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73" i="371" l="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T70" i="371"/>
  <c r="U70" i="371" s="1"/>
  <c r="S70" i="371"/>
  <c r="V70" i="371" s="1"/>
  <c r="R70" i="371"/>
  <c r="Q70" i="371"/>
  <c r="T69" i="371"/>
  <c r="U69" i="371" s="1"/>
  <c r="S69" i="371"/>
  <c r="R69" i="371"/>
  <c r="Q69" i="371"/>
  <c r="T68" i="371"/>
  <c r="U68" i="371" s="1"/>
  <c r="S68" i="371"/>
  <c r="V68" i="371" s="1"/>
  <c r="R68" i="371"/>
  <c r="Q68" i="371"/>
  <c r="U67" i="371"/>
  <c r="T67" i="371"/>
  <c r="V67" i="371" s="1"/>
  <c r="S67" i="371"/>
  <c r="R67" i="371"/>
  <c r="Q67" i="371"/>
  <c r="V66" i="371"/>
  <c r="U66" i="371"/>
  <c r="T66" i="371"/>
  <c r="S66" i="371"/>
  <c r="R66" i="371"/>
  <c r="Q66" i="371"/>
  <c r="U65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U62" i="371" s="1"/>
  <c r="S62" i="371"/>
  <c r="V62" i="371" s="1"/>
  <c r="R62" i="371"/>
  <c r="Q62" i="371"/>
  <c r="U61" i="371"/>
  <c r="T61" i="371"/>
  <c r="V61" i="371" s="1"/>
  <c r="S61" i="371"/>
  <c r="R61" i="371"/>
  <c r="Q61" i="371"/>
  <c r="T60" i="371"/>
  <c r="U60" i="371" s="1"/>
  <c r="S60" i="371"/>
  <c r="V60" i="371" s="1"/>
  <c r="R60" i="371"/>
  <c r="Q60" i="371"/>
  <c r="T59" i="371"/>
  <c r="U59" i="371" s="1"/>
  <c r="S59" i="371"/>
  <c r="R59" i="371"/>
  <c r="Q59" i="371"/>
  <c r="T58" i="371"/>
  <c r="U58" i="371" s="1"/>
  <c r="S58" i="371"/>
  <c r="V58" i="371" s="1"/>
  <c r="R58" i="371"/>
  <c r="Q58" i="371"/>
  <c r="V57" i="371"/>
  <c r="U57" i="371"/>
  <c r="T57" i="371"/>
  <c r="S57" i="371"/>
  <c r="R57" i="371"/>
  <c r="Q57" i="371"/>
  <c r="T56" i="371"/>
  <c r="U56" i="371" s="1"/>
  <c r="S56" i="371"/>
  <c r="V56" i="371" s="1"/>
  <c r="R56" i="371"/>
  <c r="Q56" i="371"/>
  <c r="T55" i="371"/>
  <c r="U55" i="371" s="1"/>
  <c r="S55" i="371"/>
  <c r="R55" i="371"/>
  <c r="Q55" i="371"/>
  <c r="T54" i="371"/>
  <c r="U54" i="371" s="1"/>
  <c r="S54" i="371"/>
  <c r="V54" i="371" s="1"/>
  <c r="R54" i="371"/>
  <c r="Q54" i="371"/>
  <c r="T53" i="371"/>
  <c r="U53" i="371" s="1"/>
  <c r="S53" i="371"/>
  <c r="R53" i="371"/>
  <c r="Q53" i="371"/>
  <c r="T52" i="371"/>
  <c r="U52" i="371" s="1"/>
  <c r="S52" i="371"/>
  <c r="V52" i="371" s="1"/>
  <c r="R52" i="371"/>
  <c r="Q52" i="371"/>
  <c r="T51" i="371"/>
  <c r="U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U37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U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U21" i="371" s="1"/>
  <c r="S21" i="371"/>
  <c r="R21" i="371"/>
  <c r="Q21" i="371"/>
  <c r="V20" i="371"/>
  <c r="T20" i="371"/>
  <c r="U20" i="371" s="1"/>
  <c r="S20" i="371"/>
  <c r="R20" i="371"/>
  <c r="Q20" i="371"/>
  <c r="T19" i="371"/>
  <c r="U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T8" i="371"/>
  <c r="U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1" i="371" l="1"/>
  <c r="U13" i="371"/>
  <c r="U27" i="371"/>
  <c r="U29" i="371"/>
  <c r="U31" i="371"/>
  <c r="U33" i="371"/>
  <c r="U35" i="371"/>
  <c r="V19" i="371"/>
  <c r="V21" i="371"/>
  <c r="V25" i="371"/>
  <c r="V51" i="371"/>
  <c r="V53" i="371"/>
  <c r="V55" i="371"/>
  <c r="V59" i="371"/>
  <c r="V69" i="371"/>
  <c r="U49" i="371"/>
  <c r="U9" i="371"/>
  <c r="U23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<sst xmlns="http://schemas.openxmlformats.org/spreadsheetml/2006/main" count="17130" uniqueCount="3647">
  <si>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</si>
  <si>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</si>
  <si>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</si>
  <si>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</si>
  <si>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</si>
  <si>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</si>
  <si>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</si>
  <si>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</si>
  <si>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</si>
  <si>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</si>
  <si>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</si>
  <si>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</si>
  <si>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</si>
  <si>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</si>
  <si>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</si>
  <si>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</si>
  <si>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</si>
  <si>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</si>
  <si>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</si>
  <si>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</si>
  <si>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</si>
  <si>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</si>
  <si>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</si>
  <si>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</si>
  <si>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</si>
  <si>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</si>
  <si>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</si>
  <si>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</si>
  <si>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</si>
  <si>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</si>
  <si>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</si>
  <si>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</si>
  <si>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</si>
  <si>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</si>
  <si>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</si>
  <si>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</si>
  <si>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</si>
  <si>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</si>
  <si>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</si>
  <si>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</si>
  <si>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</si>
  <si>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</si>
  <si>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</si>
  <si>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</si>
  <si>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</si>
  <si>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</si>
  <si>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</si>
  <si>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</si>
  <si>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</si>
  <si>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</si>
  <si>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</si>
  <si>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</si>
  <si>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</si>
  <si>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</si>
  <si>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</si>
  <si>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</si>
  <si>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</si>
  <si>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</si>
  <si>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</si>
  <si>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</si>
  <si>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</si>
  <si>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</si>
  <si>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</si>
  <si>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</si>
  <si>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</si>
  <si>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</si>
  <si>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</si>
  <si>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</si>
  <si>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</si>
  <si>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</si>
  <si>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</si>
  <si>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</si>
  <si>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</si>
  <si>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</si>
  <si>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</si>
  <si>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</si>
  <si>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</si>
  <si>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</si>
  <si>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</si>
  <si>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</si>
  <si>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</si>
  <si>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</si>
  <si>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</si>
  <si>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</si>
  <si>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</si>
  <si>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</si>
  <si>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</si>
  <si>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</si>
  <si>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</si>
  <si>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</si>
  <si>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</si>
  <si>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</si>
  <si>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</si>
  <si>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</si>
  <si>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</si>
  <si>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</si>
  <si>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</si>
  <si>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</si>
  <si>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</si>
  <si>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</si>
  <si>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</si>
  <si>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</si>
  <si>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</si>
  <si>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</si>
  <si>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</si>
  <si>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</si>
  <si>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</si>
  <si>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</si>
  <si>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</si>
  <si>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</si>
  <si>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</si>
  <si>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</si>
  <si>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</si>
  <si>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</si>
  <si>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</si>
  <si>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</si>
  <si>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</si>
  <si>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</si>
  <si>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</si>
  <si>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</si>
  <si>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</si>
  <si>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</si>
  <si>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</si>
  <si>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</si>
  <si>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</si>
  <si>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</si>
  <si>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</si>
  <si>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</si>
  <si>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</si>
  <si>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</si>
  <si>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</si>
  <si>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</si>
  <si>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</si>
  <si>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</si>
  <si>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</si>
  <si>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</si>
  <si>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</si>
  <si>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</si>
  <si>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</si>
  <si>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</si>
  <si>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</si>
  <si>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</si>
  <si>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</si>
  <si>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</si>
  <si>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</si>
  <si>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</si>
  <si>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</si>
  <si>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</si>
  <si>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</si>
  <si>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</si>
  <si>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</si>
  <si>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</si>
  <si>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</si>
  <si>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</si>
  <si>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</si>
  <si>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</si>
  <si>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</si>
  <si>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</si>
  <si>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</si>
  <si>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</si>
  <si>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</si>
  <si>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</si>
  <si>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</si>
  <si>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</si>
  <si>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</si>
  <si>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</si>
  <si>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</si>
  <si>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</si>
  <si>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</si>
  <si>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</si>
  <si>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</si>
  <si>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</si>
  <si>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</si>
  <si>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</si>
  <si>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</si>
  <si>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</si>
  <si>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</si>
  <si>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</si>
  <si>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</si>
  <si>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</si>
  <si>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</si>
  <si>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</si>
  <si>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</si>
  <si>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</si>
  <si>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</si>
  <si>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</si>
  <si>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</si>
  <si>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</si>
  <si>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</si>
  <si>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</si>
  <si>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</si>
  <si>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</si>
  <si>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</si>
  <si>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</si>
  <si>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</si>
  <si>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</si>
  <si>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</si>
  <si>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</si>
  <si>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</si>
  <si>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</si>
  <si>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</si>
  <si>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</si>
  <si>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</si>
  <si>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</si>
  <si>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</si>
  <si>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</si>
  <si>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</si>
  <si>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</si>
  <si>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</si>
  <si>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</si>
  <si>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</si>
  <si>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</si>
  <si>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</si>
  <si>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</si>
  <si>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</si>
  <si>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</si>
  <si>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</si>
  <si>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</si>
  <si>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</si>
  <si>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</si>
  <si>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</si>
  <si>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</si>
  <si>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</si>
  <si>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</si>
  <si>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</si>
  <si>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</si>
  <si>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</si>
  <si>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</si>
  <si>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</si>
  <si>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</si>
  <si>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</si>
  <si>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</si>
  <si>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</si>
  <si>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</si>
  <si>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</si>
  <si>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</si>
  <si>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</si>
  <si>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</si>
  <si>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</si>
  <si>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</si>
  <si>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</si>
  <si>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</si>
  <si>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</si>
  <si>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</si>
  <si>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</si>
  <si>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</si>
  <si>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</si>
  <si>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</si>
  <si>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</si>
  <si>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</si>
  <si>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</si>
  <si>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</si>
  <si>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</si>
  <si>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</si>
  <si>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</si>
  <si>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</si>
  <si>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</si>
  <si>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</si>
  <si>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</si>
  <si>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</si>
  <si>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</si>
  <si>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</si>
  <si>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</si>
  <si>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</si>
  <si>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</si>
  <si>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</si>
  <si>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</si>
  <si>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</si>
  <si>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</si>
  <si>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</si>
  <si>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</si>
  <si>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</si>
  <si>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</si>
  <si>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</si>
  <si>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</si>
  <si>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</si>
  <si>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</si>
  <si>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</si>
  <si>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</si>
  <si>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</si>
  <si>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</si>
  <si>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</si>
  <si>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</si>
  <si>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</si>
  <si>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</si>
  <si>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</si>
  <si>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</si>
  <si>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</si>
  <si>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</si>
  <si>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</si>
  <si>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</si>
  <si>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</si>
  <si>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</si>
  <si>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</si>
  <si>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</si>
  <si>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</si>
  <si>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</si>
  <si>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</si>
  <si>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</si>
  <si>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</si>
  <si>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</si>
  <si>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</si>
  <si>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</si>
  <si>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</si>
  <si>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</si>
  <si>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</si>
  <si>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</si>
  <si>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</si>
  <si>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</si>
  <si>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</si>
  <si>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</si>
  <si>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</si>
  <si>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</si>
  <si>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</si>
  <si>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</si>
  <si>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</si>
  <si>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</si>
  <si>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</si>
  <si>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</si>
  <si>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</si>
  <si>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</si>
  <si>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</si>
  <si>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</si>
  <si>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</si>
  <si>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</si>
  <si>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</si>
  <si>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</si>
  <si>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</si>
  <si>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</si>
  <si>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</si>
  <si>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</si>
  <si>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</si>
  <si>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</si>
  <si>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</si>
  <si>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</si>
  <si>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</si>
  <si>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</si>
  <si>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</si>
  <si>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</si>
  <si>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</si>
  <si>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</si>
  <si>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</si>
  <si>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</si>
  <si>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</si>
  <si>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</si>
  <si>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</si>
  <si>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</si>
  <si>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</si>
  <si>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</si>
  <si>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</si>
  <si>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</si>
  <si>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</si>
  <si>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</si>
  <si>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</si>
  <si>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</si>
  <si>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</si>
  <si>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</si>
  <si>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</si>
  <si>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</si>
  <si>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</si>
  <si>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</si>
  <si>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</si>
  <si>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</si>
  <si>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</si>
  <si>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</si>
  <si>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</si>
  <si>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</si>
  <si>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</si>
  <si>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</si>
  <si>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</si>
  <si>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</si>
  <si>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</si>
  <si>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</si>
  <si>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</si>
  <si>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</si>
  <si>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</si>
  <si>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</si>
  <si>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</si>
  <si>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</si>
  <si>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</si>
  <si>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</si>
  <si>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</si>
  <si>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</si>
  <si>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</si>
  <si>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</si>
  <si>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</si>
  <si>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</si>
  <si>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</si>
  <si>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</si>
  <si>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</si>
  <si>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</si>
  <si>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</si>
  <si>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</si>
  <si>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</si>
  <si>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</si>
  <si>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</si>
  <si>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</si>
  <si>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</si>
  <si>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</si>
  <si>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</si>
  <si>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</si>
  <si>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</si>
  <si>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</si>
  <si>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</si>
  <si>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</si>
  <si>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</si>
  <si>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</si>
  <si>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</si>
  <si>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</si>
  <si>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</si>
  <si>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</si>
  <si>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</si>
  <si>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</si>
  <si>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</si>
  <si>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</si>
  <si>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</si>
  <si>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</si>
  <si>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</si>
  <si>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</si>
  <si>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</si>
  <si>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</si>
  <si>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</si>
  <si>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</si>
  <si>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</si>
  <si>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</si>
  <si>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</si>
  <si>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</si>
  <si>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</si>
  <si>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</si>
  <si>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</si>
  <si>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</si>
  <si>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</si>
  <si>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</si>
  <si>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</si>
  <si>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</si>
  <si>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</si>
  <si>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</si>
  <si>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</si>
  <si>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</si>
  <si>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</si>
  <si>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</si>
  <si>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</si>
  <si>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</si>
  <si>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</si>
  <si>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</si>
  <si>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</si>
  <si>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</si>
  <si>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</si>
  <si>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</si>
  <si>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</si>
  <si>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</si>
  <si>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</si>
  <si>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</si>
  <si>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</si>
  <si>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</si>
  <si>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</si>
  <si>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</si>
  <si>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</si>
  <si>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</si>
  <si>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</si>
  <si>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</si>
  <si>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</si>
  <si>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</si>
  <si>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</si>
  <si>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</si>
  <si>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</si>
  <si>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</si>
  <si>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</si>
  <si>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</si>
  <si>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</si>
  <si>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</si>
  <si>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</si>
  <si>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</si>
  <si>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</si>
  <si>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</si>
  <si>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</si>
  <si>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</si>
  <si>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</si>
  <si>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</si>
  <si>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</si>
  <si>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</si>
  <si>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</si>
  <si>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</si>
  <si>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</si>
  <si>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</si>
  <si>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</si>
  <si>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</si>
  <si>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</si>
  <si>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</si>
  <si>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</si>
  <si>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</si>
  <si>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</si>
  <si>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</si>
  <si>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</si>
  <si>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</si>
  <si>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</si>
  <si>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</si>
  <si>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</si>
  <si>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</si>
  <si>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</si>
  <si>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</si>
  <si>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</si>
  <si>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</si>
  <si>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</si>
  <si>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</si>
  <si>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</si>
  <si>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</si>
  <si>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</si>
  <si>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</si>
  <si>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</si>
  <si>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</si>
  <si>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</si>
  <si>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</si>
  <si>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</si>
  <si>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</si>
  <si>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</si>
  <si>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</si>
  <si>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</si>
  <si>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</si>
  <si>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</si>
  <si>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</si>
  <si>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</si>
  <si>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</si>
  <si>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</si>
  <si>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</si>
  <si>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</si>
  <si>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</si>
  <si>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</si>
  <si>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</si>
  <si>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</si>
  <si>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</si>
  <si>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</si>
  <si>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</si>
  <si>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</si>
  <si>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</si>
  <si>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</si>
  <si>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</si>
  <si>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</si>
  <si>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</si>
  <si>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</si>
  <si>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</si>
  <si>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</si>
  <si>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</si>
  <si>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</si>
  <si>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</si>
  <si>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</si>
  <si>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</si>
  <si>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</si>
  <si>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</si>
  <si>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</si>
  <si>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</si>
  <si>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</si>
  <si>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</si>
  <si>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</si>
  <si>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</si>
  <si>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</si>
  <si>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</si>
  <si>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</si>
  <si>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</si>
  <si>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</si>
  <si>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</si>
  <si>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</si>
  <si>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</si>
  <si>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</si>
  <si>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</si>
  <si>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</si>
  <si>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</si>
  <si>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</si>
  <si>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</si>
  <si>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</si>
  <si>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</si>
  <si>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</si>
  <si>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</si>
  <si>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</si>
  <si>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</si>
  <si>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</si>
  <si>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</si>
  <si>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</si>
  <si>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</si>
  <si>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</si>
  <si>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</si>
  <si>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</si>
  <si>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</si>
  <si>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</si>
  <si>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</si>
  <si>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</si>
  <si>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</si>
  <si>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</si>
  <si>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</si>
  <si>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</si>
  <si>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</si>
  <si>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</si>
  <si>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</si>
  <si>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</si>
  <si>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</si>
  <si>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</si>
  <si>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</si>
  <si>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</si>
  <si>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</si>
  <si>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</si>
  <si>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</si>
  <si>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</si>
  <si>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</si>
  <si>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</si>
  <si>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</si>
  <si>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</si>
  <si>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</si>
  <si>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</si>
  <si>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</si>
  <si>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</si>
  <si>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</si>
  <si>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</si>
  <si>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</si>
  <si>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</si>
  <si>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</si>
  <si>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</si>
  <si>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</si>
  <si>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</si>
  <si>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</si>
  <si>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</si>
  <si>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</si>
  <si>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</si>
  <si>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</si>
  <si>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</si>
  <si>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</si>
  <si>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</si>
  <si>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</si>
  <si>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</si>
  <si>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</si>
  <si>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</si>
  <si>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</si>
  <si>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</si>
  <si>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</si>
  <si>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</si>
  <si>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</si>
  <si>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</si>
  <si>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</si>
  <si>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</si>
  <si>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</si>
  <si>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</si>
  <si>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</si>
  <si>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</si>
  <si>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</si>
  <si>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</si>
  <si>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</si>
  <si>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</si>
  <si>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</si>
  <si>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</si>
  <si>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</si>
  <si>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131215</t>
  </si>
  <si>
    <t>31215</t>
  </si>
  <si>
    <t>TENSIOMIN</t>
  </si>
  <si>
    <t>TBL 30X25MG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</si>
  <si>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</si>
  <si>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</si>
  <si>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</si>
  <si>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</si>
  <si>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</si>
  <si>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</si>
  <si>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</si>
  <si>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</si>
  <si>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148578</t>
  </si>
  <si>
    <t>48578</t>
  </si>
  <si>
    <t>TIAPRIDAL</t>
  </si>
  <si>
    <t>POR TBLNOB 50X100MG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</si>
  <si>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</si>
  <si>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</si>
  <si>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</si>
  <si>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</si>
  <si>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</si>
  <si>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</si>
  <si>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</si>
  <si>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</si>
  <si>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</si>
  <si>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</si>
  <si>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</si>
  <si>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</si>
  <si>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</si>
  <si>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</si>
  <si>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</si>
  <si>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</si>
  <si>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</si>
  <si>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</si>
  <si>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</si>
  <si>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</si>
  <si>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</si>
  <si>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</si>
  <si>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</si>
  <si>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</si>
  <si>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</si>
  <si>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</si>
  <si>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</si>
  <si>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</si>
  <si>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</si>
  <si>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</si>
  <si>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</si>
  <si>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</si>
  <si>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</si>
  <si>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</si>
  <si>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</si>
  <si>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</si>
  <si>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</si>
  <si>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</si>
  <si>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</si>
  <si>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</si>
  <si>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</si>
  <si>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</si>
  <si>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</si>
  <si>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</si>
  <si>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</si>
  <si>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</si>
  <si>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</si>
  <si>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</si>
  <si>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</si>
  <si>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</si>
  <si>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</si>
  <si>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193582</t>
  </si>
  <si>
    <t>93582</t>
  </si>
  <si>
    <t>ANACID 5ML</t>
  </si>
  <si>
    <t>SUS 30X5ML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</si>
  <si>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</si>
  <si>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</si>
  <si>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</si>
  <si>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</si>
  <si>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</si>
  <si>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</si>
  <si>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</si>
  <si>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</si>
  <si>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</si>
  <si>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</si>
  <si>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</si>
  <si>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</si>
  <si>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</si>
  <si>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</si>
  <si>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</si>
  <si>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</si>
  <si>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</si>
  <si>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</si>
  <si>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</si>
  <si>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</si>
  <si>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</si>
  <si>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</si>
  <si>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</si>
  <si>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</si>
  <si>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</si>
  <si>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</si>
  <si>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</si>
  <si>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</si>
  <si>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</si>
  <si>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</si>
  <si>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</si>
  <si>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</si>
  <si>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</si>
  <si>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</si>
  <si>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</si>
  <si>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</si>
  <si>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</si>
  <si>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</si>
  <si>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</si>
  <si>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</si>
  <si>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</si>
  <si>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100536</t>
  </si>
  <si>
    <t>536</t>
  </si>
  <si>
    <t>NORADRENALIN LECIVA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</si>
  <si>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</si>
  <si>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</si>
  <si>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</si>
  <si>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</si>
  <si>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</si>
  <si>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</si>
  <si>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</si>
  <si>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</si>
  <si>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</si>
  <si>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</si>
  <si>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</si>
  <si>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</si>
  <si>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</si>
  <si>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</si>
  <si>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</si>
  <si>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</si>
  <si>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</si>
  <si>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</si>
  <si>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</si>
  <si>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</si>
  <si>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</si>
  <si>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</si>
  <si>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</si>
  <si>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</si>
  <si>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</si>
  <si>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</si>
  <si>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</si>
  <si>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</si>
  <si>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</si>
  <si>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</si>
  <si>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</si>
  <si>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</si>
  <si>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</si>
  <si>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</si>
  <si>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</si>
  <si>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</si>
  <si>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</si>
  <si>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</si>
  <si>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</si>
  <si>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</si>
  <si>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</si>
  <si>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</si>
  <si>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</si>
  <si>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172564</t>
  </si>
  <si>
    <t>72564</t>
  </si>
  <si>
    <t>SEROPRAM</t>
  </si>
  <si>
    <t>INF 5X0.5ML/20MG</t>
  </si>
  <si>
    <t>193124</t>
  </si>
  <si>
    <t>93124</t>
  </si>
  <si>
    <t>194920</t>
  </si>
  <si>
    <t>94920</t>
  </si>
  <si>
    <t>AMBROBENE 7.5MG/ML</t>
  </si>
  <si>
    <t>SOL 1X100ML</t>
  </si>
  <si>
    <t>841541</t>
  </si>
  <si>
    <t>MENALIND Mycí emulze 500ml</t>
  </si>
  <si>
    <t>845329</t>
  </si>
  <si>
    <t>Biopron9 tob.60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</si>
  <si>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</si>
  <si>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</si>
  <si>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</si>
  <si>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</si>
  <si>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</si>
  <si>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</si>
  <si>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</si>
  <si>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</si>
  <si>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</si>
  <si>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</si>
  <si>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</si>
  <si>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</si>
  <si>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</si>
  <si>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</si>
  <si>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</si>
  <si>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</si>
  <si>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</si>
  <si>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</si>
  <si>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</si>
  <si>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</si>
  <si>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</si>
  <si>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</si>
  <si>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</si>
  <si>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</si>
  <si>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</si>
  <si>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</si>
  <si>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</si>
  <si>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</si>
  <si>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</si>
  <si>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</si>
  <si>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</si>
  <si>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</si>
  <si>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</si>
  <si>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</si>
  <si>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</si>
  <si>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</si>
  <si>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</si>
  <si>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</si>
  <si>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</si>
  <si>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</si>
  <si>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</si>
  <si>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</si>
  <si>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194916</t>
  </si>
  <si>
    <t>94916</t>
  </si>
  <si>
    <t>AMBROBENE</t>
  </si>
  <si>
    <t>INJ 5X2ML/15MG</t>
  </si>
  <si>
    <t>113803</t>
  </si>
  <si>
    <t>13803</t>
  </si>
  <si>
    <t>PANTHENOL SPRAY</t>
  </si>
  <si>
    <t>DRM SPR SUS 1X130GM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</si>
  <si>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</si>
  <si>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</si>
  <si>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</si>
  <si>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</si>
  <si>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</si>
  <si>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</si>
  <si>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</si>
  <si>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</si>
  <si>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</si>
  <si>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</si>
  <si>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</si>
  <si>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</si>
  <si>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</si>
  <si>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</si>
  <si>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</si>
  <si>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</si>
  <si>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</si>
  <si>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</si>
  <si>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</si>
  <si>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</si>
  <si>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</si>
  <si>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184325</t>
  </si>
  <si>
    <t>84325</t>
  </si>
  <si>
    <t>VIDISIC</t>
  </si>
  <si>
    <t>GEL OPH 1X10GM</t>
  </si>
  <si>
    <t>843217</t>
  </si>
  <si>
    <t>CATAPRES 0,15MG INJ-MIMOŘÁDNÝ DOVOZ!!</t>
  </si>
  <si>
    <t>INJ 5X1ML/0.15MG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</si>
  <si>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</si>
  <si>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</si>
  <si>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</si>
  <si>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</si>
  <si>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</si>
  <si>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</si>
  <si>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</si>
  <si>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</si>
  <si>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</si>
  <si>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</si>
  <si>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</si>
  <si>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</si>
  <si>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</si>
  <si>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</si>
  <si>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</si>
  <si>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</si>
  <si>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</si>
  <si>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</si>
  <si>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</si>
  <si>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</si>
  <si>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</si>
  <si>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</si>
  <si>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</si>
  <si>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</si>
  <si>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</si>
  <si>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</si>
  <si>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</si>
  <si>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</si>
  <si>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</si>
  <si>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</si>
  <si>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</si>
  <si>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</si>
  <si>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</si>
  <si>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</si>
  <si>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</si>
  <si>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</si>
  <si>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</si>
  <si>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</si>
  <si>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</si>
  <si>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</si>
  <si>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</si>
  <si>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</si>
  <si>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</si>
  <si>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</si>
  <si>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</si>
  <si>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INF PLV SOL 10X250MG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</si>
  <si>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</si>
  <si>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</si>
  <si>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</si>
  <si>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</si>
  <si>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</si>
  <si>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</si>
  <si>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</si>
  <si>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</si>
  <si>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</si>
  <si>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</si>
  <si>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</si>
  <si>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</si>
  <si>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176380</t>
  </si>
  <si>
    <t>76380</t>
  </si>
  <si>
    <t>RHEFLUIN</t>
  </si>
  <si>
    <t>TBL 30</t>
  </si>
  <si>
    <t>112895</t>
  </si>
  <si>
    <t>12895</t>
  </si>
  <si>
    <t>POR GRA SOL30SÁČKŮ</t>
  </si>
  <si>
    <t>845908</t>
  </si>
  <si>
    <t>122520</t>
  </si>
  <si>
    <t>SEPTONEX</t>
  </si>
  <si>
    <t>DRM. SPR. SOL. 1x100ml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</si>
  <si>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</si>
  <si>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</si>
  <si>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</si>
  <si>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</si>
  <si>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</si>
  <si>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</si>
  <si>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</si>
  <si>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</si>
  <si>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159746</t>
  </si>
  <si>
    <t>HEŘMÁNKOVÝ ČAJ LEROS</t>
  </si>
  <si>
    <t>SPC 20X1.5GM(SÁČKY)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</si>
  <si>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</si>
  <si>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</si>
  <si>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</si>
  <si>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</si>
  <si>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</si>
  <si>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</si>
  <si>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</si>
  <si>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</si>
  <si>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</si>
  <si>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</si>
  <si>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</si>
  <si>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</si>
  <si>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</si>
  <si>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</si>
  <si>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</si>
  <si>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</si>
  <si>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</si>
  <si>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</si>
  <si>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</si>
  <si>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202701</t>
  </si>
  <si>
    <t>AESCIN-TEVA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</si>
  <si>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</si>
  <si>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</si>
  <si>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</si>
  <si>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</si>
  <si>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</si>
  <si>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</si>
  <si>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136129</t>
  </si>
  <si>
    <t>NICORETTE INVISIPATCH 15 MG/16 H</t>
  </si>
  <si>
    <t>DRM EMP TDR 7X15MG</t>
  </si>
  <si>
    <t>990417</t>
  </si>
  <si>
    <t>Linola Radio-Derm 50g</t>
  </si>
  <si>
    <t>214913</t>
  </si>
  <si>
    <t>PAMBA</t>
  </si>
  <si>
    <t>TBL 10X250MG</t>
  </si>
  <si>
    <t>214616</t>
  </si>
  <si>
    <t>115318</t>
  </si>
  <si>
    <t>POR CPS ETD 90X20MG</t>
  </si>
  <si>
    <t>501567</t>
  </si>
  <si>
    <t>KL UNG.FRAMYKOIN</t>
  </si>
  <si>
    <t>10G</t>
  </si>
  <si>
    <t>189691</t>
  </si>
  <si>
    <t>TEZEO HCT 80 MG/25 MG</t>
  </si>
  <si>
    <t>501596</t>
  </si>
  <si>
    <t>ECOLAV Výplach očí 100ml</t>
  </si>
  <si>
    <t>100 ml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</si>
  <si>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</si>
  <si>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</si>
  <si>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</si>
  <si>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</si>
  <si>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</si>
  <si>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</si>
  <si>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</si>
  <si>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</si>
  <si>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</si>
  <si>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</si>
  <si>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</si>
  <si>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</si>
  <si>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</si>
  <si>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</si>
  <si>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</si>
  <si>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</si>
  <si>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</si>
  <si>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</si>
  <si>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</si>
  <si>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</si>
  <si>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</si>
  <si>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</si>
  <si>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156981</t>
  </si>
  <si>
    <t>56981</t>
  </si>
  <si>
    <t>TRITACE 5</t>
  </si>
  <si>
    <t>TBL 30X5MG</t>
  </si>
  <si>
    <t>184399</t>
  </si>
  <si>
    <t>84399</t>
  </si>
  <si>
    <t>NEURONTIN 300MG</t>
  </si>
  <si>
    <t>CPS 50X300MG</t>
  </si>
  <si>
    <t>193013</t>
  </si>
  <si>
    <t>93013</t>
  </si>
  <si>
    <t>SORTIS 10MG</t>
  </si>
  <si>
    <t>TBL OBD 30X10MG</t>
  </si>
  <si>
    <t>844554</t>
  </si>
  <si>
    <t>114065</t>
  </si>
  <si>
    <t>LOZAP 50 ZENTIVA</t>
  </si>
  <si>
    <t>POR TBL FLM 30X50MG</t>
  </si>
  <si>
    <t>848765</t>
  </si>
  <si>
    <t>107938</t>
  </si>
  <si>
    <t>CORDARONE</t>
  </si>
  <si>
    <t>INJ SOL 6X3ML/150MG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</si>
  <si>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</si>
  <si>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</si>
  <si>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</si>
  <si>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</si>
  <si>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</si>
  <si>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</si>
  <si>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</si>
  <si>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</si>
  <si>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</si>
  <si>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</si>
  <si>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</si>
  <si>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</si>
  <si>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</si>
  <si>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</si>
  <si>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</si>
  <si>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</si>
  <si>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</si>
  <si>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</si>
  <si>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</si>
  <si>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</si>
  <si>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</si>
  <si>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</si>
  <si>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</si>
  <si>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</si>
  <si>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</si>
  <si>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</si>
  <si>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</si>
  <si>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</si>
  <si>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</si>
  <si>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</si>
  <si>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193015</t>
  </si>
  <si>
    <t>93015</t>
  </si>
  <si>
    <t>SORTIS 10 MG</t>
  </si>
  <si>
    <t>POR TBL FLM100X10MG</t>
  </si>
  <si>
    <t>132058</t>
  </si>
  <si>
    <t>32058</t>
  </si>
  <si>
    <t>INJ SOL 10X0.3ML</t>
  </si>
  <si>
    <t>146692</t>
  </si>
  <si>
    <t>46692</t>
  </si>
  <si>
    <t>EUTHYROX 75</t>
  </si>
  <si>
    <t>TBL 100X75RG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</si>
  <si>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</si>
  <si>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</si>
  <si>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</si>
  <si>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</si>
  <si>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</si>
  <si>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</si>
  <si>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</si>
  <si>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</si>
  <si>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</si>
  <si>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</si>
  <si>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</si>
  <si>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</si>
  <si>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</si>
  <si>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</si>
  <si>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</si>
  <si>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</si>
  <si>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</si>
  <si>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</si>
  <si>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</si>
  <si>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</si>
  <si>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</si>
  <si>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</si>
  <si>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</si>
  <si>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</si>
  <si>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</si>
  <si>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</si>
  <si>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</si>
  <si>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</si>
  <si>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</si>
  <si>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213490</t>
  </si>
  <si>
    <t>INJ SOL 10X1ML</t>
  </si>
  <si>
    <t>132689</t>
  </si>
  <si>
    <t>POR TBL FLM 60X20MG</t>
  </si>
  <si>
    <t>187427</t>
  </si>
  <si>
    <t>LETROX 100</t>
  </si>
  <si>
    <t>POR TBL NOB 100X100RG II</t>
  </si>
  <si>
    <t>185206</t>
  </si>
  <si>
    <t>NOVETRON 8 MG DISPERGOVATELNÉ TABLETY</t>
  </si>
  <si>
    <t>POR TBL DIS 10X8MG</t>
  </si>
  <si>
    <t>170760</t>
  </si>
  <si>
    <t>MOMMOX 0,05 MG/DÁVKU</t>
  </si>
  <si>
    <t>NAS SPR SUS 140X50RG</t>
  </si>
  <si>
    <t>50113006</t>
  </si>
  <si>
    <t>988740</t>
  </si>
  <si>
    <t>Nutrison Advanced Diason 1000ml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</si>
  <si>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</si>
  <si>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</si>
  <si>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</si>
  <si>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</si>
  <si>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</si>
  <si>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</si>
  <si>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</si>
  <si>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</si>
  <si>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</si>
  <si>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</si>
  <si>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</si>
  <si>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</si>
  <si>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</si>
  <si>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</si>
  <si>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</si>
  <si>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</si>
  <si>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</si>
  <si>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</si>
  <si>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</si>
  <si>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</si>
  <si>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</si>
  <si>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</si>
  <si>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</si>
  <si>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</si>
  <si>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</si>
  <si>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</si>
  <si>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</si>
  <si>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</si>
  <si>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</si>
  <si>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</si>
  <si>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</si>
  <si>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</si>
  <si>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</si>
  <si>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</si>
  <si>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</si>
  <si>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</si>
  <si>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</si>
  <si>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</si>
  <si>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</si>
  <si>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</si>
  <si>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</si>
  <si>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</si>
  <si>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</si>
  <si>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</si>
  <si>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</si>
  <si>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</si>
  <si>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</si>
  <si>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</si>
  <si>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</si>
  <si>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</si>
  <si>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</si>
  <si>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</si>
  <si>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</si>
  <si>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</si>
  <si>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</si>
  <si>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</si>
  <si>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</si>
  <si>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</si>
  <si>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</si>
  <si>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</si>
  <si>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</si>
  <si>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</si>
  <si>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</si>
  <si>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</si>
  <si>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</si>
  <si>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</si>
  <si>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</si>
  <si>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</si>
  <si>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</si>
  <si>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</si>
  <si>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</si>
  <si>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</si>
  <si>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</si>
  <si>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</si>
  <si>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</si>
  <si>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</si>
  <si>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</si>
  <si>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</si>
  <si>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</si>
  <si>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</si>
  <si>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</si>
  <si>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</si>
  <si>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</si>
  <si>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</si>
  <si>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</si>
  <si>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</si>
  <si>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</si>
  <si>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</si>
  <si>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</si>
  <si>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</si>
  <si>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CRM 1X30GM</t>
  </si>
  <si>
    <t>117171</t>
  </si>
  <si>
    <t>17171</t>
  </si>
  <si>
    <t>BELOGENT MAST</t>
  </si>
  <si>
    <t>131656</t>
  </si>
  <si>
    <t>CEFTAZIDIM KABI 2 GM</t>
  </si>
  <si>
    <t>INJ+INF PLV SOL 10X2GM</t>
  </si>
  <si>
    <t>113973</t>
  </si>
  <si>
    <t>13973</t>
  </si>
  <si>
    <t>TOBREX LA</t>
  </si>
  <si>
    <t>OPH GTT SOL5ML/15MG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</si>
  <si>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</si>
  <si>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</si>
  <si>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</si>
  <si>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</si>
  <si>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</si>
  <si>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</si>
  <si>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</si>
  <si>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</si>
  <si>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</si>
  <si>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</si>
  <si>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</si>
  <si>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</si>
  <si>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</si>
  <si>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</si>
  <si>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</si>
  <si>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</si>
  <si>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</si>
  <si>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</si>
  <si>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</si>
  <si>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</si>
  <si>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</si>
  <si>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</si>
  <si>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</si>
  <si>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</si>
  <si>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</si>
  <si>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</si>
  <si>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</si>
  <si>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</si>
  <si>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</si>
  <si>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</si>
  <si>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</si>
  <si>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</si>
  <si>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</si>
  <si>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</si>
  <si>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</si>
  <si>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</si>
  <si>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</si>
  <si>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</si>
  <si>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</si>
  <si>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</si>
  <si>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</si>
  <si>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</si>
  <si>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</si>
  <si>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</si>
  <si>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</si>
  <si>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</si>
  <si>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</si>
  <si>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</si>
  <si>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</si>
  <si>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</si>
  <si>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</si>
  <si>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</si>
  <si>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</si>
  <si>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</si>
  <si>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</si>
  <si>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</si>
  <si>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</si>
  <si>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</si>
  <si>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</si>
  <si>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</si>
  <si>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</si>
  <si>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</si>
  <si>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</si>
  <si>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</si>
  <si>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</si>
  <si>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</si>
  <si>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</si>
  <si>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</si>
  <si>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</si>
  <si>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</si>
  <si>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</si>
  <si>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</si>
  <si>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</si>
  <si>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</si>
  <si>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</si>
  <si>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</si>
  <si>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100394</t>
  </si>
  <si>
    <t>394</t>
  </si>
  <si>
    <t>ATROPIN BIOTIKA 1MG</t>
  </si>
  <si>
    <t>INJ 10X1ML/1MG</t>
  </si>
  <si>
    <t>104071</t>
  </si>
  <si>
    <t>4071</t>
  </si>
  <si>
    <t>DITHIADEN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</si>
  <si>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</si>
  <si>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</si>
  <si>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</si>
  <si>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</si>
  <si>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</si>
  <si>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</si>
  <si>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</si>
  <si>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</si>
  <si>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</si>
  <si>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</si>
  <si>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</si>
  <si>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</si>
  <si>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</si>
  <si>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</si>
  <si>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</si>
  <si>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</si>
  <si>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</si>
  <si>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</si>
  <si>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</si>
  <si>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</si>
  <si>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</si>
  <si>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</si>
  <si>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</si>
  <si>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</si>
  <si>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</si>
  <si>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</si>
  <si>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</si>
  <si>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</si>
  <si>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</si>
  <si>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</si>
  <si>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</si>
  <si>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</si>
  <si>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</si>
  <si>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</si>
  <si>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</si>
  <si>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</si>
  <si>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</si>
  <si>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</si>
  <si>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</si>
  <si>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</si>
  <si>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</si>
  <si>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</si>
  <si>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</si>
  <si>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</si>
  <si>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</si>
  <si>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</si>
  <si>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</si>
  <si>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</si>
  <si>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</si>
  <si>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930674</t>
  </si>
  <si>
    <t>KL CHLORNAN SODNÝ 1% 300g v sirokohrdle lahvi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</si>
  <si>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</si>
  <si>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</si>
  <si>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</si>
  <si>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</si>
  <si>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</si>
  <si>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</si>
  <si>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</si>
  <si>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</si>
  <si>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</si>
  <si>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</si>
  <si>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</si>
  <si>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</si>
  <si>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</si>
  <si>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</si>
  <si>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</si>
  <si>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</si>
  <si>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</si>
  <si>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</si>
  <si>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</si>
  <si>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</si>
  <si>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</si>
  <si>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</si>
  <si>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</si>
  <si>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</si>
  <si>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</si>
  <si>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</si>
  <si>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</si>
  <si>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</si>
  <si>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</si>
  <si>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</si>
  <si>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</si>
  <si>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</si>
  <si>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</si>
  <si>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</si>
  <si>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</si>
  <si>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</si>
  <si>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920235</t>
  </si>
  <si>
    <t>15880</t>
  </si>
  <si>
    <t>DZ BRAUNOL 500 ML</t>
  </si>
  <si>
    <t>988837</t>
  </si>
  <si>
    <t>Calcium pantothenicum krém Generica  30g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</si>
  <si>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</si>
  <si>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</si>
  <si>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</si>
  <si>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</si>
  <si>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</si>
  <si>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</si>
  <si>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</si>
  <si>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</si>
  <si>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</si>
  <si>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</si>
  <si>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</si>
  <si>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</si>
  <si>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</si>
  <si>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</si>
  <si>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</si>
  <si>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</si>
  <si>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J01GB06 - Amikacin</t>
  </si>
  <si>
    <t>J02AC01 - Flukonazol</t>
  </si>
  <si>
    <t>J01CR02 - Amoxicilin a enzymový inhibitor</t>
  </si>
  <si>
    <t>M01AX17 - Nimesulid</t>
  </si>
  <si>
    <t>J01FF01 - Klindamycin</t>
  </si>
  <si>
    <t>J01XA01 - Vankomycin</t>
  </si>
  <si>
    <t>B01AB06 - Nadroparin</t>
  </si>
  <si>
    <t>A10AB05 - Inzulin aspart</t>
  </si>
  <si>
    <t>C01BD01 - Amiodaron</t>
  </si>
  <si>
    <t>A04AA01 - Ondansetron</t>
  </si>
  <si>
    <t>C02AC05 - Moxonidin</t>
  </si>
  <si>
    <t>J01XD01 - Metronidazol</t>
  </si>
  <si>
    <t>C07AG02 - Karvedilol</t>
  </si>
  <si>
    <t>N02AX02 - Tramadol</t>
  </si>
  <si>
    <t>C09AA05 - Ramipril</t>
  </si>
  <si>
    <t>J01DH02 - Meropenem</t>
  </si>
  <si>
    <t>C09CA01 - Losartan</t>
  </si>
  <si>
    <t>J01GB03 - Gentamicin</t>
  </si>
  <si>
    <t>C09CA07 - Telmisartan</t>
  </si>
  <si>
    <t>J01MA02 - Ciprofloxacin</t>
  </si>
  <si>
    <t>C10AA05 - Atorvastatin</t>
  </si>
  <si>
    <t>J01XB01 - Kolistin</t>
  </si>
  <si>
    <t>H02AB04 - Methylprednisolon</t>
  </si>
  <si>
    <t>A06AD11 - Laktulóza</t>
  </si>
  <si>
    <t>H03AA01 - Levothyroxin, sodná sůl</t>
  </si>
  <si>
    <t>M05BA03 - Kyselina pamidronová</t>
  </si>
  <si>
    <t>N05BA12 - Alprazolam</t>
  </si>
  <si>
    <t>N03AX12 - Gabapentin</t>
  </si>
  <si>
    <t>N06AB04 - Citalopram</t>
  </si>
  <si>
    <t>V06XX - Potraviny pro zvláštní lékařské účely (PZLÚ)</t>
  </si>
  <si>
    <t>R03AC02 - Salbutamol</t>
  </si>
  <si>
    <t>J01CR05 - Piperacilin a enzymový inhibitor</t>
  </si>
  <si>
    <t>A02BC02 - Pantoprazol</t>
  </si>
  <si>
    <t>J01DD02 - Ceftazidim</t>
  </si>
  <si>
    <t>A02BC02</t>
  </si>
  <si>
    <t>IVN INJ PLV SOL 1X40MG</t>
  </si>
  <si>
    <t>A04AA01</t>
  </si>
  <si>
    <t>IVN INJ SOL 5X4ML</t>
  </si>
  <si>
    <t>A06AD11</t>
  </si>
  <si>
    <t>A10AB05</t>
  </si>
  <si>
    <t>NOVORAPID 100 JEDNOTEK/ML</t>
  </si>
  <si>
    <t>SDR+IVN INJ SOL 1X10ML</t>
  </si>
  <si>
    <t>B01AB06</t>
  </si>
  <si>
    <t>SDR+IVN INJ SOL ISP 10X0,3ML</t>
  </si>
  <si>
    <t>SDR+IVN INJ SOL ISP 10X0,6ML</t>
  </si>
  <si>
    <t>SDR+IVN INJ SOL ISP 10X0,4ML</t>
  </si>
  <si>
    <t>SDR+IVN INJ SOL ISP 10X0,8ML</t>
  </si>
  <si>
    <t>C01BD01</t>
  </si>
  <si>
    <t>IVN INJ SOL 6X3ML</t>
  </si>
  <si>
    <t>C02AC05</t>
  </si>
  <si>
    <t>MOXOSTAD 0,3 MG</t>
  </si>
  <si>
    <t>POR TBL FLM 30X0,3MG</t>
  </si>
  <si>
    <t>C07AG02</t>
  </si>
  <si>
    <t>C09AA05</t>
  </si>
  <si>
    <t>POR TBL NOB 20X2,5MG</t>
  </si>
  <si>
    <t>TRITACE 5 MG</t>
  </si>
  <si>
    <t>C09CA01</t>
  </si>
  <si>
    <t>POR TBL FLM 30X50MG II</t>
  </si>
  <si>
    <t>C09CA07</t>
  </si>
  <si>
    <t>C10AA05</t>
  </si>
  <si>
    <t>POR TBL FLM 30X10MG</t>
  </si>
  <si>
    <t>POR TBL FLM 100X10MG</t>
  </si>
  <si>
    <t>H02AB04</t>
  </si>
  <si>
    <t>SOLU-MEDROL 40 MG/ML</t>
  </si>
  <si>
    <t>IMS+IVN INJ PSO LQF 40MG+1ML</t>
  </si>
  <si>
    <t>H03AA01</t>
  </si>
  <si>
    <t>EUTHYROX 50 MIKROGRAMŮ</t>
  </si>
  <si>
    <t>POR TBL NOB 100X50RG</t>
  </si>
  <si>
    <t>J01CR02</t>
  </si>
  <si>
    <t>POR TBL FLM 21</t>
  </si>
  <si>
    <t>AMOKSIKLAV 1,2 G</t>
  </si>
  <si>
    <t>IVN INJ+INF PLV SOL 5</t>
  </si>
  <si>
    <t>J01CR05</t>
  </si>
  <si>
    <t>IVN INF PLV SOL 10</t>
  </si>
  <si>
    <t>J01DD02</t>
  </si>
  <si>
    <t>CEFTAZIDIM KABI 2 G</t>
  </si>
  <si>
    <t>IVN INJ+INF PLV SOL 10X2GM</t>
  </si>
  <si>
    <t>J01DH02</t>
  </si>
  <si>
    <t>IVN INJ+INF PLV SOL 10X1GM</t>
  </si>
  <si>
    <t>J01FF01</t>
  </si>
  <si>
    <t>CLINDAMYCIN KABI 150 MG/ML</t>
  </si>
  <si>
    <t>IMS+IVN INJ SOL 10X2ML</t>
  </si>
  <si>
    <t>IMS+IVN INJ SOL 10X4ML</t>
  </si>
  <si>
    <t>J01GB03</t>
  </si>
  <si>
    <t>INJ+INF SOL 10X2ML</t>
  </si>
  <si>
    <t>J01GB06</t>
  </si>
  <si>
    <t>IMS+IVN INJ+INF SOL 10X2ML</t>
  </si>
  <si>
    <t>J01MA02</t>
  </si>
  <si>
    <t>IVN INF SOL 10X100ML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</si>
  <si>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</si>
  <si>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</si>
  <si>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</si>
  <si>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</si>
  <si>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</si>
  <si>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J01XD01</t>
  </si>
  <si>
    <t>METRONIDAZOLE 0,5%-POLPHARMA</t>
  </si>
  <si>
    <t>IVN INF SOL 1X100ML</t>
  </si>
  <si>
    <t>J02AC01</t>
  </si>
  <si>
    <t>POR CPS DUR 28X100MG I</t>
  </si>
  <si>
    <t>M01AX17</t>
  </si>
  <si>
    <t>POR TBL NOB 15X100MG</t>
  </si>
  <si>
    <t>M05BA03</t>
  </si>
  <si>
    <t>IVN INF CNC SOL 1X20ML</t>
  </si>
  <si>
    <t>N02AX02</t>
  </si>
  <si>
    <t>INJ SOL 5X1ML</t>
  </si>
  <si>
    <t>N03AX12</t>
  </si>
  <si>
    <t>NEURONTIN 300 MG</t>
  </si>
  <si>
    <t>POR CPS DUR 50X300MG</t>
  </si>
  <si>
    <t>N05BA12</t>
  </si>
  <si>
    <t>XANAX 0,5 MG</t>
  </si>
  <si>
    <t>POR TBL NOB 30X0,5MG</t>
  </si>
  <si>
    <t>N06AB04</t>
  </si>
  <si>
    <t>POR TBL FLM 30X20MG</t>
  </si>
  <si>
    <t>R03AC02</t>
  </si>
  <si>
    <t>INH SUS PSS 200X100RG</t>
  </si>
  <si>
    <t>V06XX</t>
  </si>
  <si>
    <t>NUTRIDRINK CREME S PŘÍCHUTÍ LESNÍHO OVOCE</t>
  </si>
  <si>
    <t>NUTRIDRINK BALÍČEK 5 + 1</t>
  </si>
  <si>
    <t>DEPO-MEDROL 40 MG/ML</t>
  </si>
  <si>
    <t>INJ SUS 1X1ML</t>
  </si>
  <si>
    <t>AMOKSIKLAV 375 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</si>
  <si>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</si>
  <si>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</si>
  <si>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</si>
  <si>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</si>
  <si>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</si>
  <si>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</si>
  <si>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</si>
  <si>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</si>
  <si>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</si>
  <si>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</si>
  <si>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</si>
  <si>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</si>
  <si>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</si>
  <si>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</si>
  <si>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</si>
  <si>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</si>
  <si>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</si>
  <si>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</si>
  <si>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</si>
  <si>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</si>
  <si>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</si>
  <si>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</si>
  <si>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</si>
  <si>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</si>
  <si>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</si>
  <si>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</si>
  <si>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</si>
  <si>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Klimeš Vladimír</t>
  </si>
  <si>
    <t>Král David</t>
  </si>
  <si>
    <t>Krejčí Přemysl</t>
  </si>
  <si>
    <t>Michl Petr</t>
  </si>
  <si>
    <t>Moťka Vladislav</t>
  </si>
  <si>
    <t>Pazdera Jindřich</t>
  </si>
  <si>
    <t>Pink Richard</t>
  </si>
  <si>
    <t>Stupková Veronika</t>
  </si>
  <si>
    <t>Tvrdý Peter</t>
  </si>
  <si>
    <t>Voborná Iva</t>
  </si>
  <si>
    <t>Zbořil Vítězslav</t>
  </si>
  <si>
    <t>Kozák Rostislav</t>
  </si>
  <si>
    <t>Blažková Lenka</t>
  </si>
  <si>
    <t>Fabián Jakub</t>
  </si>
  <si>
    <t>Kašpar Matouš</t>
  </si>
  <si>
    <t>Bojko Jakub</t>
  </si>
  <si>
    <t>Azar Basel</t>
  </si>
  <si>
    <t>Králová Nikola</t>
  </si>
  <si>
    <t>Bezděk Martin</t>
  </si>
  <si>
    <t>Mozoľa Michal</t>
  </si>
  <si>
    <t>Veverka Josef</t>
  </si>
  <si>
    <t>Jirásek Petr</t>
  </si>
  <si>
    <t>Kamínková Petra</t>
  </si>
  <si>
    <t>Amoxicilin a enzymový inhibitor</t>
  </si>
  <si>
    <t>Klindamycin</t>
  </si>
  <si>
    <t>12494</t>
  </si>
  <si>
    <t>AUGMENTIN 1 G</t>
  </si>
  <si>
    <t>POR TBL FLM 14 I</t>
  </si>
  <si>
    <t>5950</t>
  </si>
  <si>
    <t>POR TBL FLM 10</t>
  </si>
  <si>
    <t>Doxycyklin</t>
  </si>
  <si>
    <t>90986</t>
  </si>
  <si>
    <t>DEOXYMYKOIN</t>
  </si>
  <si>
    <t>POR TBL NOB 10X100MG</t>
  </si>
  <si>
    <t>Nadroparin</t>
  </si>
  <si>
    <t>Nimesulid</t>
  </si>
  <si>
    <t>POR GRA SUS 30X100MG I</t>
  </si>
  <si>
    <t>Omeprazol</t>
  </si>
  <si>
    <t>25362</t>
  </si>
  <si>
    <t>HELICID 10 ZENTIVA</t>
  </si>
  <si>
    <t>POR CPS ETD 28X10MG</t>
  </si>
  <si>
    <t>Tramadol, kombinace</t>
  </si>
  <si>
    <t>201620</t>
  </si>
  <si>
    <t>ZALDIAR EFFERVESCENS 37,5 MG/325 MG ŠUMIVÉ TABLETY</t>
  </si>
  <si>
    <t>POR TBL EFF 50</t>
  </si>
  <si>
    <t>Flutikason-furoát</t>
  </si>
  <si>
    <t>29815</t>
  </si>
  <si>
    <t>AVAMYS 27,5 MIKROGRAMŮ/DÁVKA</t>
  </si>
  <si>
    <t>NAS SPR SUS 1X60DÁV</t>
  </si>
  <si>
    <t>Jiná kapiláry stabilizující látky</t>
  </si>
  <si>
    <t>107806</t>
  </si>
  <si>
    <t>POR TBL ENT 30X20MG</t>
  </si>
  <si>
    <t>Kyselina aminomethylbenzoová</t>
  </si>
  <si>
    <t>98168</t>
  </si>
  <si>
    <t>POR TBL NOB 20X250MG</t>
  </si>
  <si>
    <t>Nafazolin</t>
  </si>
  <si>
    <t>58160</t>
  </si>
  <si>
    <t>SANORIN 0,5 PM</t>
  </si>
  <si>
    <t>NAS SPR SOL 1X10MLX0,5PM</t>
  </si>
  <si>
    <t>12894</t>
  </si>
  <si>
    <t>POR GRA SUS 15X100MG I</t>
  </si>
  <si>
    <t>Sodná sůl metamizolu</t>
  </si>
  <si>
    <t>NOVALGIN TABLETY</t>
  </si>
  <si>
    <t>POR TBL FLM 20X500MG</t>
  </si>
  <si>
    <t>Ciprofloxacin</t>
  </si>
  <si>
    <t>15658</t>
  </si>
  <si>
    <t>CIPLOX 500</t>
  </si>
  <si>
    <t>POR TBL FLM 10X500MG</t>
  </si>
  <si>
    <t>Flukonazol</t>
  </si>
  <si>
    <t>Různá jiná léčiva pro lokální léčbu v dutině ústní</t>
  </si>
  <si>
    <t>SOLCOSERYL</t>
  </si>
  <si>
    <t>ORM PST 1X5GM</t>
  </si>
  <si>
    <t>132654</t>
  </si>
  <si>
    <t>15654</t>
  </si>
  <si>
    <t>CIPLOX 250</t>
  </si>
  <si>
    <t>POR TBL FLM 50X250MG</t>
  </si>
  <si>
    <t>132671</t>
  </si>
  <si>
    <t>Aciklovir</t>
  </si>
  <si>
    <t>155940</t>
  </si>
  <si>
    <t>HERPESIN KRÉM</t>
  </si>
  <si>
    <t>DRM CRM 1X2GM 5%</t>
  </si>
  <si>
    <t>Amlodipin</t>
  </si>
  <si>
    <t>125045</t>
  </si>
  <si>
    <t>APO-AMLO 10</t>
  </si>
  <si>
    <t>POR TBL NOB 30X10MG</t>
  </si>
  <si>
    <t>15659</t>
  </si>
  <si>
    <t>POR TBL FLM 50X500MG</t>
  </si>
  <si>
    <t>Chlorid draselný</t>
  </si>
  <si>
    <t>125599</t>
  </si>
  <si>
    <t>KALNORMIN</t>
  </si>
  <si>
    <t>POR TBL PRO 30X1GM</t>
  </si>
  <si>
    <t>Kyselina fusidová</t>
  </si>
  <si>
    <t>DRM UNG 1X15GM</t>
  </si>
  <si>
    <t>Metronidazol</t>
  </si>
  <si>
    <t>132526</t>
  </si>
  <si>
    <t>HELICID 10</t>
  </si>
  <si>
    <t>25365</t>
  </si>
  <si>
    <t>25366</t>
  </si>
  <si>
    <t>Ramipril</t>
  </si>
  <si>
    <t>Thiethylperazin</t>
  </si>
  <si>
    <t>RCT SUP 6X6,5MG</t>
  </si>
  <si>
    <t>Cefuroxim</t>
  </si>
  <si>
    <t>132710</t>
  </si>
  <si>
    <t>Furosemid</t>
  </si>
  <si>
    <t>98218</t>
  </si>
  <si>
    <t>FURON 40 MG</t>
  </si>
  <si>
    <t>POR TBL NOB 20X40MG</t>
  </si>
  <si>
    <t>17188</t>
  </si>
  <si>
    <t>KALIUM CHLORATUM BIOMEDICA</t>
  </si>
  <si>
    <t>POR TBL ENT 50X500MG</t>
  </si>
  <si>
    <t>Metoprolol</t>
  </si>
  <si>
    <t>49934</t>
  </si>
  <si>
    <t>POR TBL PRO 30X25MG</t>
  </si>
  <si>
    <t>Ondansetron</t>
  </si>
  <si>
    <t>Spironolakton</t>
  </si>
  <si>
    <t>POR TBL NOB 20X25MG</t>
  </si>
  <si>
    <t>138840</t>
  </si>
  <si>
    <t>POR TBL FLM 20X37,5MG/325MG I</t>
  </si>
  <si>
    <t>Alopurinol</t>
  </si>
  <si>
    <t>1711</t>
  </si>
  <si>
    <t>MILURIT 300</t>
  </si>
  <si>
    <t>POR TBL NOB 100X300MG</t>
  </si>
  <si>
    <t>32059</t>
  </si>
  <si>
    <t>Mefenoxalon</t>
  </si>
  <si>
    <t>DORSIFLEX 200 MG</t>
  </si>
  <si>
    <t>POR TBL NOB 30X200MG</t>
  </si>
  <si>
    <t>Atorvastatin</t>
  </si>
  <si>
    <t>200903</t>
  </si>
  <si>
    <t>XORIMAX 500 MG POTAHOVANÉ TABLETY</t>
  </si>
  <si>
    <t>Diosmin, kombinace</t>
  </si>
  <si>
    <t>132647</t>
  </si>
  <si>
    <t>DETRALEX</t>
  </si>
  <si>
    <t>POR TBL FLM 60X500MG</t>
  </si>
  <si>
    <t>Gestoden a ethinylestradiol</t>
  </si>
  <si>
    <t>178541</t>
  </si>
  <si>
    <t>VONILLE 0,060 MG/0,015 MG POTAHOVANÉ TABLETY</t>
  </si>
  <si>
    <t>POR TBL FLM 3X28(24+4)X0,06MG/</t>
  </si>
  <si>
    <t>Jiná antibiotika pro lokální aplikaci</t>
  </si>
  <si>
    <t>201970</t>
  </si>
  <si>
    <t>PAMYCON NA PŘÍPRAVU KAPEK</t>
  </si>
  <si>
    <t>DRM PLV SOL 1</t>
  </si>
  <si>
    <t>Karbamazepin</t>
  </si>
  <si>
    <t>3417</t>
  </si>
  <si>
    <t>BISTON</t>
  </si>
  <si>
    <t>POR TBL NOB 50X200MG</t>
  </si>
  <si>
    <t>Ketoprofen</t>
  </si>
  <si>
    <t>76655</t>
  </si>
  <si>
    <t>KETONAL</t>
  </si>
  <si>
    <t>POR CPS DUR 25X50MG</t>
  </si>
  <si>
    <t>Klomipramin</t>
  </si>
  <si>
    <t>16028</t>
  </si>
  <si>
    <t>ANAFRANIL SR 75</t>
  </si>
  <si>
    <t>POR TBL RET 20X75MG</t>
  </si>
  <si>
    <t>Kombinace různých antibiotik</t>
  </si>
  <si>
    <t>1076</t>
  </si>
  <si>
    <t>OPHTHALMO-FRAMYKOIN</t>
  </si>
  <si>
    <t>OPH UNG 1X5GM</t>
  </si>
  <si>
    <t>Levonorgestrel a estrogen</t>
  </si>
  <si>
    <t>200860</t>
  </si>
  <si>
    <t>KLIMONORM</t>
  </si>
  <si>
    <t>POR TBL OBD 3X21</t>
  </si>
  <si>
    <t>Paroxetin</t>
  </si>
  <si>
    <t>107847</t>
  </si>
  <si>
    <t>APO-PAROX</t>
  </si>
  <si>
    <t>Sertralin</t>
  </si>
  <si>
    <t>53951</t>
  </si>
  <si>
    <t>ZOLOFT 100 MG</t>
  </si>
  <si>
    <t>POR TBL FLM 28X100MG</t>
  </si>
  <si>
    <t>Tizanidin</t>
  </si>
  <si>
    <t>16050</t>
  </si>
  <si>
    <t>SIRDALUD 2 MG</t>
  </si>
  <si>
    <t>POR TBL NOB 20X2MG</t>
  </si>
  <si>
    <t>Tramadol</t>
  </si>
  <si>
    <t>32083</t>
  </si>
  <si>
    <t>TRALGIT GTT.</t>
  </si>
  <si>
    <t>POR GTT SOL 1X10ML</t>
  </si>
  <si>
    <t>Zolpidem</t>
  </si>
  <si>
    <t>146887</t>
  </si>
  <si>
    <t>ZOLPIDEM MYLAN 10 MG</t>
  </si>
  <si>
    <t>POR TBL FLM 7X10MG</t>
  </si>
  <si>
    <t>Jiná</t>
  </si>
  <si>
    <t>*4036</t>
  </si>
  <si>
    <t>Jiný</t>
  </si>
  <si>
    <t>Betaxolol</t>
  </si>
  <si>
    <t>49909</t>
  </si>
  <si>
    <t>LOKREN 20 MG</t>
  </si>
  <si>
    <t>POR TBL FLM 28X20MG</t>
  </si>
  <si>
    <t>Bromazepam</t>
  </si>
  <si>
    <t>97655</t>
  </si>
  <si>
    <t>DOXYBENE 100 MG</t>
  </si>
  <si>
    <t>POR CPS MOL 20X100MG</t>
  </si>
  <si>
    <t>Klarithromycin</t>
  </si>
  <si>
    <t>32544</t>
  </si>
  <si>
    <t>KLACID SR</t>
  </si>
  <si>
    <t>POR TBL RET 10X500MG-DOUBLE BL</t>
  </si>
  <si>
    <t>32546</t>
  </si>
  <si>
    <t>POR TBL RET 14X500MG-DOUBLE BL</t>
  </si>
  <si>
    <t>53853</t>
  </si>
  <si>
    <t>KLACID 500</t>
  </si>
  <si>
    <t>POR TBL FLM 14X500MG</t>
  </si>
  <si>
    <t>202855</t>
  </si>
  <si>
    <t>HELICID 40 MG</t>
  </si>
  <si>
    <t>POR CPS ETD 28X40MG II SKLO</t>
  </si>
  <si>
    <t>202858</t>
  </si>
  <si>
    <t>POR CPS ETD 60X40MG III SKLO</t>
  </si>
  <si>
    <t>Pitofenon a analgetika</t>
  </si>
  <si>
    <t>Orfenadrin, kombinace</t>
  </si>
  <si>
    <t>10085</t>
  </si>
  <si>
    <t>IVN INF SOL 1X250ML</t>
  </si>
  <si>
    <t>42845</t>
  </si>
  <si>
    <t>ZINNAT 125 MG</t>
  </si>
  <si>
    <t>POR GRA SUS 1X50ML</t>
  </si>
  <si>
    <t>47728</t>
  </si>
  <si>
    <t>Desloratadin</t>
  </si>
  <si>
    <t>28831</t>
  </si>
  <si>
    <t>AERIUS 2,5 MG</t>
  </si>
  <si>
    <t>POR TBL DIS 30X2,5MG</t>
  </si>
  <si>
    <t>Erdostein</t>
  </si>
  <si>
    <t>87076</t>
  </si>
  <si>
    <t>ERDOMED</t>
  </si>
  <si>
    <t>POR CPS DUR 20X300MG</t>
  </si>
  <si>
    <t>55760</t>
  </si>
  <si>
    <t>DRM PLV SOL 10</t>
  </si>
  <si>
    <t>Nifuroxazid</t>
  </si>
  <si>
    <t>214593</t>
  </si>
  <si>
    <t>ERCEFURYL 200 MG CPS.</t>
  </si>
  <si>
    <t>POR CPS DUR 14X200MG</t>
  </si>
  <si>
    <t>Pantoprazol</t>
  </si>
  <si>
    <t>180652</t>
  </si>
  <si>
    <t>CONTROLOC 40 MG</t>
  </si>
  <si>
    <t>POR TBL ENT 90X40MG HOSP II</t>
  </si>
  <si>
    <t>180667</t>
  </si>
  <si>
    <t>POR TBL ENT 100X40MG II</t>
  </si>
  <si>
    <t>180578</t>
  </si>
  <si>
    <t>CONTROLOC 20 MG</t>
  </si>
  <si>
    <t>POR TBL ENT 90X20MG II</t>
  </si>
  <si>
    <t>17925</t>
  </si>
  <si>
    <t>ZALDIAR</t>
  </si>
  <si>
    <t>POR TBL FLM 20</t>
  </si>
  <si>
    <t>83459</t>
  </si>
  <si>
    <t>POR CPS DUR 100X300MG</t>
  </si>
  <si>
    <t>Alprazolam</t>
  </si>
  <si>
    <t>91788</t>
  </si>
  <si>
    <t>NEUROL 0,25</t>
  </si>
  <si>
    <t>POR TBL NOB 30X0,25MG</t>
  </si>
  <si>
    <t>85525</t>
  </si>
  <si>
    <t>AMOKSIKLAV 625 MG</t>
  </si>
  <si>
    <t>132600</t>
  </si>
  <si>
    <t>LEXAURIN 1,5</t>
  </si>
  <si>
    <t>POR TBL NOB 30X1,5MG</t>
  </si>
  <si>
    <t>Losartan</t>
  </si>
  <si>
    <t>10604</t>
  </si>
  <si>
    <t>LORISTA 50</t>
  </si>
  <si>
    <t>POR TBL FLM 28X50MG</t>
  </si>
  <si>
    <t>2181</t>
  </si>
  <si>
    <t>POR GRA SUS 6X100MG I</t>
  </si>
  <si>
    <t>132721</t>
  </si>
  <si>
    <t>POR GRA SUS 15X100MG</t>
  </si>
  <si>
    <t>50335</t>
  </si>
  <si>
    <t>POR GTT SOL 1X25ML</t>
  </si>
  <si>
    <t>Prednison</t>
  </si>
  <si>
    <t>269</t>
  </si>
  <si>
    <t>PREDNISON 5 LÉČIVA</t>
  </si>
  <si>
    <t>POR TBL NOB 20X5MG</t>
  </si>
  <si>
    <t>29814</t>
  </si>
  <si>
    <t>NAS SPR SUS 1X30DÁV</t>
  </si>
  <si>
    <t>Hořčík (různé sole v kombinaci)</t>
  </si>
  <si>
    <t>POR GRA SOL SCC 30X365MG</t>
  </si>
  <si>
    <t>POR CPS DUR 16X150MG</t>
  </si>
  <si>
    <t>Makrogol</t>
  </si>
  <si>
    <t>184041</t>
  </si>
  <si>
    <t>FORLAX 4 G</t>
  </si>
  <si>
    <t>POR PLV SOL SCC 50X4GM</t>
  </si>
  <si>
    <t>12893</t>
  </si>
  <si>
    <t>POR TBL NOB 60X100MG</t>
  </si>
  <si>
    <t>Vitamin B1 v kombinaci s vitaminem B6 a/nebo B12</t>
  </si>
  <si>
    <t>13818</t>
  </si>
  <si>
    <t>MILGAMMA N</t>
  </si>
  <si>
    <t>POR CPS MOL 100</t>
  </si>
  <si>
    <t>155938</t>
  </si>
  <si>
    <t>HERPESIN 200</t>
  </si>
  <si>
    <t>POR TBL NOB 25X200MG</t>
  </si>
  <si>
    <t>108607</t>
  </si>
  <si>
    <t>CIFLOXINAL 500 MG</t>
  </si>
  <si>
    <t>Diklofenak</t>
  </si>
  <si>
    <t>89024</t>
  </si>
  <si>
    <t>DICLOFENAC AL 50</t>
  </si>
  <si>
    <t>POR TBL ENT 20X50MG</t>
  </si>
  <si>
    <t>89025</t>
  </si>
  <si>
    <t>POR TBL ENT 50X50MG</t>
  </si>
  <si>
    <t>92757</t>
  </si>
  <si>
    <t>POR CPS DUR 10X300MG</t>
  </si>
  <si>
    <t>95560</t>
  </si>
  <si>
    <t>POR CPS DUR 30X300MG</t>
  </si>
  <si>
    <t>94357</t>
  </si>
  <si>
    <t>VAG TBL 50X500MG</t>
  </si>
  <si>
    <t>Mupirocin</t>
  </si>
  <si>
    <t>90778</t>
  </si>
  <si>
    <t>BACTROBAN</t>
  </si>
  <si>
    <t>Pseudoefedrin, kombinace</t>
  </si>
  <si>
    <t>191949</t>
  </si>
  <si>
    <t>CLARINASE REPETABS</t>
  </si>
  <si>
    <t>POR TBL RET 14 I</t>
  </si>
  <si>
    <t>Sodná sůl dokusátu, včetně kombinací</t>
  </si>
  <si>
    <t>12770</t>
  </si>
  <si>
    <t>YAL</t>
  </si>
  <si>
    <t>RCT SOL 2X67,5ML</t>
  </si>
  <si>
    <t>59671</t>
  </si>
  <si>
    <t>TRALGIT SR 100</t>
  </si>
  <si>
    <t>POR TBL PRO 10X100MG</t>
  </si>
  <si>
    <t>42479</t>
  </si>
  <si>
    <t>MILGAMMA</t>
  </si>
  <si>
    <t>POR TBL OBD 1000 H</t>
  </si>
  <si>
    <t>Ciklopirox</t>
  </si>
  <si>
    <t>76152</t>
  </si>
  <si>
    <t>BATRAFEN ROZTOK</t>
  </si>
  <si>
    <t>DRM SOL 1X20ML</t>
  </si>
  <si>
    <t>Diazepam</t>
  </si>
  <si>
    <t>DIAZEPAM SLOVAKOFARMA 10 MG</t>
  </si>
  <si>
    <t>POR TBL NOB 20(2X10)X10MG</t>
  </si>
  <si>
    <t>Klopidogrel</t>
  </si>
  <si>
    <t>149480</t>
  </si>
  <si>
    <t>ZYLLT 75 MG</t>
  </si>
  <si>
    <t>POR TBL FLM 28X75MG</t>
  </si>
  <si>
    <t>149483</t>
  </si>
  <si>
    <t>POR TBL FLM 56X75MG</t>
  </si>
  <si>
    <t>Kyselina acetylsalicylová</t>
  </si>
  <si>
    <t>163425</t>
  </si>
  <si>
    <t>ASPIRIN PROTECT 100</t>
  </si>
  <si>
    <t>POR TBL ENT 50X100MG</t>
  </si>
  <si>
    <t>15864</t>
  </si>
  <si>
    <t>TRITACE 10 MG</t>
  </si>
  <si>
    <t>56974</t>
  </si>
  <si>
    <t>TRITACE 1,25 MG</t>
  </si>
  <si>
    <t>POR TBL NOB 50X1,25MG</t>
  </si>
  <si>
    <t>Tolperison</t>
  </si>
  <si>
    <t>MYDOCALM 150 MG</t>
  </si>
  <si>
    <t>POR TBL FLM 30X150MG</t>
  </si>
  <si>
    <t>192854</t>
  </si>
  <si>
    <t>Azithromycin</t>
  </si>
  <si>
    <t>45011</t>
  </si>
  <si>
    <t>AZITROMYCIN SANDOZ 500 MG</t>
  </si>
  <si>
    <t>POR TBL FLM 6X500MG</t>
  </si>
  <si>
    <t>192354</t>
  </si>
  <si>
    <t>10543</t>
  </si>
  <si>
    <t>VOLTAREN EMULGEL</t>
  </si>
  <si>
    <t>DRM GEL 1X100ML PUMPA</t>
  </si>
  <si>
    <t>15613</t>
  </si>
  <si>
    <t>DRM GEL 1X100GM</t>
  </si>
  <si>
    <t>100097</t>
  </si>
  <si>
    <t>DRM GEL 1X100GM LAM</t>
  </si>
  <si>
    <t>107933</t>
  </si>
  <si>
    <t>DRM GEL 1X120GM</t>
  </si>
  <si>
    <t>132908</t>
  </si>
  <si>
    <t>POR TBL FLM 120X500MG</t>
  </si>
  <si>
    <t>4013</t>
  </si>
  <si>
    <t>DOXYBENE 200 MG TABLETY</t>
  </si>
  <si>
    <t>POR TBL NOB 10X200MG</t>
  </si>
  <si>
    <t>Ibuprofen</t>
  </si>
  <si>
    <t>20401</t>
  </si>
  <si>
    <t>IBALGIN GEL</t>
  </si>
  <si>
    <t>DRM GEL 50GM</t>
  </si>
  <si>
    <t>2430</t>
  </si>
  <si>
    <t>VAG TBL 10X500MG</t>
  </si>
  <si>
    <t>Betamethason a antibiotika</t>
  </si>
  <si>
    <t>DRM UNG 30GM</t>
  </si>
  <si>
    <t>66037</t>
  </si>
  <si>
    <t>POR CPS DUR 7X100MG</t>
  </si>
  <si>
    <t>Warfarin</t>
  </si>
  <si>
    <t>94114</t>
  </si>
  <si>
    <t>WARFARIN ORION 5 MG</t>
  </si>
  <si>
    <t>POR TBL NOB 100X5MG</t>
  </si>
  <si>
    <t>155936</t>
  </si>
  <si>
    <t>HERPESIN 400</t>
  </si>
  <si>
    <t>POR TBL NOB 25X400MG</t>
  </si>
  <si>
    <t>Drospirenon a ethinylestradiol</t>
  </si>
  <si>
    <t>175973</t>
  </si>
  <si>
    <t>SYLVIANE 0,03 MG/3 MG POTAHOVANÉ TABLETY</t>
  </si>
  <si>
    <t>POR TBL FLM 3X21X0,03MG/3MG</t>
  </si>
  <si>
    <t>Gabapentin</t>
  </si>
  <si>
    <t>126164</t>
  </si>
  <si>
    <t>GABAGAMMA 300 MG</t>
  </si>
  <si>
    <t>POR CPS DUR 200X300MG</t>
  </si>
  <si>
    <t>76653</t>
  </si>
  <si>
    <t>KETONAL FORTE</t>
  </si>
  <si>
    <t>POR TBL FLM 20X100MG</t>
  </si>
  <si>
    <t>202892</t>
  </si>
  <si>
    <t>POR TBL PRO 10 II</t>
  </si>
  <si>
    <t>191950</t>
  </si>
  <si>
    <t>POR TBL RET 7 I</t>
  </si>
  <si>
    <t>58142</t>
  </si>
  <si>
    <t>POR TBL ENT 30X50MG</t>
  </si>
  <si>
    <t>16287</t>
  </si>
  <si>
    <t>FASTUM GEL</t>
  </si>
  <si>
    <t>75490</t>
  </si>
  <si>
    <t>KLACID 250</t>
  </si>
  <si>
    <t>POR TBL FLM 14X250MG</t>
  </si>
  <si>
    <t>Kyselina hyaluronová</t>
  </si>
  <si>
    <t>59840</t>
  </si>
  <si>
    <t>HYALGAN 20 MG/2 ML</t>
  </si>
  <si>
    <t>IAT INJ SOL 1X2ML</t>
  </si>
  <si>
    <t>42477</t>
  </si>
  <si>
    <t>POR TBL OBD 100</t>
  </si>
  <si>
    <t>119773</t>
  </si>
  <si>
    <t>MILURIT 100</t>
  </si>
  <si>
    <t>POR TBL NOB 100X100MG</t>
  </si>
  <si>
    <t>163114</t>
  </si>
  <si>
    <t>ZOREM 5 MG</t>
  </si>
  <si>
    <t>Citalopram</t>
  </si>
  <si>
    <t>Hydrokortison</t>
  </si>
  <si>
    <t>2668</t>
  </si>
  <si>
    <t>OPHTHALMO-HYDROCORTISON LÉČIVA</t>
  </si>
  <si>
    <t>OPH UNG 1X5GM/25MG</t>
  </si>
  <si>
    <t>Hydrokortison a antibiotika</t>
  </si>
  <si>
    <t>61980</t>
  </si>
  <si>
    <t>PIMAFUCORT</t>
  </si>
  <si>
    <t>Oxazepam</t>
  </si>
  <si>
    <t>1940</t>
  </si>
  <si>
    <t>OXAZEPAM LÉČIVA</t>
  </si>
  <si>
    <t>POR TBL NOB 20X10MG</t>
  </si>
  <si>
    <t>119688</t>
  </si>
  <si>
    <t>POR TBL ENT 100X40MG I</t>
  </si>
  <si>
    <t>Propafenon</t>
  </si>
  <si>
    <t>53535</t>
  </si>
  <si>
    <t>PROPAFENON AL 150</t>
  </si>
  <si>
    <t>POR TBL FLM 50X150MG</t>
  </si>
  <si>
    <t>Sulfamethoxazol a trimethoprim</t>
  </si>
  <si>
    <t>3378</t>
  </si>
  <si>
    <t>BISEPTOL 120</t>
  </si>
  <si>
    <t>POR TBL NOB 20X100MG/20MG</t>
  </si>
  <si>
    <t>DRM CRM 30GM</t>
  </si>
  <si>
    <t>47726</t>
  </si>
  <si>
    <t>ZINNAT 250 MG</t>
  </si>
  <si>
    <t>168838</t>
  </si>
  <si>
    <t>DASSELTA 5 MG</t>
  </si>
  <si>
    <t>POR TBL FLM 90X5MG</t>
  </si>
  <si>
    <t>164768</t>
  </si>
  <si>
    <t>JANGEE 0,03 MG/3 MG 28 POTAHOVANÝCH TABLET</t>
  </si>
  <si>
    <t>POR TBL FLM 3X28(21+7)X0,03MG/</t>
  </si>
  <si>
    <t>29816</t>
  </si>
  <si>
    <t>AVAMYS 27,5 MIKROGRAMŮ</t>
  </si>
  <si>
    <t>NAS SPR SUS 1X120DÁV</t>
  </si>
  <si>
    <t>Jiná antiemetika</t>
  </si>
  <si>
    <t>17996</t>
  </si>
  <si>
    <t>KINEDRYL</t>
  </si>
  <si>
    <t>POR TBL NOB 10</t>
  </si>
  <si>
    <t>Jodovaný povidon</t>
  </si>
  <si>
    <t>DRM UNG 1X20GM 10%</t>
  </si>
  <si>
    <t>Organo-heparinoid</t>
  </si>
  <si>
    <t>HEPAROID LÉČIVA</t>
  </si>
  <si>
    <t>DRM CRM 1X30GM</t>
  </si>
  <si>
    <t>2963</t>
  </si>
  <si>
    <t>PREDNISON 20 LÉČIVA</t>
  </si>
  <si>
    <t>POR TBL NOB 20X20MG</t>
  </si>
  <si>
    <t>Salbutamol</t>
  </si>
  <si>
    <t>202700</t>
  </si>
  <si>
    <t>POR TBL ENT 60X20MG</t>
  </si>
  <si>
    <t>Mometason</t>
  </si>
  <si>
    <t>206009</t>
  </si>
  <si>
    <t>MOMETASON FUROÁT ACTAVIS 0,05 MG/DÁVKA</t>
  </si>
  <si>
    <t>NAS SPR SUS 1X140DÁV (18 G)</t>
  </si>
  <si>
    <t>812</t>
  </si>
  <si>
    <t>SANORIN 1 PM</t>
  </si>
  <si>
    <t>NAS GTT SOL 1X10ML</t>
  </si>
  <si>
    <t>75632</t>
  </si>
  <si>
    <t>DICLOFENAC AL RETARD</t>
  </si>
  <si>
    <t>POR TBL PRO 50X100MG</t>
  </si>
  <si>
    <t>57860</t>
  </si>
  <si>
    <t>Saccharomyces Boulardii</t>
  </si>
  <si>
    <t>202796</t>
  </si>
  <si>
    <t>ENTEROL</t>
  </si>
  <si>
    <t>POR CPS DUR 30X250MG</t>
  </si>
  <si>
    <t>Cetirizin</t>
  </si>
  <si>
    <t>5476</t>
  </si>
  <si>
    <t>ZODAC</t>
  </si>
  <si>
    <t>58261</t>
  </si>
  <si>
    <t>DICLOFENAC AL 25</t>
  </si>
  <si>
    <t>POR TBL ENT 30X25MG</t>
  </si>
  <si>
    <t>75603</t>
  </si>
  <si>
    <t>POR TBL ENT 20X25MG</t>
  </si>
  <si>
    <t>199680</t>
  </si>
  <si>
    <t>POR CPS DUR 60X300MG</t>
  </si>
  <si>
    <t>84114</t>
  </si>
  <si>
    <t>DRM GEL 1X50GM</t>
  </si>
  <si>
    <t>Kodein, kombinace kromě psycholeptik</t>
  </si>
  <si>
    <t>POR TBL NOB 10X325MG/28,73MG</t>
  </si>
  <si>
    <t>Midazolam</t>
  </si>
  <si>
    <t>15013</t>
  </si>
  <si>
    <t>DORMICUM 7,5 MG</t>
  </si>
  <si>
    <t>POR TBL FLM 10X7,5MG</t>
  </si>
  <si>
    <t>155871</t>
  </si>
  <si>
    <t>Paracetamol, kombinace kromě psycholeptik</t>
  </si>
  <si>
    <t>186199</t>
  </si>
  <si>
    <t>VALETOL</t>
  </si>
  <si>
    <t>POR TBL NOB 24</t>
  </si>
  <si>
    <t>Prulifloxacin</t>
  </si>
  <si>
    <t>19157</t>
  </si>
  <si>
    <t>UNIDROX</t>
  </si>
  <si>
    <t>POR TBL FLM 1X600MG</t>
  </si>
  <si>
    <t>4311</t>
  </si>
  <si>
    <t>TRAMAL KAPKY 100 MG/1 ML</t>
  </si>
  <si>
    <t>192521</t>
  </si>
  <si>
    <t>NASONEX</t>
  </si>
  <si>
    <t>59662</t>
  </si>
  <si>
    <t>POR TBL NOB 6X100MG</t>
  </si>
  <si>
    <t>1066</t>
  </si>
  <si>
    <t>FRAMYKOIN</t>
  </si>
  <si>
    <t>DRM UNG 10GM</t>
  </si>
  <si>
    <t>132711</t>
  </si>
  <si>
    <t>74991</t>
  </si>
  <si>
    <t>AMOKSIKLAV 156,25 MG/5 ML SUSPENZE</t>
  </si>
  <si>
    <t>POR PLV SUS 1</t>
  </si>
  <si>
    <t>99366</t>
  </si>
  <si>
    <t>AMOKSIKLAV 457 MG/5 ML</t>
  </si>
  <si>
    <t>POR PLV SUS 70ML</t>
  </si>
  <si>
    <t>99367</t>
  </si>
  <si>
    <t>POR PLV SUS 140ML</t>
  </si>
  <si>
    <t>86148</t>
  </si>
  <si>
    <t>AUGMENTIN 625 MG</t>
  </si>
  <si>
    <t>POR TBL FLM 21 II</t>
  </si>
  <si>
    <t>47725</t>
  </si>
  <si>
    <t>POR TBL FLM 10X250MG</t>
  </si>
  <si>
    <t>Dexamethason a antiinfektiva</t>
  </si>
  <si>
    <t>OPH GTT SUS 5ML</t>
  </si>
  <si>
    <t>17187</t>
  </si>
  <si>
    <t>NIMESIL</t>
  </si>
  <si>
    <t>POR GRA SUS 30X100MG</t>
  </si>
  <si>
    <t>96416</t>
  </si>
  <si>
    <t>AMOKSIKLAV FORTE 312,5 MG/5ML SUSPENZE</t>
  </si>
  <si>
    <t>Kodein</t>
  </si>
  <si>
    <t>90</t>
  </si>
  <si>
    <t>CODEIN SLOVAKOFARMA 30 MG</t>
  </si>
  <si>
    <t>POR 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</si>
  <si>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</si>
  <si>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</si>
  <si>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</si>
  <si>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</si>
  <si>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</si>
  <si>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</si>
  <si>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R01AD09 - Mometason</t>
  </si>
  <si>
    <t>R06AX27 - Desloratadin</t>
  </si>
  <si>
    <t>C07AB05 - Betaxolol</t>
  </si>
  <si>
    <t>C01BC03 - Propafenon</t>
  </si>
  <si>
    <t>N05CD08 - Midazolam</t>
  </si>
  <si>
    <t>N06AB05 - Paroxetin</t>
  </si>
  <si>
    <t>B01AC04 - Klopidogrel</t>
  </si>
  <si>
    <t>N06AB06 - Sertralin</t>
  </si>
  <si>
    <t>B01AA03 - Warfarin</t>
  </si>
  <si>
    <t>R06AE07 - Cetirizin</t>
  </si>
  <si>
    <t>J01FA09 - Klarithromycin</t>
  </si>
  <si>
    <t>J01FA10 - Azithromycin</t>
  </si>
  <si>
    <t>R06AX27</t>
  </si>
  <si>
    <t>R01AD09</t>
  </si>
  <si>
    <t>N06AB05</t>
  </si>
  <si>
    <t>N06AB06</t>
  </si>
  <si>
    <t>C07AB05</t>
  </si>
  <si>
    <t>J01FA09</t>
  </si>
  <si>
    <t>B01AC04</t>
  </si>
  <si>
    <t>N05CD08</t>
  </si>
  <si>
    <t>R06AE07</t>
  </si>
  <si>
    <t>J01FA10</t>
  </si>
  <si>
    <t>B01AA03</t>
  </si>
  <si>
    <t>C01BC03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</si>
  <si>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</si>
  <si>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</si>
  <si>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</si>
  <si>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</si>
  <si>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</si>
  <si>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</si>
  <si>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</si>
  <si>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</si>
  <si>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</si>
  <si>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</si>
  <si>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</si>
  <si>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</si>
  <si>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</si>
  <si>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</si>
  <si>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</si>
  <si>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</si>
  <si>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</si>
  <si>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</si>
  <si>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</si>
  <si>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</si>
  <si>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</si>
  <si>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</si>
  <si>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</si>
  <si>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</si>
  <si>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</si>
  <si>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</si>
  <si>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</si>
  <si>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ZK404</t>
  </si>
  <si>
    <t>Krytí - roztok Prontosan 350 ml 400416</t>
  </si>
  <si>
    <t>ZM331</t>
  </si>
  <si>
    <t>Kompresa NT 7,5 x 7,5 cm/5 ks sterilní bal. 2400 ks 26511</t>
  </si>
  <si>
    <t>ZN467</t>
  </si>
  <si>
    <t>Náplast elastpore+pad i. v. 6 x 8 cm steril. 1320113503</t>
  </si>
  <si>
    <t>ZA206</t>
  </si>
  <si>
    <t>Set perkutální PEG-24-PULL-I-S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</si>
  <si>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</si>
  <si>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</si>
  <si>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</si>
  <si>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</si>
  <si>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</si>
  <si>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</si>
  <si>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ZA996</t>
  </si>
  <si>
    <t>Kanyla TS 8,0 s manžetou 100/800/080</t>
  </si>
  <si>
    <t>ZB103</t>
  </si>
  <si>
    <t>Láhev k odsávačce flovac 2l hadice 1,8 m 000-036-021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</si>
  <si>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</si>
  <si>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</si>
  <si>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</si>
  <si>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</si>
  <si>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</si>
  <si>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</si>
  <si>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ZB759</t>
  </si>
  <si>
    <t>Zkumavka červená 8 ml gel 455071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</si>
  <si>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</si>
  <si>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</si>
  <si>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</si>
  <si>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</si>
  <si>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</si>
  <si>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</si>
  <si>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</si>
  <si>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</si>
  <si>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</si>
  <si>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</si>
  <si>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</si>
  <si>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</si>
  <si>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</si>
  <si>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4752003</t>
  </si>
  <si>
    <t>ZD650</t>
  </si>
  <si>
    <t>Aquapak - sterilní voda 340 ml s adaptérem bal. á 20 ks 400340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</si>
  <si>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</si>
  <si>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</si>
  <si>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</si>
  <si>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</si>
  <si>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</si>
  <si>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</si>
  <si>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</si>
  <si>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</si>
  <si>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</si>
  <si>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</si>
  <si>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</si>
  <si>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</si>
  <si>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</si>
  <si>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</si>
  <si>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</si>
  <si>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</si>
  <si>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ZF186</t>
  </si>
  <si>
    <t>Stříkačka janett 2-dílná 150 ml vyplachovací balená 08151</t>
  </si>
  <si>
    <t>ZL688</t>
  </si>
  <si>
    <t>Proužky Accu-Check Inform IIStrip 50 EU1 á 50 ks 05942861</t>
  </si>
  <si>
    <t>ZH335</t>
  </si>
  <si>
    <t>Kanyla TS 7,0 s manžetou bal. á 2 ks 100/523/070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</si>
  <si>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</si>
  <si>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</si>
  <si>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</si>
  <si>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</si>
  <si>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</si>
  <si>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</si>
  <si>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</si>
  <si>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</si>
  <si>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</si>
  <si>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</si>
  <si>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</si>
  <si>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</si>
  <si>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</si>
  <si>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</si>
  <si>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</si>
  <si>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</si>
  <si>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</si>
  <si>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</si>
  <si>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</si>
  <si>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</si>
  <si>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</si>
  <si>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</si>
  <si>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ZD736</t>
  </si>
  <si>
    <t>Šití silkam černý 4/0 (1.5) bal. á 36 ks C0760293</t>
  </si>
  <si>
    <t>ZJ021</t>
  </si>
  <si>
    <t>Šití chirlac pletený fialový 3/0 bal. á 24 ks PG 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</si>
  <si>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</si>
  <si>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</si>
  <si>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</si>
  <si>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</si>
  <si>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</si>
  <si>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</si>
  <si>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ZA360</t>
  </si>
  <si>
    <t>Jehla sterican 0,5 x 25 mm oranžová 9186158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</si>
  <si>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</si>
  <si>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</si>
  <si>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</si>
  <si>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</si>
  <si>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</si>
  <si>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</si>
  <si>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</si>
  <si>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</si>
  <si>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</si>
  <si>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</si>
  <si>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</si>
  <si>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</si>
  <si>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</si>
  <si>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</si>
  <si>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</si>
  <si>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</si>
  <si>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</si>
  <si>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</si>
  <si>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</si>
  <si>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</si>
  <si>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ZA006</t>
  </si>
  <si>
    <t>Obvaz elastický síťový pruban č. 8 427308</t>
  </si>
  <si>
    <t>ZC854</t>
  </si>
  <si>
    <t>Kompresa NT 7,5 x 7,5 cm/2 ks sterilní 26510</t>
  </si>
  <si>
    <t>ZA616</t>
  </si>
  <si>
    <t>Drenáž zubní sterilní 1 x 6 cm 0360</t>
  </si>
  <si>
    <t>ZL664</t>
  </si>
  <si>
    <t>Krytí mastný tyl pharmatull 10 x 20 cm bal. á 10 ks P-Tull1020</t>
  </si>
  <si>
    <t>ZF042</t>
  </si>
  <si>
    <t>Krytí mastný tyl jelonet 10 x 10 cm á 10 ks 7404</t>
  </si>
  <si>
    <t>ZD812</t>
  </si>
  <si>
    <t>Drenáž zubní sterilní 1 x 40 cm 0359</t>
  </si>
  <si>
    <t>ZA727</t>
  </si>
  <si>
    <t>Kontejner 30 ml sterilní uchovávání pevných i kapalných vzorků FLME25175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</si>
  <si>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</si>
  <si>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</si>
  <si>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</si>
  <si>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</si>
  <si>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</si>
  <si>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</si>
  <si>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</si>
  <si>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</si>
  <si>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ZB117</t>
  </si>
  <si>
    <t>Lanceta haemolance modrá plus low flow bal. á 100 ks DIS7371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</si>
  <si>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</si>
  <si>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</si>
  <si>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</si>
  <si>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</si>
  <si>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</si>
  <si>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</si>
  <si>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ZD808</t>
  </si>
  <si>
    <t>Kanyla vasofix 22G modrá safety 4269098S-01</t>
  </si>
  <si>
    <t>ZF159</t>
  </si>
  <si>
    <t>Nádoba na kontaminovaný odpad 1 l 15-0002</t>
  </si>
  <si>
    <t>ZL689</t>
  </si>
  <si>
    <t>Roztok Accu-Check Performa Int´l Controls 1+2 level 04861736</t>
  </si>
  <si>
    <t>ZH808</t>
  </si>
  <si>
    <t>Nádoba na histologický mat. s pufrovaným formalínem HISTOFOR 20 ml bal. á 100 ks BFS-20</t>
  </si>
  <si>
    <t>ZN298</t>
  </si>
  <si>
    <t>Hadička spojovací Gamaplus 1,8 x 1800 LL NO DOP (606304) 686403</t>
  </si>
  <si>
    <t>ZB681</t>
  </si>
  <si>
    <t>Návlek na fix. tyčinku k OPG bal. á 200 ks 6644-IMG</t>
  </si>
  <si>
    <t>ZC020</t>
  </si>
  <si>
    <t>Film zubní AGFA 150 ks 582018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</si>
  <si>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</si>
  <si>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</si>
  <si>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</si>
  <si>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</si>
  <si>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</si>
  <si>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</si>
  <si>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</si>
  <si>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 mm / 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</si>
  <si>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</si>
  <si>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</si>
  <si>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</si>
  <si>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</si>
  <si>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</si>
  <si>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</si>
  <si>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</si>
  <si>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</si>
  <si>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</si>
  <si>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</si>
  <si>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</si>
  <si>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</si>
  <si>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</si>
  <si>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</si>
  <si>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</si>
  <si>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</si>
  <si>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</si>
  <si>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</si>
  <si>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</si>
  <si>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</si>
  <si>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</si>
  <si>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</si>
  <si>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</si>
  <si>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</si>
  <si>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</si>
  <si>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</si>
  <si>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</si>
  <si>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</si>
  <si>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</si>
  <si>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</si>
  <si>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ZB134</t>
  </si>
  <si>
    <t>Šití dafilon modrý 3/0 (2) bal. á 36 ks C0932213</t>
  </si>
  <si>
    <t>ZB979</t>
  </si>
  <si>
    <t>Šití dafilon modrý 4/0 (1.5) bal. á 36 ks C0932205</t>
  </si>
  <si>
    <t>ZG849</t>
  </si>
  <si>
    <t>Šití premicron zelený 2/0 (3) bal. á 12 ks G0120061</t>
  </si>
  <si>
    <t>ZJ017</t>
  </si>
  <si>
    <t>Šití chirlac pletený fialový 4/0 bal. á 24 ks PG 0256</t>
  </si>
  <si>
    <t>ZJ018</t>
  </si>
  <si>
    <t>Šití chirlac pletený fialový 3/0 bal. á 24 ks PG 0257</t>
  </si>
  <si>
    <t>ZD983</t>
  </si>
  <si>
    <t>Šití silkam černý 3/0 (2) bal. á 36 ks C0764248</t>
  </si>
  <si>
    <t>ZJ020</t>
  </si>
  <si>
    <t>Šití chirlac pletený fialový 4/0 bal. á 24 ks PG 0261</t>
  </si>
  <si>
    <t>ZG140</t>
  </si>
  <si>
    <t>Šití silkam černý 2/0 (3) bal. á 36 ks C0760420</t>
  </si>
  <si>
    <t>ZA834</t>
  </si>
  <si>
    <t>Jehla injekční 0,7 x 40 mm černá 4660021</t>
  </si>
  <si>
    <t>ZA007</t>
  </si>
  <si>
    <t>Obvaz elastický síťový pruban č. 9 427309</t>
  </si>
  <si>
    <t>ZA516</t>
  </si>
  <si>
    <t>Kompresa NT 7,5 x 7,5 cm/10 ks sterilní karton á 900 ks 1230119526</t>
  </si>
  <si>
    <t>ZA593</t>
  </si>
  <si>
    <t>Tampon sterilní stáčený 20 x 20 cm / 5 ks 28003+</t>
  </si>
  <si>
    <t>ZA640</t>
  </si>
  <si>
    <t>Krytí traumacel taf light 7,5 x 5 cm bal. á 10 ks síťka V0081947</t>
  </si>
  <si>
    <t>ZF080</t>
  </si>
  <si>
    <t>Rouška břišní 17 nití s kroužkem na tkanici 12 x 47 cm karton á 300 ks 1230100311</t>
  </si>
  <si>
    <t>ZA533</t>
  </si>
  <si>
    <t>Váleček zubní Celluron č.2 á 600 ks 4301821</t>
  </si>
  <si>
    <t>ZC399</t>
  </si>
  <si>
    <t>Krytí traumacel taf light 1,5 x 5 cm bal. á 10 ks síťka V0081946</t>
  </si>
  <si>
    <t>ZE898</t>
  </si>
  <si>
    <t>Tampon sterilní stáčený 50 x 50 cm / á 5 ks 28017</t>
  </si>
  <si>
    <t>ZN477</t>
  </si>
  <si>
    <t>Obinadlo elastické universal 12 cm x 5 m 1323100314</t>
  </si>
  <si>
    <t>ZA798</t>
  </si>
  <si>
    <t>Krytí traumacel P 2g ks bal. 1 ks zásyp 80521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</si>
  <si>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</si>
  <si>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</si>
  <si>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</si>
  <si>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</si>
  <si>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</si>
  <si>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</si>
  <si>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</si>
  <si>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UH 709, á 100 ks, 00709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</si>
  <si>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</si>
  <si>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</si>
  <si>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</si>
  <si>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</si>
  <si>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</si>
  <si>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</si>
  <si>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</si>
  <si>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otv./1,0 mm GR.4, široká 20-ST-104-E</t>
  </si>
  <si>
    <t>ZD933</t>
  </si>
  <si>
    <t>Listerine 1,0 l 450669</t>
  </si>
  <si>
    <t>ZD470</t>
  </si>
  <si>
    <t>Premacryl prášek transparent 500 g 4342400</t>
  </si>
  <si>
    <t>ZE033</t>
  </si>
  <si>
    <t>Šroub mini 2,0 x 12 mm 20-MN-012</t>
  </si>
  <si>
    <t>ZE176</t>
  </si>
  <si>
    <t>Dlaha mini přímá 18 otv./0,8 mm 20-ST-018M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</si>
  <si>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</si>
  <si>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</si>
  <si>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</si>
  <si>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</si>
  <si>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</si>
  <si>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</si>
  <si>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</si>
  <si>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</si>
  <si>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ZH756</t>
  </si>
  <si>
    <t>Šroub mini 2,3 x 6 mm 23-MN-006</t>
  </si>
  <si>
    <t>ZC486</t>
  </si>
  <si>
    <t>Kavitan plus (barva A2) 1001A2</t>
  </si>
  <si>
    <t>ZA144</t>
  </si>
  <si>
    <t>Aquasil soft putty DT60578320</t>
  </si>
  <si>
    <t>ZM729</t>
  </si>
  <si>
    <t>Roztok na otiskovací hmotu VPS Tray Adhezivum ES7307</t>
  </si>
  <si>
    <t>ZH757</t>
  </si>
  <si>
    <t>Šroub mini 2,3 x 8 mm 23-MN-008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</si>
  <si>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</si>
  <si>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</si>
  <si>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</si>
  <si>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</si>
  <si>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</si>
  <si>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</si>
  <si>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</si>
  <si>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</si>
  <si>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</si>
  <si>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</si>
  <si>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</si>
  <si>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</si>
  <si>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</si>
  <si>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</si>
  <si>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ZF848</t>
  </si>
  <si>
    <t>Implantát SuperLine 4,5 x 12 mm FX 45 12 SW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</si>
  <si>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</si>
  <si>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</si>
  <si>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</si>
  <si>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</si>
  <si>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</si>
  <si>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</si>
  <si>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ZI916</t>
  </si>
  <si>
    <t>Fréza tvrdokovová HM79GX040104XA</t>
  </si>
  <si>
    <t>ZE929</t>
  </si>
  <si>
    <t>Fréza tvrdokovová HM250GX040104</t>
  </si>
  <si>
    <t>ZI915</t>
  </si>
  <si>
    <t>Fréza tvrdokovová HM77GX060104XA</t>
  </si>
  <si>
    <t>ZM115</t>
  </si>
  <si>
    <t>Šroub mini 2,0 x 4 mm 20-MN-004</t>
  </si>
  <si>
    <t>ZB978</t>
  </si>
  <si>
    <t>Šití dafilon modrý 5/0 (1) bal. á 36 ks C0932124</t>
  </si>
  <si>
    <t>ZN642</t>
  </si>
  <si>
    <t>Šití vstřebatelné PGA-RESORBA 4/0 fialová HS 18 70 cm bal. á 24 ks PA11112</t>
  </si>
  <si>
    <t>ZN640</t>
  </si>
  <si>
    <t>Šití vstřebatelné PGA-RESORBA 3/0 fialová HS 18 70 cm bal. á 24 ks PA1113</t>
  </si>
  <si>
    <t>ZA605</t>
  </si>
  <si>
    <t>Tamponáda s vazelína album 4 vrstvá 2,5 cm x 200 cm/1 ks šnek 0342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</si>
  <si>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</si>
  <si>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</si>
  <si>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</si>
  <si>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</si>
  <si>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</si>
  <si>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</si>
  <si>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</si>
  <si>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</si>
  <si>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ZA760</t>
  </si>
  <si>
    <t>Drén redon CH8 50 cm U2110800</t>
  </si>
  <si>
    <t>ZA791</t>
  </si>
  <si>
    <t>Stříkačka janett 3-dílná 140-160 ml sterilní vyplachovací JNP1543 MED114408</t>
  </si>
  <si>
    <t>ZB249</t>
  </si>
  <si>
    <t>Sáček močový s křížovou výpustí 2000 ml ZAR-TNU201601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</si>
  <si>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</si>
  <si>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</si>
  <si>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</si>
  <si>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</si>
  <si>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</si>
  <si>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</si>
  <si>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ZD809</t>
  </si>
  <si>
    <t>Kanyla vasofix 20G růžová safety 4269110S-01</t>
  </si>
  <si>
    <t>ZG916</t>
  </si>
  <si>
    <t>Elektroda neutrální bipolární pro dospělé á 100 ks 2510</t>
  </si>
  <si>
    <t>ZI781</t>
  </si>
  <si>
    <t>Elektroda neutrální monopolární pro dospělé á 100 ks 2125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</si>
  <si>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</si>
  <si>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</si>
  <si>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</si>
  <si>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</si>
  <si>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</si>
  <si>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</si>
  <si>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</si>
  <si>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</si>
  <si>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</si>
  <si>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</si>
  <si>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ZH809</t>
  </si>
  <si>
    <t>Nádoba na histologický mat. s pufrovaným formalínem HISTOFOR 40 ml bal. á 100 ks BFS-40</t>
  </si>
  <si>
    <t>ZM780</t>
  </si>
  <si>
    <t>Souprava odsávací zahnutá Yankauer 4 mm s rukojetí hadice CH 25 délka 2 m 34101</t>
  </si>
  <si>
    <t>ZH852</t>
  </si>
  <si>
    <t>Souprava odsávací zahnutá Yankauer 6 mm s rukojetí hadice CH 25 délka 2 m 34101</t>
  </si>
  <si>
    <t>ZN949</t>
  </si>
  <si>
    <t>Nádoba na histologický mat. s pufrovaným formalínem HISTOFOR 30 ml bal. á 100 ks BFS-30</t>
  </si>
  <si>
    <t>ZC052</t>
  </si>
  <si>
    <t>Tlouček drsný 24 x 115 mm JIZE213A/1</t>
  </si>
  <si>
    <t>ZC048</t>
  </si>
  <si>
    <t>Miska třecí drsná 211a/0 6,0 cm JIZE211A/0</t>
  </si>
  <si>
    <t>ZD847</t>
  </si>
  <si>
    <t>Šroub mini 2,0 x 10 mm 20-MN-010</t>
  </si>
  <si>
    <t>ZG761</t>
  </si>
  <si>
    <t>Šroub mini 2,0 x 14 mm 20-MN-014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</si>
  <si>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</si>
  <si>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</si>
  <si>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</si>
  <si>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</si>
  <si>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</si>
  <si>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</si>
  <si>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ZK420</t>
  </si>
  <si>
    <t>Šroub maxi 2,4 x 10 mm 24-MX-010</t>
  </si>
  <si>
    <t>ZI323</t>
  </si>
  <si>
    <t>Šroub maxi 2,4 x 8 mm 24-MX-008</t>
  </si>
  <si>
    <t>ZN356</t>
  </si>
  <si>
    <t>Implantát Maxilofaciální Šroub Matrix Ø 1.85 mm samořezný délka 10 mm slitina titanu (TAN) bal. po 1 kusu v klipu 04.511.210.01C</t>
  </si>
  <si>
    <t>ZN357</t>
  </si>
  <si>
    <t>Implantát Maxilofaciální Šroub Matrix Ø 1.85 mm samořezný délka 12 mm slitina titanu (TAN) bal. po 1 kusu v klipu 04.511.212.01C</t>
  </si>
  <si>
    <t>ZN358</t>
  </si>
  <si>
    <t>Implantát Maxilofaciální Šroub Matrix Ø 1.85 mm samořezný délka 14 mm slitina titanu (TAN) bal. po 1 kusu v klipu 04.511.214.01C</t>
  </si>
  <si>
    <t>ZN361</t>
  </si>
  <si>
    <t>Implantát Maxilofaciální Dlaha anatomická tvaru L Matrix krátká 3+3 otvory oboustranná tloušťka 0.7 mm titan 04.511.344</t>
  </si>
  <si>
    <t>ZN362</t>
  </si>
  <si>
    <t>Implantát Maxilofaciální Dlaha anatomická tvaru L Matrix střední 3+3 otvory oboustranná tloušťka 0.7 mm titan 04.511.345</t>
  </si>
  <si>
    <t>ZN363</t>
  </si>
  <si>
    <t>Implantát Maxilofaciální Dlaha Matrix pro sagitální rozdělení rovná s můstkem 8 mm 4 otvory tloušťka 1.0 mm titan 04.511.422</t>
  </si>
  <si>
    <t>ZL889</t>
  </si>
  <si>
    <t>Dlaha maxi rekonstrukční přímá 25 otv. 24-RS-025</t>
  </si>
  <si>
    <t>ZN652</t>
  </si>
  <si>
    <t>Implantát Maxilofaciální Šroub Matrix Ø 1.85 mm samořezný délka 8 mm modrý (TAN) bal. po 1 kusu v klipu 04.511.208.01C</t>
  </si>
  <si>
    <t>ZN651</t>
  </si>
  <si>
    <t>Implantát Maxilofaciální Šroub Matrix Ø 1.85 mm samořezný délka 6 mm modrý (TAN) bal. po 1 kusu v klipu 04.511.206.01C</t>
  </si>
  <si>
    <t>ZN673</t>
  </si>
  <si>
    <t>Implantát Maxilofaciální Dlaha L Matrix krátká 3+3 otvory oboustranná tloušťka 0.7 mm titan 04.511.324</t>
  </si>
  <si>
    <t>ZN823</t>
  </si>
  <si>
    <t>Implantát mandibulární šroub IMF průměr 2.0 mm délka 8 mm ocel 201.928</t>
  </si>
  <si>
    <t>ZH856</t>
  </si>
  <si>
    <t>Dlaha mini 5 otvorů Y/1,0 mm 20-TP-005R</t>
  </si>
  <si>
    <t>ZN859</t>
  </si>
  <si>
    <t>Implantát Maxilofaciální Dlaha Matrix pro sagitální rozdělení rovná s můstkem 6 mm 4 otvory tloušťka 1.0 mm titan 04.511.421</t>
  </si>
  <si>
    <t>ZN360</t>
  </si>
  <si>
    <t>Implantát Maxilofaciální Dlaha L Matrix střední 3+3 otvory oboustranná tloušťka 0.7 mm titan 04.511.325</t>
  </si>
  <si>
    <t>ZN674</t>
  </si>
  <si>
    <t>Implantát Maxilofaciální Dlaha Matrix pro sagitální rozdělení rovná s můstkem tloušťka 1.0 mm titan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</si>
  <si>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</si>
  <si>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</si>
  <si>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</si>
  <si>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</si>
  <si>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</si>
  <si>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 Orthoganthic, dvojitě zakřivená, odsazení 4mm, 5 otvorů, tlušťka 0,7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</si>
  <si>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</si>
  <si>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</si>
  <si>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</si>
  <si>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</si>
  <si>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</si>
  <si>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</si>
  <si>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ZO121</t>
  </si>
  <si>
    <t>Implantát Mandibulární Dlaha Matrix pro sagitální rozdělení rovná s můstkem tloušťka 12 mm titan 04.511.424</t>
  </si>
  <si>
    <t>ZF034</t>
  </si>
  <si>
    <t>Dlaha midi dlouhá L levá 90° 4 otv. 16-LL-104</t>
  </si>
  <si>
    <t>ZD774</t>
  </si>
  <si>
    <t>Dlaha midi dlouhá L pravá 90° 4 otv. 16-LR-104</t>
  </si>
  <si>
    <t>ZD779</t>
  </si>
  <si>
    <t>Šroub midi 1,6 x 8 mm 16-MD-008</t>
  </si>
  <si>
    <t>ZC662</t>
  </si>
  <si>
    <t>Dlaha midi přímá dlouhá 2 otv. 16-ST-102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</si>
  <si>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</si>
  <si>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</si>
  <si>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</si>
  <si>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</si>
  <si>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</si>
  <si>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</si>
  <si>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</si>
  <si>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</si>
  <si>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</si>
  <si>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</si>
  <si>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</si>
  <si>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</si>
  <si>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</si>
  <si>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</si>
  <si>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ZN041</t>
  </si>
  <si>
    <t>Rukavice operační gammex ansell PF bez pudru 6,5 330048065</t>
  </si>
  <si>
    <t>ZB502</t>
  </si>
  <si>
    <t>Hadice silikon 3 x 5 mm á 25 m 34.000.00.103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</si>
  <si>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</si>
  <si>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</si>
  <si>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</si>
  <si>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</si>
  <si>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</si>
  <si>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</si>
  <si>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</si>
  <si>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</si>
  <si>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</si>
  <si>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</si>
  <si>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</si>
  <si>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</si>
  <si>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</si>
  <si>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</si>
  <si>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</si>
  <si>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</si>
  <si>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</si>
  <si>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</si>
  <si>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</si>
  <si>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</si>
  <si>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50115040</t>
  </si>
  <si>
    <t>505 SZM laboratorní sklo a materiál (112 02 140)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</si>
  <si>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</si>
  <si>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</si>
  <si>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</si>
  <si>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</si>
  <si>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</si>
  <si>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</si>
  <si>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</si>
  <si>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</si>
  <si>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</si>
  <si>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</si>
  <si>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</si>
  <si>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</si>
  <si>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</si>
  <si>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</si>
  <si>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</si>
  <si>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Kadlec Zdeněk</t>
  </si>
  <si>
    <t>Němcová Nikola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</si>
  <si>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</si>
  <si>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</si>
  <si>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</si>
  <si>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</si>
  <si>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</si>
  <si>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</si>
  <si>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</si>
  <si>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</si>
  <si>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</si>
  <si>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</si>
  <si>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</si>
  <si>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</si>
  <si>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</si>
  <si>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</si>
  <si>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</si>
  <si>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</si>
  <si>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</si>
  <si>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</si>
  <si>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</si>
  <si>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</si>
  <si>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</si>
  <si>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</si>
  <si>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</si>
  <si>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0082331</t>
  </si>
  <si>
    <t>0082332</t>
  </si>
  <si>
    <t>0084021</t>
  </si>
  <si>
    <t>0084031</t>
  </si>
  <si>
    <t>0082354</t>
  </si>
  <si>
    <t>0081211</t>
  </si>
  <si>
    <t>0082204</t>
  </si>
  <si>
    <t>0084001</t>
  </si>
  <si>
    <t>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</si>
  <si>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</si>
  <si>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</si>
  <si>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</si>
  <si>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</si>
  <si>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</si>
  <si>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</si>
  <si>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</si>
  <si>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</si>
  <si>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</si>
  <si>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</si>
  <si>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</si>
  <si>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</si>
  <si>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</si>
  <si>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</si>
  <si>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</si>
  <si>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</si>
  <si>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</si>
  <si>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</si>
  <si>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</si>
  <si>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</si>
  <si>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</si>
  <si>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</si>
  <si>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</si>
  <si>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</si>
  <si>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</si>
  <si>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</si>
  <si>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</si>
  <si>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</si>
  <si>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</si>
  <si>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</si>
  <si>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</si>
  <si>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</si>
  <si>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</si>
  <si>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</si>
  <si>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</si>
  <si>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</si>
  <si>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</si>
  <si>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</si>
  <si>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</si>
  <si>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</si>
  <si>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</si>
  <si>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</si>
  <si>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</si>
  <si>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</si>
  <si>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</si>
  <si>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</si>
  <si>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</si>
  <si>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</si>
  <si>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</si>
  <si>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</si>
  <si>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</si>
  <si>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</si>
  <si>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</si>
  <si>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</si>
  <si>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</si>
  <si>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</si>
  <si>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</si>
  <si>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</si>
  <si>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</si>
  <si>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</si>
  <si>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</si>
  <si>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</si>
  <si>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</si>
  <si>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</si>
  <si>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</si>
  <si>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</si>
  <si>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</si>
  <si>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</si>
  <si>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</si>
  <si>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</si>
  <si>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</si>
  <si>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</si>
  <si>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</si>
  <si>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00906</t>
  </si>
  <si>
    <t>STOMATOLOGICKÉ OŠETŘENÍ POJIŠTĚNCE DO 6 LET NEBO H</t>
  </si>
  <si>
    <t>00920</t>
  </si>
  <si>
    <t>OŠETŘENÍ ZUBNÍHO KAZU - STÁLÝ ZUB - FOTOKOMPOZITNÍ</t>
  </si>
  <si>
    <t>00953</t>
  </si>
  <si>
    <t>CHIRURGICKÉ OŠETŘOVÁNÍ RETENCE ZUBŮ</t>
  </si>
  <si>
    <t>00934</t>
  </si>
  <si>
    <t>CHIRURGICKÁ LÉČBA ONEMOCNĚNÍ PARODONTU VELKÉHO ROZ</t>
  </si>
  <si>
    <t>00922</t>
  </si>
  <si>
    <t>OŠETŘENÍ ZUBNÍHO KAZU - DOČASNÝ ZUB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</si>
  <si>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</si>
  <si>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</si>
  <si>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</si>
  <si>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</si>
  <si>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</si>
  <si>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</si>
  <si>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</si>
  <si>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</si>
  <si>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</si>
  <si>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</si>
  <si>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</si>
  <si>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</si>
  <si>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</si>
  <si>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</si>
  <si>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</si>
  <si>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</si>
  <si>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</si>
  <si>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</si>
  <si>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</si>
  <si>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</si>
  <si>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</si>
  <si>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</si>
  <si>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</si>
  <si>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</si>
  <si>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</si>
  <si>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</si>
  <si>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</si>
  <si>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</si>
  <si>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</si>
  <si>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</si>
  <si>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</si>
  <si>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</si>
  <si>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</si>
  <si>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</si>
  <si>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</si>
  <si>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</si>
  <si>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</si>
  <si>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</si>
  <si>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</si>
  <si>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</si>
  <si>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</si>
  <si>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04750</t>
  </si>
  <si>
    <t>PRIMÁRNÍ UZÁVĚR OROANTRÁLNÍ KOMUNIKACE</t>
  </si>
  <si>
    <t>04817</t>
  </si>
  <si>
    <t>EXSTIRPACE  ODONTOGENNÍ CYSTY VĚTŠÍ NEŽ 1 CM</t>
  </si>
  <si>
    <t>61151</t>
  </si>
  <si>
    <t>UZAVŘENÍ DEFEKTU KOŽNÍM LALOKEM MÍSTNÍM NAD 20 CM^</t>
  </si>
  <si>
    <t>Zdravotní výkony + ZUM + ZULP vykázané na pracovišti v rámci ambulantní péče - orientační přehled</t>
  </si>
  <si>
    <t>11 - Ortopedická klinika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</si>
  <si>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</si>
  <si>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</si>
  <si>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</si>
  <si>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</si>
  <si>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</si>
  <si>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</si>
  <si>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</si>
  <si>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</si>
  <si>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</si>
  <si>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</si>
  <si>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</si>
  <si>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</si>
  <si>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</si>
  <si>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</si>
  <si>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</si>
  <si>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DALACIN C</t>
  </si>
  <si>
    <t>0008808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</si>
  <si>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</si>
  <si>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</si>
  <si>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</si>
  <si>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</si>
  <si>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</si>
  <si>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</si>
  <si>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</si>
  <si>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</si>
  <si>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</si>
  <si>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</si>
  <si>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</si>
  <si>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</si>
  <si>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</si>
  <si>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</si>
  <si>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</si>
  <si>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</si>
  <si>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0087239</t>
  </si>
  <si>
    <t>0087240</t>
  </si>
  <si>
    <t>FANHDI 100 I.U./ML</t>
  </si>
  <si>
    <t>0096414</t>
  </si>
  <si>
    <t>0097000</t>
  </si>
  <si>
    <t>METRONIDAZOLE 0.5%-POLPHARMA</t>
  </si>
  <si>
    <t>0127717</t>
  </si>
  <si>
    <t>IMMUNINE BAXTER 600 IU</t>
  </si>
  <si>
    <t>0131656</t>
  </si>
  <si>
    <t>0141838</t>
  </si>
  <si>
    <t>AMIKACIN B.BRAUN 10 MG/ML</t>
  </si>
  <si>
    <t>0156259</t>
  </si>
  <si>
    <t>VANCOMYCIN KABI 1000 MG</t>
  </si>
  <si>
    <t>0162180</t>
  </si>
  <si>
    <t>0162187</t>
  </si>
  <si>
    <t>0164247</t>
  </si>
  <si>
    <t>0164350</t>
  </si>
  <si>
    <t>TAZOCIN 4 G/0,5 G</t>
  </si>
  <si>
    <t>0500720</t>
  </si>
  <si>
    <t>0164407</t>
  </si>
  <si>
    <t>0113453</t>
  </si>
  <si>
    <t>0156835</t>
  </si>
  <si>
    <t>MEROPENEM KABI 1 G</t>
  </si>
  <si>
    <t>0129836</t>
  </si>
  <si>
    <t>2</t>
  </si>
  <si>
    <t>0007917</t>
  </si>
  <si>
    <t>0007955</t>
  </si>
  <si>
    <t>0207921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</si>
  <si>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</si>
  <si>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</si>
  <si>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</si>
  <si>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</si>
  <si>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</si>
  <si>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</si>
  <si>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</si>
  <si>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</si>
  <si>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</si>
  <si>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</si>
  <si>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</si>
  <si>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</si>
  <si>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</si>
  <si>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</si>
  <si>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</si>
  <si>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</si>
  <si>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</si>
  <si>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</si>
  <si>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</si>
  <si>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</si>
  <si>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</si>
  <si>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</si>
  <si>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</si>
  <si>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</si>
  <si>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</si>
  <si>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</si>
  <si>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</si>
  <si>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</si>
  <si>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</si>
  <si>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</si>
  <si>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</si>
  <si>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</si>
  <si>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IMPLANTÁT KRANIOFACIÁLNÍ LA FÓRTE SYSTÉM</t>
  </si>
  <si>
    <t>0163268</t>
  </si>
  <si>
    <t>0163240</t>
  </si>
  <si>
    <t>0163242</t>
  </si>
  <si>
    <t>0049999</t>
  </si>
  <si>
    <t>EXTRAKTOR SVOREK PROXIMATE</t>
  </si>
  <si>
    <t>0163277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</si>
  <si>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</si>
  <si>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</si>
  <si>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</si>
  <si>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</si>
  <si>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</si>
  <si>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</si>
  <si>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</si>
  <si>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</si>
  <si>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</si>
  <si>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</si>
  <si>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</si>
  <si>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</si>
  <si>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</si>
  <si>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</si>
  <si>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</si>
  <si>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</si>
  <si>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</si>
  <si>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</si>
  <si>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</si>
  <si>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</si>
  <si>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</si>
  <si>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</si>
  <si>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</si>
  <si>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</si>
  <si>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</si>
  <si>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</si>
  <si>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</si>
  <si>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</si>
  <si>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</si>
  <si>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</si>
  <si>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</si>
  <si>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</si>
  <si>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</si>
  <si>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</si>
  <si>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</si>
  <si>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</si>
  <si>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</si>
  <si>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</si>
  <si>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</si>
  <si>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</si>
  <si>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</si>
  <si>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</si>
  <si>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</si>
  <si>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</si>
  <si>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</si>
  <si>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</si>
  <si>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</si>
  <si>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</si>
  <si>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</si>
  <si>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</si>
  <si>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</si>
  <si>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</si>
  <si>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</si>
  <si>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</si>
  <si>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</si>
  <si>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</si>
  <si>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</si>
  <si>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</si>
  <si>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</si>
  <si>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</si>
  <si>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</si>
  <si>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</si>
  <si>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</si>
  <si>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</si>
  <si>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</si>
  <si>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</si>
  <si>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</si>
  <si>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</si>
  <si>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</si>
  <si>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</si>
  <si>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</si>
  <si>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</si>
  <si>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</si>
  <si>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</si>
  <si>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</si>
  <si>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</si>
  <si>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</si>
  <si>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</si>
  <si>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</si>
  <si>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</si>
  <si>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</si>
  <si>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</si>
  <si>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</si>
  <si>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</si>
  <si>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</si>
  <si>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</si>
  <si>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</si>
  <si>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</si>
  <si>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</si>
  <si>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</si>
  <si>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</si>
  <si>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</si>
  <si>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</si>
  <si>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</si>
  <si>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</si>
  <si>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</si>
  <si>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</si>
  <si>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</si>
  <si>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</si>
  <si>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</si>
  <si>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</si>
  <si>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</si>
  <si>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</si>
  <si>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</si>
  <si>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</si>
  <si>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</si>
  <si>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</si>
  <si>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</si>
  <si>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</si>
  <si>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</si>
  <si>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</si>
  <si>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</si>
  <si>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</si>
  <si>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</si>
  <si>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</si>
  <si>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</si>
  <si>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</si>
  <si>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</si>
  <si>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</si>
  <si>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</si>
  <si>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</si>
  <si>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</si>
  <si>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</si>
  <si>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</si>
  <si>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</si>
  <si>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</si>
  <si>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</si>
  <si>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</si>
  <si>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</si>
  <si>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</si>
  <si>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</si>
  <si>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</si>
  <si>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</si>
  <si>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</si>
  <si>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</si>
  <si>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</si>
  <si>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</si>
  <si>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</si>
  <si>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</si>
  <si>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</si>
  <si>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</si>
  <si>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</si>
  <si>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</si>
  <si>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</si>
  <si>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</si>
  <si>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</si>
  <si>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</si>
  <si>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</si>
  <si>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</si>
  <si>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</si>
  <si>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</si>
  <si>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</si>
  <si>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</si>
  <si>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</si>
  <si>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</si>
  <si>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</si>
  <si>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</si>
  <si>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</si>
  <si>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</si>
  <si>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</si>
  <si>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</si>
  <si>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</si>
  <si>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</si>
  <si>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</si>
  <si>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</si>
  <si>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</si>
  <si>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</si>
  <si>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</si>
  <si>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</si>
  <si>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</si>
  <si>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</si>
  <si>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</si>
  <si>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</si>
  <si>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</si>
  <si>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</si>
  <si>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</si>
  <si>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</si>
  <si>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</si>
  <si>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</si>
  <si>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</si>
  <si>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</si>
  <si>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</si>
  <si>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</si>
  <si>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</si>
  <si>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</si>
  <si>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</si>
  <si>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</si>
  <si>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</si>
  <si>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</si>
  <si>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</si>
  <si>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</si>
  <si>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</si>
  <si>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</si>
  <si>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</si>
  <si>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</si>
  <si>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</si>
  <si>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</si>
  <si>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</si>
  <si>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</si>
  <si>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</si>
  <si>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</si>
  <si>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</si>
  <si>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</si>
  <si>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04827</t>
  </si>
  <si>
    <t>FIXACE ZKRÁCENOU DRÁTĚNOU DLAHOU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</si>
  <si>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</si>
  <si>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</si>
  <si>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</si>
  <si>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</si>
  <si>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00121</t>
  </si>
  <si>
    <t xml:space="preserve">DLOUHODOBÁ MECHANICKÁ VENTILACE &gt; 240 HODIN (11-21 DNÍ)                                             </t>
  </si>
  <si>
    <t>00131</t>
  </si>
  <si>
    <t xml:space="preserve">DLOUHODOBÁ MECHANICKÁ VENTILACE &gt; 96 HODIN (5-10 DNÍ) S                                             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</si>
  <si>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</si>
  <si>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</si>
  <si>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</si>
  <si>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</si>
  <si>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</si>
  <si>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</si>
  <si>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</si>
  <si>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</si>
  <si>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</si>
  <si>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</si>
  <si>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</si>
  <si>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</si>
  <si>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</si>
  <si>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</si>
  <si>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</si>
  <si>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</si>
  <si>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</si>
  <si>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</si>
  <si>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</si>
  <si>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</si>
  <si>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</si>
  <si>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</si>
  <si>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</si>
  <si>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</si>
  <si>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</si>
  <si>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</si>
  <si>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</si>
  <si>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</si>
  <si>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</si>
  <si>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</si>
  <si>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</si>
  <si>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</si>
  <si>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</si>
  <si>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</si>
  <si>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</si>
  <si>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</si>
  <si>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</si>
  <si>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</si>
  <si>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</si>
  <si>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</si>
  <si>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</si>
  <si>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</si>
  <si>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</si>
  <si>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</si>
  <si>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</si>
  <si>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</si>
  <si>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</si>
  <si>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</si>
  <si>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</si>
  <si>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</si>
  <si>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</si>
  <si>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</si>
  <si>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</si>
  <si>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</si>
  <si>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</si>
  <si>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</si>
  <si>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</si>
  <si>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</si>
  <si>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</si>
  <si>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</si>
  <si>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</si>
  <si>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</si>
  <si>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</si>
  <si>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</si>
  <si>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</si>
  <si>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</si>
  <si>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</si>
  <si>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</si>
  <si>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</si>
  <si>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</si>
  <si>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</si>
  <si>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</si>
  <si>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</si>
  <si>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</si>
  <si>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</si>
  <si>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</si>
  <si>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</si>
  <si>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08331</t>
  </si>
  <si>
    <t xml:space="preserve">MALIGNÍ ONEMOCNĚNÍ MUSKULOSKELETÁLNÍHO SYSTÉMU A POJIVO      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</si>
  <si>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</si>
  <si>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</si>
  <si>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</si>
  <si>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</si>
  <si>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</si>
  <si>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</si>
  <si>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</si>
  <si>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</si>
  <si>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</si>
  <si>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</si>
  <si>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</si>
  <si>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</si>
  <si>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</si>
  <si>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</si>
  <si>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</si>
  <si>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</si>
  <si>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</si>
  <si>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</si>
  <si>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</si>
  <si>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</si>
  <si>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</si>
  <si>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</si>
  <si>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</si>
  <si>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</si>
  <si>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</si>
  <si>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</si>
  <si>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</si>
  <si>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</si>
  <si>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</si>
  <si>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</si>
  <si>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</si>
  <si>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</si>
  <si>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</si>
  <si>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</si>
  <si>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</si>
  <si>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</si>
  <si>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</si>
  <si>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</si>
  <si>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</si>
  <si>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</si>
  <si>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</si>
  <si>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</si>
  <si>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</si>
  <si>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</si>
  <si>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</si>
  <si>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</si>
  <si>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</si>
  <si>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</si>
  <si>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</si>
  <si>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</si>
  <si>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</si>
  <si>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</si>
  <si>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</si>
  <si>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</si>
  <si>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</si>
  <si>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</si>
  <si>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</si>
  <si>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</si>
  <si>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</si>
  <si>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</si>
  <si>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</si>
  <si>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</si>
  <si>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</si>
  <si>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</si>
  <si>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</si>
  <si>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</si>
  <si>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</si>
  <si>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</si>
  <si>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</si>
  <si>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</si>
  <si>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</si>
  <si>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</si>
  <si>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</si>
  <si>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</si>
  <si>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</si>
  <si>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</si>
  <si>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</si>
  <si>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</si>
  <si>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</si>
  <si>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0002061</t>
  </si>
  <si>
    <t>0002087</t>
  </si>
  <si>
    <t>0110740</t>
  </si>
  <si>
    <t>VÁLCE (DVA) STERILNÍ, JEDNORÁZOVÉ DO INJEKTORU, CE</t>
  </si>
  <si>
    <t>47269</t>
  </si>
  <si>
    <t>TOMOGRAFICKÁ SCINTIGRAFIE - SPECT</t>
  </si>
  <si>
    <t>47355</t>
  </si>
  <si>
    <t>HYBRIDNÍ VÝPOČETNÍ A POZITRONOVÁ EMISNÍ TOMOGRAFIE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</si>
  <si>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</si>
  <si>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</si>
  <si>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</si>
  <si>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</si>
  <si>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</si>
  <si>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</si>
  <si>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</si>
  <si>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</si>
  <si>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</si>
  <si>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</si>
  <si>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</si>
  <si>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</si>
  <si>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</si>
  <si>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</si>
  <si>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</si>
  <si>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</si>
  <si>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</si>
  <si>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</si>
  <si>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</si>
  <si>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</si>
  <si>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</si>
  <si>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</si>
  <si>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</si>
  <si>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</si>
  <si>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</si>
  <si>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</si>
  <si>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</si>
  <si>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</si>
  <si>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</si>
  <si>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</si>
  <si>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</si>
  <si>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</si>
  <si>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</si>
  <si>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</si>
  <si>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</si>
  <si>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</si>
  <si>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</si>
  <si>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</si>
  <si>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</si>
  <si>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</si>
  <si>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</si>
  <si>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</si>
  <si>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</si>
  <si>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</si>
  <si>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</si>
  <si>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</si>
  <si>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</si>
  <si>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</si>
  <si>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</si>
  <si>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</si>
  <si>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</si>
  <si>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</si>
  <si>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</si>
  <si>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</si>
  <si>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</si>
  <si>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</si>
  <si>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</si>
  <si>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</si>
  <si>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</si>
  <si>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</si>
  <si>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</si>
  <si>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</si>
  <si>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</si>
  <si>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</si>
  <si>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</si>
  <si>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</si>
  <si>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</si>
  <si>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</si>
  <si>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</si>
  <si>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</si>
  <si>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</si>
  <si>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</si>
  <si>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</si>
  <si>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</si>
  <si>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</si>
  <si>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</si>
  <si>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>STANOVENÍ KONCENTRACE PROCALCITONINU</t>
  </si>
  <si>
    <t>93151</t>
  </si>
  <si>
    <t>FERRITIN</t>
  </si>
  <si>
    <t>93187</t>
  </si>
  <si>
    <t>TYROXIN CELKOVÝ (TT4)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</si>
  <si>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</si>
  <si>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</si>
  <si>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</si>
  <si>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</si>
  <si>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</si>
  <si>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</si>
  <si>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</si>
  <si>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</si>
  <si>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</si>
  <si>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</si>
  <si>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</si>
  <si>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</si>
  <si>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</si>
  <si>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</si>
  <si>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</si>
  <si>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</si>
  <si>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</si>
  <si>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</si>
  <si>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</si>
  <si>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</si>
  <si>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</si>
  <si>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</si>
  <si>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</si>
  <si>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</si>
  <si>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</si>
  <si>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</si>
  <si>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</si>
  <si>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</si>
  <si>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</si>
  <si>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</si>
  <si>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</si>
  <si>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</si>
  <si>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</si>
  <si>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</si>
  <si>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</si>
  <si>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</si>
  <si>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</si>
  <si>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</si>
  <si>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</si>
  <si>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</si>
  <si>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</si>
  <si>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</si>
  <si>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</si>
  <si>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</si>
  <si>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</si>
  <si>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</si>
  <si>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</si>
  <si>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</si>
  <si>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</si>
  <si>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</si>
  <si>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</si>
  <si>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</si>
  <si>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</si>
  <si>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</si>
  <si>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</si>
  <si>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</si>
  <si>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</si>
  <si>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</si>
  <si>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</si>
  <si>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</si>
  <si>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</si>
  <si>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</si>
  <si>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93185</t>
  </si>
  <si>
    <t>TRIJODTYRONIN CELKOVÝ (TT3)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</si>
  <si>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</si>
  <si>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</si>
  <si>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</si>
  <si>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</si>
  <si>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</si>
  <si>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</si>
  <si>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</si>
  <si>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</si>
  <si>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</si>
  <si>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</si>
  <si>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</si>
  <si>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</si>
  <si>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</si>
  <si>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</si>
  <si>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</si>
  <si>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</si>
  <si>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</si>
  <si>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</si>
  <si>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</si>
  <si>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</si>
  <si>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</si>
  <si>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</si>
  <si>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</si>
  <si>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</si>
  <si>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</si>
  <si>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</si>
  <si>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</si>
  <si>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</si>
  <si>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</si>
  <si>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</si>
  <si>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</si>
  <si>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</si>
  <si>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</si>
  <si>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</si>
  <si>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</si>
  <si>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</si>
  <si>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</si>
  <si>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</si>
  <si>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</si>
  <si>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</si>
  <si>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</si>
  <si>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</si>
  <si>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</si>
  <si>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</si>
  <si>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</si>
  <si>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</si>
  <si>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</si>
  <si>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</si>
  <si>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</si>
  <si>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</si>
  <si>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</si>
  <si>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</si>
  <si>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</si>
  <si>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</si>
  <si>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</si>
  <si>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</si>
  <si>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</si>
  <si>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</si>
  <si>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</si>
  <si>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</si>
  <si>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</si>
  <si>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</si>
  <si>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</si>
  <si>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</si>
  <si>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</si>
  <si>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</si>
  <si>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</si>
  <si>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</si>
  <si>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</si>
  <si>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</si>
  <si>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</si>
  <si>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</si>
  <si>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</si>
  <si>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</si>
  <si>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</si>
  <si>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</si>
  <si>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</si>
  <si>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</si>
  <si>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</si>
  <si>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</si>
  <si>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</si>
  <si>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</si>
  <si>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</si>
  <si>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</si>
  <si>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</si>
  <si>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</si>
  <si>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</si>
  <si>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</si>
  <si>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</si>
  <si>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</si>
  <si>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</si>
  <si>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</si>
  <si>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</si>
  <si>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</si>
  <si>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</si>
  <si>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</si>
  <si>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</si>
  <si>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</si>
  <si>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</si>
  <si>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</si>
  <si>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</si>
  <si>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</si>
  <si>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</si>
  <si>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</si>
  <si>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</si>
  <si>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</si>
  <si>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</si>
  <si>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</si>
  <si>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</si>
  <si>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</si>
  <si>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</si>
  <si>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</si>
  <si>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</si>
  <si>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</si>
  <si>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</si>
  <si>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</si>
  <si>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</si>
  <si>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</si>
  <si>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</si>
  <si>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</si>
  <si>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</si>
  <si>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</si>
  <si>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</si>
  <si>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</si>
  <si>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</si>
  <si>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</si>
  <si>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</si>
  <si>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</si>
  <si>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</si>
  <si>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</si>
  <si>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</si>
  <si>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</si>
  <si>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</si>
  <si>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</si>
  <si>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</si>
  <si>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</si>
  <si>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</si>
  <si>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</si>
  <si>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</si>
  <si>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</si>
  <si>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</si>
  <si>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</si>
  <si>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</si>
  <si>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</si>
  <si>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</si>
  <si>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</si>
  <si>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</si>
  <si>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</si>
  <si>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</si>
  <si>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</si>
  <si>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</si>
  <si>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</si>
  <si>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</si>
  <si>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</si>
  <si>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</si>
  <si>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</si>
  <si>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</si>
  <si>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</si>
  <si>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</si>
  <si>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</si>
  <si>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</si>
  <si>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</si>
  <si>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</si>
  <si>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</si>
  <si>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</si>
  <si>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</si>
  <si>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</si>
  <si>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</si>
  <si>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</si>
  <si>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</si>
  <si>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</si>
  <si>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82053</t>
  </si>
  <si>
    <t>MIKROSKOPICKÉ VYŠETŘENÍ NATIVNÍHO PREPARÁTU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</si>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</sst>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1.1986700387701124</c:v>
                </c:pt>
                <c:pt idx="1">
                  <c:v>1.5024167877005525</c:v>
                </c:pt>
                <c:pt idx="2">
                  <c:v>1.5477875175010094</c:v>
                </c:pt>
                <c:pt idx="3">
                  <c:v>1.5794144509573034</c:v>
                </c:pt>
                <c:pt idx="4">
                  <c:v>1.6309150971500124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43408"/>
        <c:axId val="803743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1.5376308465552715</c:v>
                </c:pt>
                <c:pt idx="1">
                  <c:v>1.5376308465552715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5040"/>
        <c:axId val="803739056"/>
      </c:scatterChart>
      <c:catAx>
        <c:axId val="80374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03743408"/>
        <c:crosses val="autoZero"/>
        <c:crossBetween val="between"/>
      </c:valAx>
      <c:valAx>
        <c:axId val="8037450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39056"/>
        <c:crosses val="max"/>
        <c:crossBetween val="midCat"/>
      </c:valAx>
      <c:valAx>
        <c:axId val="803739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7450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  <c:pt idx="4">
                  <c:v>0.94981238273921198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751024"/>
        <c:axId val="8037483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46672"/>
        <c:axId val="803751568"/>
      </c:scatterChart>
      <c:catAx>
        <c:axId val="80375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74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48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03751024"/>
        <c:crosses val="autoZero"/>
        <c:crossBetween val="between"/>
      </c:valAx>
      <c:valAx>
        <c:axId val="8037466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03751568"/>
        <c:crosses val="max"/>
        <c:crossBetween val="midCat"/>
      </c:valAx>
      <c:valAx>
        <c:axId val="8037515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037466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1566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2130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2131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2156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2657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2662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2674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2834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3141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3274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3645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1566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17</v>
      </c>
      <c r="G3" s="47">
        <f>SUBTOTAL(9,G6:G1048576)</f>
        <v>4561.4799999999987</v>
      </c>
      <c r="H3" s="48">
        <f>IF(M3=0,0,G3/M3)</f>
        <v>4.359449142339708E-2</v>
      </c>
      <c r="I3" s="47">
        <f>SUBTOTAL(9,I6:I1048576)</f>
        <v>586.39999999999986</v>
      </c>
      <c r="J3" s="47">
        <f>SUBTOTAL(9,J6:J1048576)</f>
        <v>100072.84078374608</v>
      </c>
      <c r="K3" s="48">
        <f>IF(M3=0,0,J3/M3)</f>
        <v>0.95640550857660267</v>
      </c>
      <c r="L3" s="47">
        <f>SUBTOTAL(9,L6:L1048576)</f>
        <v>603.39999999999986</v>
      </c>
      <c r="M3" s="49">
        <f>SUBTOTAL(9,M6:M1048576)</f>
        <v>104634.32078374611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523</v>
      </c>
      <c r="B6" s="658" t="s">
        <v>1479</v>
      </c>
      <c r="C6" s="658" t="s">
        <v>1131</v>
      </c>
      <c r="D6" s="658" t="s">
        <v>1132</v>
      </c>
      <c r="E6" s="658" t="s">
        <v>1480</v>
      </c>
      <c r="F6" s="661"/>
      <c r="G6" s="661"/>
      <c r="H6" s="679">
        <v>0</v>
      </c>
      <c r="I6" s="661">
        <v>32</v>
      </c>
      <c r="J6" s="661">
        <v>2171.5856120078283</v>
      </c>
      <c r="K6" s="679">
        <v>1</v>
      </c>
      <c r="L6" s="661">
        <v>32</v>
      </c>
      <c r="M6" s="662">
        <v>2171.5856120078283</v>
      </c>
    </row>
    <row r="7" spans="1:13" ht="14.4" customHeight="1" x14ac:dyDescent="0.3">
      <c r="A7" s="663" t="s">
        <v>523</v>
      </c>
      <c r="B7" s="664" t="s">
        <v>1481</v>
      </c>
      <c r="C7" s="664" t="s">
        <v>1144</v>
      </c>
      <c r="D7" s="664" t="s">
        <v>1145</v>
      </c>
      <c r="E7" s="664" t="s">
        <v>1146</v>
      </c>
      <c r="F7" s="667"/>
      <c r="G7" s="667"/>
      <c r="H7" s="680">
        <v>0</v>
      </c>
      <c r="I7" s="667">
        <v>1</v>
      </c>
      <c r="J7" s="667">
        <v>203.96</v>
      </c>
      <c r="K7" s="680">
        <v>1</v>
      </c>
      <c r="L7" s="667">
        <v>1</v>
      </c>
      <c r="M7" s="668">
        <v>203.96</v>
      </c>
    </row>
    <row r="8" spans="1:13" ht="14.4" customHeight="1" x14ac:dyDescent="0.3">
      <c r="A8" s="663" t="s">
        <v>523</v>
      </c>
      <c r="B8" s="664" t="s">
        <v>1481</v>
      </c>
      <c r="C8" s="664" t="s">
        <v>1126</v>
      </c>
      <c r="D8" s="664" t="s">
        <v>1127</v>
      </c>
      <c r="E8" s="664" t="s">
        <v>1482</v>
      </c>
      <c r="F8" s="667"/>
      <c r="G8" s="667"/>
      <c r="H8" s="680">
        <v>0</v>
      </c>
      <c r="I8" s="667">
        <v>4</v>
      </c>
      <c r="J8" s="667">
        <v>230.8</v>
      </c>
      <c r="K8" s="680">
        <v>1</v>
      </c>
      <c r="L8" s="667">
        <v>4</v>
      </c>
      <c r="M8" s="668">
        <v>230.8</v>
      </c>
    </row>
    <row r="9" spans="1:13" ht="14.4" customHeight="1" x14ac:dyDescent="0.3">
      <c r="A9" s="663" t="s">
        <v>523</v>
      </c>
      <c r="B9" s="664" t="s">
        <v>1483</v>
      </c>
      <c r="C9" s="664" t="s">
        <v>1044</v>
      </c>
      <c r="D9" s="664" t="s">
        <v>1045</v>
      </c>
      <c r="E9" s="664" t="s">
        <v>1046</v>
      </c>
      <c r="F9" s="667"/>
      <c r="G9" s="667"/>
      <c r="H9" s="680">
        <v>0</v>
      </c>
      <c r="I9" s="667">
        <v>1</v>
      </c>
      <c r="J9" s="667">
        <v>112.72999999999996</v>
      </c>
      <c r="K9" s="680">
        <v>1</v>
      </c>
      <c r="L9" s="667">
        <v>1</v>
      </c>
      <c r="M9" s="668">
        <v>112.72999999999996</v>
      </c>
    </row>
    <row r="10" spans="1:13" ht="14.4" customHeight="1" x14ac:dyDescent="0.3">
      <c r="A10" s="663" t="s">
        <v>523</v>
      </c>
      <c r="B10" s="664" t="s">
        <v>1484</v>
      </c>
      <c r="C10" s="664" t="s">
        <v>1083</v>
      </c>
      <c r="D10" s="664" t="s">
        <v>1485</v>
      </c>
      <c r="E10" s="664" t="s">
        <v>1486</v>
      </c>
      <c r="F10" s="667"/>
      <c r="G10" s="667"/>
      <c r="H10" s="680">
        <v>0</v>
      </c>
      <c r="I10" s="667">
        <v>1</v>
      </c>
      <c r="J10" s="667">
        <v>465.40999999999985</v>
      </c>
      <c r="K10" s="680">
        <v>1</v>
      </c>
      <c r="L10" s="667">
        <v>1</v>
      </c>
      <c r="M10" s="668">
        <v>465.40999999999985</v>
      </c>
    </row>
    <row r="11" spans="1:13" ht="14.4" customHeight="1" x14ac:dyDescent="0.3">
      <c r="A11" s="663" t="s">
        <v>523</v>
      </c>
      <c r="B11" s="664" t="s">
        <v>1487</v>
      </c>
      <c r="C11" s="664" t="s">
        <v>1134</v>
      </c>
      <c r="D11" s="664" t="s">
        <v>1037</v>
      </c>
      <c r="E11" s="664" t="s">
        <v>1488</v>
      </c>
      <c r="F11" s="667"/>
      <c r="G11" s="667"/>
      <c r="H11" s="680">
        <v>0</v>
      </c>
      <c r="I11" s="667">
        <v>1</v>
      </c>
      <c r="J11" s="667">
        <v>301.46859892438738</v>
      </c>
      <c r="K11" s="680">
        <v>1</v>
      </c>
      <c r="L11" s="667">
        <v>1</v>
      </c>
      <c r="M11" s="668">
        <v>301.46859892438738</v>
      </c>
    </row>
    <row r="12" spans="1:13" ht="14.4" customHeight="1" x14ac:dyDescent="0.3">
      <c r="A12" s="663" t="s">
        <v>523</v>
      </c>
      <c r="B12" s="664" t="s">
        <v>1487</v>
      </c>
      <c r="C12" s="664" t="s">
        <v>1135</v>
      </c>
      <c r="D12" s="664" t="s">
        <v>1037</v>
      </c>
      <c r="E12" s="664" t="s">
        <v>1489</v>
      </c>
      <c r="F12" s="667"/>
      <c r="G12" s="667"/>
      <c r="H12" s="680">
        <v>0</v>
      </c>
      <c r="I12" s="667">
        <v>1</v>
      </c>
      <c r="J12" s="667">
        <v>630.66000000000008</v>
      </c>
      <c r="K12" s="680">
        <v>1</v>
      </c>
      <c r="L12" s="667">
        <v>1</v>
      </c>
      <c r="M12" s="668">
        <v>630.66000000000008</v>
      </c>
    </row>
    <row r="13" spans="1:13" ht="14.4" customHeight="1" x14ac:dyDescent="0.3">
      <c r="A13" s="663" t="s">
        <v>523</v>
      </c>
      <c r="B13" s="664" t="s">
        <v>1487</v>
      </c>
      <c r="C13" s="664" t="s">
        <v>1129</v>
      </c>
      <c r="D13" s="664" t="s">
        <v>1037</v>
      </c>
      <c r="E13" s="664" t="s">
        <v>1490</v>
      </c>
      <c r="F13" s="667"/>
      <c r="G13" s="667"/>
      <c r="H13" s="680">
        <v>0</v>
      </c>
      <c r="I13" s="667">
        <v>13</v>
      </c>
      <c r="J13" s="667">
        <v>5316.35</v>
      </c>
      <c r="K13" s="680">
        <v>1</v>
      </c>
      <c r="L13" s="667">
        <v>13</v>
      </c>
      <c r="M13" s="668">
        <v>5316.35</v>
      </c>
    </row>
    <row r="14" spans="1:13" ht="14.4" customHeight="1" x14ac:dyDescent="0.3">
      <c r="A14" s="663" t="s">
        <v>523</v>
      </c>
      <c r="B14" s="664" t="s">
        <v>1487</v>
      </c>
      <c r="C14" s="664" t="s">
        <v>1102</v>
      </c>
      <c r="D14" s="664" t="s">
        <v>1037</v>
      </c>
      <c r="E14" s="664" t="s">
        <v>1488</v>
      </c>
      <c r="F14" s="667"/>
      <c r="G14" s="667"/>
      <c r="H14" s="680">
        <v>0</v>
      </c>
      <c r="I14" s="667">
        <v>3</v>
      </c>
      <c r="J14" s="667">
        <v>904.41000000000008</v>
      </c>
      <c r="K14" s="680">
        <v>1</v>
      </c>
      <c r="L14" s="667">
        <v>3</v>
      </c>
      <c r="M14" s="668">
        <v>904.41000000000008</v>
      </c>
    </row>
    <row r="15" spans="1:13" ht="14.4" customHeight="1" x14ac:dyDescent="0.3">
      <c r="A15" s="663" t="s">
        <v>523</v>
      </c>
      <c r="B15" s="664" t="s">
        <v>1487</v>
      </c>
      <c r="C15" s="664" t="s">
        <v>1036</v>
      </c>
      <c r="D15" s="664" t="s">
        <v>1037</v>
      </c>
      <c r="E15" s="664" t="s">
        <v>1491</v>
      </c>
      <c r="F15" s="667"/>
      <c r="G15" s="667"/>
      <c r="H15" s="680">
        <v>0</v>
      </c>
      <c r="I15" s="667">
        <v>2</v>
      </c>
      <c r="J15" s="667">
        <v>1442.4016383369019</v>
      </c>
      <c r="K15" s="680">
        <v>1</v>
      </c>
      <c r="L15" s="667">
        <v>2</v>
      </c>
      <c r="M15" s="668">
        <v>1442.4016383369019</v>
      </c>
    </row>
    <row r="16" spans="1:13" ht="14.4" customHeight="1" x14ac:dyDescent="0.3">
      <c r="A16" s="663" t="s">
        <v>523</v>
      </c>
      <c r="B16" s="664" t="s">
        <v>1492</v>
      </c>
      <c r="C16" s="664" t="s">
        <v>1064</v>
      </c>
      <c r="D16" s="664" t="s">
        <v>1065</v>
      </c>
      <c r="E16" s="664" t="s">
        <v>1493</v>
      </c>
      <c r="F16" s="667"/>
      <c r="G16" s="667"/>
      <c r="H16" s="680">
        <v>0</v>
      </c>
      <c r="I16" s="667">
        <v>1</v>
      </c>
      <c r="J16" s="667">
        <v>129.32999999999998</v>
      </c>
      <c r="K16" s="680">
        <v>1</v>
      </c>
      <c r="L16" s="667">
        <v>1</v>
      </c>
      <c r="M16" s="668">
        <v>129.32999999999998</v>
      </c>
    </row>
    <row r="17" spans="1:13" ht="14.4" customHeight="1" x14ac:dyDescent="0.3">
      <c r="A17" s="663" t="s">
        <v>523</v>
      </c>
      <c r="B17" s="664" t="s">
        <v>1494</v>
      </c>
      <c r="C17" s="664" t="s">
        <v>1075</v>
      </c>
      <c r="D17" s="664" t="s">
        <v>1495</v>
      </c>
      <c r="E17" s="664" t="s">
        <v>1496</v>
      </c>
      <c r="F17" s="667"/>
      <c r="G17" s="667"/>
      <c r="H17" s="680">
        <v>0</v>
      </c>
      <c r="I17" s="667">
        <v>1</v>
      </c>
      <c r="J17" s="667">
        <v>79.06</v>
      </c>
      <c r="K17" s="680">
        <v>1</v>
      </c>
      <c r="L17" s="667">
        <v>1</v>
      </c>
      <c r="M17" s="668">
        <v>79.06</v>
      </c>
    </row>
    <row r="18" spans="1:13" ht="14.4" customHeight="1" x14ac:dyDescent="0.3">
      <c r="A18" s="663" t="s">
        <v>523</v>
      </c>
      <c r="B18" s="664" t="s">
        <v>1497</v>
      </c>
      <c r="C18" s="664" t="s">
        <v>1068</v>
      </c>
      <c r="D18" s="664" t="s">
        <v>1069</v>
      </c>
      <c r="E18" s="664" t="s">
        <v>1070</v>
      </c>
      <c r="F18" s="667"/>
      <c r="G18" s="667"/>
      <c r="H18" s="680">
        <v>0</v>
      </c>
      <c r="I18" s="667">
        <v>1</v>
      </c>
      <c r="J18" s="667">
        <v>24.929999999999993</v>
      </c>
      <c r="K18" s="680">
        <v>1</v>
      </c>
      <c r="L18" s="667">
        <v>1</v>
      </c>
      <c r="M18" s="668">
        <v>24.929999999999993</v>
      </c>
    </row>
    <row r="19" spans="1:13" ht="14.4" customHeight="1" x14ac:dyDescent="0.3">
      <c r="A19" s="663" t="s">
        <v>523</v>
      </c>
      <c r="B19" s="664" t="s">
        <v>1498</v>
      </c>
      <c r="C19" s="664" t="s">
        <v>1026</v>
      </c>
      <c r="D19" s="664" t="s">
        <v>1027</v>
      </c>
      <c r="E19" s="664" t="s">
        <v>1499</v>
      </c>
      <c r="F19" s="667"/>
      <c r="G19" s="667"/>
      <c r="H19" s="680">
        <v>0</v>
      </c>
      <c r="I19" s="667">
        <v>2</v>
      </c>
      <c r="J19" s="667">
        <v>24.11999999999998</v>
      </c>
      <c r="K19" s="680">
        <v>1</v>
      </c>
      <c r="L19" s="667">
        <v>2</v>
      </c>
      <c r="M19" s="668">
        <v>24.11999999999998</v>
      </c>
    </row>
    <row r="20" spans="1:13" ht="14.4" customHeight="1" x14ac:dyDescent="0.3">
      <c r="A20" s="663" t="s">
        <v>523</v>
      </c>
      <c r="B20" s="664" t="s">
        <v>1498</v>
      </c>
      <c r="C20" s="664" t="s">
        <v>1048</v>
      </c>
      <c r="D20" s="664" t="s">
        <v>1500</v>
      </c>
      <c r="E20" s="664" t="s">
        <v>750</v>
      </c>
      <c r="F20" s="667"/>
      <c r="G20" s="667"/>
      <c r="H20" s="680">
        <v>0</v>
      </c>
      <c r="I20" s="667">
        <v>2</v>
      </c>
      <c r="J20" s="667">
        <v>72.360089815453804</v>
      </c>
      <c r="K20" s="680">
        <v>1</v>
      </c>
      <c r="L20" s="667">
        <v>2</v>
      </c>
      <c r="M20" s="668">
        <v>72.360089815453804</v>
      </c>
    </row>
    <row r="21" spans="1:13" ht="14.4" customHeight="1" x14ac:dyDescent="0.3">
      <c r="A21" s="663" t="s">
        <v>523</v>
      </c>
      <c r="B21" s="664" t="s">
        <v>1501</v>
      </c>
      <c r="C21" s="664" t="s">
        <v>1060</v>
      </c>
      <c r="D21" s="664" t="s">
        <v>1061</v>
      </c>
      <c r="E21" s="664" t="s">
        <v>1502</v>
      </c>
      <c r="F21" s="667"/>
      <c r="G21" s="667"/>
      <c r="H21" s="680">
        <v>0</v>
      </c>
      <c r="I21" s="667">
        <v>1</v>
      </c>
      <c r="J21" s="667">
        <v>21.67</v>
      </c>
      <c r="K21" s="680">
        <v>1</v>
      </c>
      <c r="L21" s="667">
        <v>1</v>
      </c>
      <c r="M21" s="668">
        <v>21.67</v>
      </c>
    </row>
    <row r="22" spans="1:13" ht="14.4" customHeight="1" x14ac:dyDescent="0.3">
      <c r="A22" s="663" t="s">
        <v>523</v>
      </c>
      <c r="B22" s="664" t="s">
        <v>1503</v>
      </c>
      <c r="C22" s="664" t="s">
        <v>1090</v>
      </c>
      <c r="D22" s="664" t="s">
        <v>1091</v>
      </c>
      <c r="E22" s="664" t="s">
        <v>1092</v>
      </c>
      <c r="F22" s="667"/>
      <c r="G22" s="667"/>
      <c r="H22" s="680">
        <v>0</v>
      </c>
      <c r="I22" s="667">
        <v>1</v>
      </c>
      <c r="J22" s="667">
        <v>70.06</v>
      </c>
      <c r="K22" s="680">
        <v>1</v>
      </c>
      <c r="L22" s="667">
        <v>1</v>
      </c>
      <c r="M22" s="668">
        <v>70.06</v>
      </c>
    </row>
    <row r="23" spans="1:13" ht="14.4" customHeight="1" x14ac:dyDescent="0.3">
      <c r="A23" s="663" t="s">
        <v>523</v>
      </c>
      <c r="B23" s="664" t="s">
        <v>1504</v>
      </c>
      <c r="C23" s="664" t="s">
        <v>1056</v>
      </c>
      <c r="D23" s="664" t="s">
        <v>1099</v>
      </c>
      <c r="E23" s="664" t="s">
        <v>1505</v>
      </c>
      <c r="F23" s="667"/>
      <c r="G23" s="667"/>
      <c r="H23" s="680">
        <v>0</v>
      </c>
      <c r="I23" s="667">
        <v>1</v>
      </c>
      <c r="J23" s="667">
        <v>44.11999999999999</v>
      </c>
      <c r="K23" s="680">
        <v>1</v>
      </c>
      <c r="L23" s="667">
        <v>1</v>
      </c>
      <c r="M23" s="668">
        <v>44.11999999999999</v>
      </c>
    </row>
    <row r="24" spans="1:13" ht="14.4" customHeight="1" x14ac:dyDescent="0.3">
      <c r="A24" s="663" t="s">
        <v>523</v>
      </c>
      <c r="B24" s="664" t="s">
        <v>1504</v>
      </c>
      <c r="C24" s="664" t="s">
        <v>1098</v>
      </c>
      <c r="D24" s="664" t="s">
        <v>1099</v>
      </c>
      <c r="E24" s="664" t="s">
        <v>1506</v>
      </c>
      <c r="F24" s="667"/>
      <c r="G24" s="667"/>
      <c r="H24" s="680">
        <v>0</v>
      </c>
      <c r="I24" s="667">
        <v>2</v>
      </c>
      <c r="J24" s="667">
        <v>294.46819773034838</v>
      </c>
      <c r="K24" s="680">
        <v>1</v>
      </c>
      <c r="L24" s="667">
        <v>2</v>
      </c>
      <c r="M24" s="668">
        <v>294.46819773034838</v>
      </c>
    </row>
    <row r="25" spans="1:13" ht="14.4" customHeight="1" x14ac:dyDescent="0.3">
      <c r="A25" s="663" t="s">
        <v>523</v>
      </c>
      <c r="B25" s="664" t="s">
        <v>1507</v>
      </c>
      <c r="C25" s="664" t="s">
        <v>1030</v>
      </c>
      <c r="D25" s="664" t="s">
        <v>1508</v>
      </c>
      <c r="E25" s="664" t="s">
        <v>1509</v>
      </c>
      <c r="F25" s="667"/>
      <c r="G25" s="667"/>
      <c r="H25" s="680">
        <v>0</v>
      </c>
      <c r="I25" s="667">
        <v>51</v>
      </c>
      <c r="J25" s="667">
        <v>1772.25</v>
      </c>
      <c r="K25" s="680">
        <v>1</v>
      </c>
      <c r="L25" s="667">
        <v>51</v>
      </c>
      <c r="M25" s="668">
        <v>1772.25</v>
      </c>
    </row>
    <row r="26" spans="1:13" ht="14.4" customHeight="1" x14ac:dyDescent="0.3">
      <c r="A26" s="663" t="s">
        <v>523</v>
      </c>
      <c r="B26" s="664" t="s">
        <v>1510</v>
      </c>
      <c r="C26" s="664" t="s">
        <v>1094</v>
      </c>
      <c r="D26" s="664" t="s">
        <v>1511</v>
      </c>
      <c r="E26" s="664" t="s">
        <v>1512</v>
      </c>
      <c r="F26" s="667"/>
      <c r="G26" s="667"/>
      <c r="H26" s="680">
        <v>0</v>
      </c>
      <c r="I26" s="667">
        <v>1</v>
      </c>
      <c r="J26" s="667">
        <v>61.530087115791929</v>
      </c>
      <c r="K26" s="680">
        <v>1</v>
      </c>
      <c r="L26" s="667">
        <v>1</v>
      </c>
      <c r="M26" s="668">
        <v>61.530087115791929</v>
      </c>
    </row>
    <row r="27" spans="1:13" ht="14.4" customHeight="1" x14ac:dyDescent="0.3">
      <c r="A27" s="663" t="s">
        <v>523</v>
      </c>
      <c r="B27" s="664" t="s">
        <v>1513</v>
      </c>
      <c r="C27" s="664" t="s">
        <v>1210</v>
      </c>
      <c r="D27" s="664" t="s">
        <v>1211</v>
      </c>
      <c r="E27" s="664" t="s">
        <v>1212</v>
      </c>
      <c r="F27" s="667">
        <v>9</v>
      </c>
      <c r="G27" s="667">
        <v>315.80999999999995</v>
      </c>
      <c r="H27" s="680">
        <v>1</v>
      </c>
      <c r="I27" s="667"/>
      <c r="J27" s="667"/>
      <c r="K27" s="680">
        <v>0</v>
      </c>
      <c r="L27" s="667">
        <v>9</v>
      </c>
      <c r="M27" s="668">
        <v>315.80999999999995</v>
      </c>
    </row>
    <row r="28" spans="1:13" ht="14.4" customHeight="1" x14ac:dyDescent="0.3">
      <c r="A28" s="663" t="s">
        <v>523</v>
      </c>
      <c r="B28" s="664" t="s">
        <v>1513</v>
      </c>
      <c r="C28" s="664" t="s">
        <v>1120</v>
      </c>
      <c r="D28" s="664" t="s">
        <v>1121</v>
      </c>
      <c r="E28" s="664" t="s">
        <v>1514</v>
      </c>
      <c r="F28" s="667"/>
      <c r="G28" s="667"/>
      <c r="H28" s="680">
        <v>0</v>
      </c>
      <c r="I28" s="667">
        <v>6</v>
      </c>
      <c r="J28" s="667">
        <v>1014.2399999999998</v>
      </c>
      <c r="K28" s="680">
        <v>1</v>
      </c>
      <c r="L28" s="667">
        <v>6</v>
      </c>
      <c r="M28" s="668">
        <v>1014.2399999999998</v>
      </c>
    </row>
    <row r="29" spans="1:13" ht="14.4" customHeight="1" x14ac:dyDescent="0.3">
      <c r="A29" s="663" t="s">
        <v>523</v>
      </c>
      <c r="B29" s="664" t="s">
        <v>1513</v>
      </c>
      <c r="C29" s="664" t="s">
        <v>1282</v>
      </c>
      <c r="D29" s="664" t="s">
        <v>1121</v>
      </c>
      <c r="E29" s="664" t="s">
        <v>1212</v>
      </c>
      <c r="F29" s="667"/>
      <c r="G29" s="667"/>
      <c r="H29" s="680">
        <v>0</v>
      </c>
      <c r="I29" s="667">
        <v>54</v>
      </c>
      <c r="J29" s="667">
        <v>6260.7617737269175</v>
      </c>
      <c r="K29" s="680">
        <v>1</v>
      </c>
      <c r="L29" s="667">
        <v>54</v>
      </c>
      <c r="M29" s="668">
        <v>6260.7617737269175</v>
      </c>
    </row>
    <row r="30" spans="1:13" ht="14.4" customHeight="1" x14ac:dyDescent="0.3">
      <c r="A30" s="663" t="s">
        <v>523</v>
      </c>
      <c r="B30" s="664" t="s">
        <v>1513</v>
      </c>
      <c r="C30" s="664" t="s">
        <v>1229</v>
      </c>
      <c r="D30" s="664" t="s">
        <v>1515</v>
      </c>
      <c r="E30" s="664" t="s">
        <v>1516</v>
      </c>
      <c r="F30" s="667"/>
      <c r="G30" s="667"/>
      <c r="H30" s="680">
        <v>0</v>
      </c>
      <c r="I30" s="667">
        <v>79.400000000000006</v>
      </c>
      <c r="J30" s="667">
        <v>10154.548470253685</v>
      </c>
      <c r="K30" s="680">
        <v>1</v>
      </c>
      <c r="L30" s="667">
        <v>79.400000000000006</v>
      </c>
      <c r="M30" s="668">
        <v>10154.548470253685</v>
      </c>
    </row>
    <row r="31" spans="1:13" ht="14.4" customHeight="1" x14ac:dyDescent="0.3">
      <c r="A31" s="663" t="s">
        <v>523</v>
      </c>
      <c r="B31" s="664" t="s">
        <v>1517</v>
      </c>
      <c r="C31" s="664" t="s">
        <v>1262</v>
      </c>
      <c r="D31" s="664" t="s">
        <v>1263</v>
      </c>
      <c r="E31" s="664" t="s">
        <v>1518</v>
      </c>
      <c r="F31" s="667"/>
      <c r="G31" s="667"/>
      <c r="H31" s="680">
        <v>0</v>
      </c>
      <c r="I31" s="667">
        <v>18</v>
      </c>
      <c r="J31" s="667">
        <v>8316</v>
      </c>
      <c r="K31" s="680">
        <v>1</v>
      </c>
      <c r="L31" s="667">
        <v>18</v>
      </c>
      <c r="M31" s="668">
        <v>8316</v>
      </c>
    </row>
    <row r="32" spans="1:13" ht="14.4" customHeight="1" x14ac:dyDescent="0.3">
      <c r="A32" s="663" t="s">
        <v>523</v>
      </c>
      <c r="B32" s="664" t="s">
        <v>1519</v>
      </c>
      <c r="C32" s="664" t="s">
        <v>1247</v>
      </c>
      <c r="D32" s="664" t="s">
        <v>1520</v>
      </c>
      <c r="E32" s="664" t="s">
        <v>1521</v>
      </c>
      <c r="F32" s="667"/>
      <c r="G32" s="667"/>
      <c r="H32" s="680">
        <v>0</v>
      </c>
      <c r="I32" s="667">
        <v>1.4</v>
      </c>
      <c r="J32" s="667">
        <v>723.8</v>
      </c>
      <c r="K32" s="680">
        <v>1</v>
      </c>
      <c r="L32" s="667">
        <v>1.4</v>
      </c>
      <c r="M32" s="668">
        <v>723.8</v>
      </c>
    </row>
    <row r="33" spans="1:13" ht="14.4" customHeight="1" x14ac:dyDescent="0.3">
      <c r="A33" s="663" t="s">
        <v>523</v>
      </c>
      <c r="B33" s="664" t="s">
        <v>1522</v>
      </c>
      <c r="C33" s="664" t="s">
        <v>1292</v>
      </c>
      <c r="D33" s="664" t="s">
        <v>1293</v>
      </c>
      <c r="E33" s="664" t="s">
        <v>1523</v>
      </c>
      <c r="F33" s="667"/>
      <c r="G33" s="667"/>
      <c r="H33" s="680">
        <v>0</v>
      </c>
      <c r="I33" s="667">
        <v>10.5</v>
      </c>
      <c r="J33" s="667">
        <v>9852.15</v>
      </c>
      <c r="K33" s="680">
        <v>1</v>
      </c>
      <c r="L33" s="667">
        <v>10.5</v>
      </c>
      <c r="M33" s="668">
        <v>9852.15</v>
      </c>
    </row>
    <row r="34" spans="1:13" ht="14.4" customHeight="1" x14ac:dyDescent="0.3">
      <c r="A34" s="663" t="s">
        <v>523</v>
      </c>
      <c r="B34" s="664" t="s">
        <v>1524</v>
      </c>
      <c r="C34" s="664" t="s">
        <v>1276</v>
      </c>
      <c r="D34" s="664" t="s">
        <v>1525</v>
      </c>
      <c r="E34" s="664" t="s">
        <v>1526</v>
      </c>
      <c r="F34" s="667"/>
      <c r="G34" s="667"/>
      <c r="H34" s="680">
        <v>0</v>
      </c>
      <c r="I34" s="667">
        <v>11.399999999999999</v>
      </c>
      <c r="J34" s="667">
        <v>1768.1399999999999</v>
      </c>
      <c r="K34" s="680">
        <v>1</v>
      </c>
      <c r="L34" s="667">
        <v>11.399999999999999</v>
      </c>
      <c r="M34" s="668">
        <v>1768.1399999999999</v>
      </c>
    </row>
    <row r="35" spans="1:13" ht="14.4" customHeight="1" x14ac:dyDescent="0.3">
      <c r="A35" s="663" t="s">
        <v>523</v>
      </c>
      <c r="B35" s="664" t="s">
        <v>1524</v>
      </c>
      <c r="C35" s="664" t="s">
        <v>1272</v>
      </c>
      <c r="D35" s="664" t="s">
        <v>1525</v>
      </c>
      <c r="E35" s="664" t="s">
        <v>1527</v>
      </c>
      <c r="F35" s="667"/>
      <c r="G35" s="667"/>
      <c r="H35" s="680">
        <v>0</v>
      </c>
      <c r="I35" s="667">
        <v>32.4</v>
      </c>
      <c r="J35" s="667">
        <v>8553.6</v>
      </c>
      <c r="K35" s="680">
        <v>1</v>
      </c>
      <c r="L35" s="667">
        <v>32.4</v>
      </c>
      <c r="M35" s="668">
        <v>8553.6</v>
      </c>
    </row>
    <row r="36" spans="1:13" ht="14.4" customHeight="1" x14ac:dyDescent="0.3">
      <c r="A36" s="663" t="s">
        <v>523</v>
      </c>
      <c r="B36" s="664" t="s">
        <v>1528</v>
      </c>
      <c r="C36" s="664" t="s">
        <v>1213</v>
      </c>
      <c r="D36" s="664" t="s">
        <v>1214</v>
      </c>
      <c r="E36" s="664" t="s">
        <v>1529</v>
      </c>
      <c r="F36" s="667"/>
      <c r="G36" s="667"/>
      <c r="H36" s="680">
        <v>0</v>
      </c>
      <c r="I36" s="667">
        <v>3</v>
      </c>
      <c r="J36" s="667">
        <v>173.96999999999997</v>
      </c>
      <c r="K36" s="680">
        <v>1</v>
      </c>
      <c r="L36" s="667">
        <v>3</v>
      </c>
      <c r="M36" s="668">
        <v>173.96999999999997</v>
      </c>
    </row>
    <row r="37" spans="1:13" ht="14.4" customHeight="1" x14ac:dyDescent="0.3">
      <c r="A37" s="663" t="s">
        <v>523</v>
      </c>
      <c r="B37" s="664" t="s">
        <v>1530</v>
      </c>
      <c r="C37" s="664" t="s">
        <v>1278</v>
      </c>
      <c r="D37" s="664" t="s">
        <v>1279</v>
      </c>
      <c r="E37" s="664" t="s">
        <v>1531</v>
      </c>
      <c r="F37" s="667">
        <v>6</v>
      </c>
      <c r="G37" s="667">
        <v>3377.2199999999993</v>
      </c>
      <c r="H37" s="680">
        <v>1</v>
      </c>
      <c r="I37" s="667"/>
      <c r="J37" s="667"/>
      <c r="K37" s="680">
        <v>0</v>
      </c>
      <c r="L37" s="667">
        <v>6</v>
      </c>
      <c r="M37" s="668">
        <v>3377.2199999999993</v>
      </c>
    </row>
    <row r="38" spans="1:13" ht="14.4" customHeight="1" x14ac:dyDescent="0.3">
      <c r="A38" s="663" t="s">
        <v>523</v>
      </c>
      <c r="B38" s="664" t="s">
        <v>1532</v>
      </c>
      <c r="C38" s="664" t="s">
        <v>1265</v>
      </c>
      <c r="D38" s="664" t="s">
        <v>1266</v>
      </c>
      <c r="E38" s="664" t="s">
        <v>1533</v>
      </c>
      <c r="F38" s="667"/>
      <c r="G38" s="667"/>
      <c r="H38" s="680">
        <v>0</v>
      </c>
      <c r="I38" s="667">
        <v>5.6</v>
      </c>
      <c r="J38" s="667">
        <v>856.24</v>
      </c>
      <c r="K38" s="680">
        <v>1</v>
      </c>
      <c r="L38" s="667">
        <v>5.6</v>
      </c>
      <c r="M38" s="668">
        <v>856.24</v>
      </c>
    </row>
    <row r="39" spans="1:13" ht="14.4" customHeight="1" x14ac:dyDescent="0.3">
      <c r="A39" s="663" t="s">
        <v>523</v>
      </c>
      <c r="B39" s="664" t="s">
        <v>1534</v>
      </c>
      <c r="C39" s="664" t="s">
        <v>1289</v>
      </c>
      <c r="D39" s="664" t="s">
        <v>1290</v>
      </c>
      <c r="E39" s="664" t="s">
        <v>1535</v>
      </c>
      <c r="F39" s="667"/>
      <c r="G39" s="667"/>
      <c r="H39" s="680">
        <v>0</v>
      </c>
      <c r="I39" s="667">
        <v>14</v>
      </c>
      <c r="J39" s="667">
        <v>772.94</v>
      </c>
      <c r="K39" s="680">
        <v>1</v>
      </c>
      <c r="L39" s="667">
        <v>14</v>
      </c>
      <c r="M39" s="668">
        <v>772.94</v>
      </c>
    </row>
    <row r="40" spans="1:13" ht="14.4" customHeight="1" x14ac:dyDescent="0.3">
      <c r="A40" s="663" t="s">
        <v>523</v>
      </c>
      <c r="B40" s="664" t="s">
        <v>1536</v>
      </c>
      <c r="C40" s="664" t="s">
        <v>1221</v>
      </c>
      <c r="D40" s="664" t="s">
        <v>1537</v>
      </c>
      <c r="E40" s="664" t="s">
        <v>1538</v>
      </c>
      <c r="F40" s="667"/>
      <c r="G40" s="667"/>
      <c r="H40" s="680">
        <v>0</v>
      </c>
      <c r="I40" s="667">
        <v>2.4</v>
      </c>
      <c r="J40" s="667">
        <v>1437.2159999999999</v>
      </c>
      <c r="K40" s="680">
        <v>1</v>
      </c>
      <c r="L40" s="667">
        <v>2.4</v>
      </c>
      <c r="M40" s="668">
        <v>1437.2159999999999</v>
      </c>
    </row>
    <row r="41" spans="1:13" ht="14.4" customHeight="1" x14ac:dyDescent="0.3">
      <c r="A41" s="663" t="s">
        <v>523</v>
      </c>
      <c r="B41" s="664" t="s">
        <v>1539</v>
      </c>
      <c r="C41" s="664" t="s">
        <v>1286</v>
      </c>
      <c r="D41" s="664" t="s">
        <v>1540</v>
      </c>
      <c r="E41" s="664" t="s">
        <v>1541</v>
      </c>
      <c r="F41" s="667"/>
      <c r="G41" s="667"/>
      <c r="H41" s="680">
        <v>0</v>
      </c>
      <c r="I41" s="667">
        <v>47</v>
      </c>
      <c r="J41" s="667">
        <v>1357.83</v>
      </c>
      <c r="K41" s="680">
        <v>1</v>
      </c>
      <c r="L41" s="667">
        <v>47</v>
      </c>
      <c r="M41" s="668">
        <v>1357.83</v>
      </c>
    </row>
    <row r="42" spans="1:13" ht="14.4" customHeight="1" x14ac:dyDescent="0.3">
      <c r="A42" s="663" t="s">
        <v>523</v>
      </c>
      <c r="B42" s="664" t="s">
        <v>1542</v>
      </c>
      <c r="C42" s="664" t="s">
        <v>1304</v>
      </c>
      <c r="D42" s="664" t="s">
        <v>1305</v>
      </c>
      <c r="E42" s="664" t="s">
        <v>1533</v>
      </c>
      <c r="F42" s="667"/>
      <c r="G42" s="667"/>
      <c r="H42" s="680">
        <v>0</v>
      </c>
      <c r="I42" s="667">
        <v>2.8</v>
      </c>
      <c r="J42" s="667">
        <v>446.59999999999997</v>
      </c>
      <c r="K42" s="680">
        <v>1</v>
      </c>
      <c r="L42" s="667">
        <v>2.8</v>
      </c>
      <c r="M42" s="668">
        <v>446.59999999999997</v>
      </c>
    </row>
    <row r="43" spans="1:13" ht="14.4" customHeight="1" x14ac:dyDescent="0.3">
      <c r="A43" s="663" t="s">
        <v>523</v>
      </c>
      <c r="B43" s="664" t="s">
        <v>1542</v>
      </c>
      <c r="C43" s="664" t="s">
        <v>1307</v>
      </c>
      <c r="D43" s="664" t="s">
        <v>1308</v>
      </c>
      <c r="E43" s="664" t="s">
        <v>1543</v>
      </c>
      <c r="F43" s="667"/>
      <c r="G43" s="667"/>
      <c r="H43" s="680">
        <v>0</v>
      </c>
      <c r="I43" s="667">
        <v>1</v>
      </c>
      <c r="J43" s="667">
        <v>285.23999999999995</v>
      </c>
      <c r="K43" s="680">
        <v>1</v>
      </c>
      <c r="L43" s="667">
        <v>1</v>
      </c>
      <c r="M43" s="668">
        <v>285.23999999999995</v>
      </c>
    </row>
    <row r="44" spans="1:13" ht="14.4" customHeight="1" x14ac:dyDescent="0.3">
      <c r="A44" s="663" t="s">
        <v>523</v>
      </c>
      <c r="B44" s="664" t="s">
        <v>1542</v>
      </c>
      <c r="C44" s="664" t="s">
        <v>1297</v>
      </c>
      <c r="D44" s="664" t="s">
        <v>1298</v>
      </c>
      <c r="E44" s="664" t="s">
        <v>1309</v>
      </c>
      <c r="F44" s="667">
        <v>1</v>
      </c>
      <c r="G44" s="667">
        <v>765.13</v>
      </c>
      <c r="H44" s="680">
        <v>1</v>
      </c>
      <c r="I44" s="667"/>
      <c r="J44" s="667"/>
      <c r="K44" s="680">
        <v>0</v>
      </c>
      <c r="L44" s="667">
        <v>1</v>
      </c>
      <c r="M44" s="668">
        <v>765.13</v>
      </c>
    </row>
    <row r="45" spans="1:13" ht="14.4" customHeight="1" x14ac:dyDescent="0.3">
      <c r="A45" s="663" t="s">
        <v>523</v>
      </c>
      <c r="B45" s="664" t="s">
        <v>1544</v>
      </c>
      <c r="C45" s="664" t="s">
        <v>1072</v>
      </c>
      <c r="D45" s="664" t="s">
        <v>543</v>
      </c>
      <c r="E45" s="664" t="s">
        <v>1545</v>
      </c>
      <c r="F45" s="667"/>
      <c r="G45" s="667"/>
      <c r="H45" s="680">
        <v>0</v>
      </c>
      <c r="I45" s="667">
        <v>1</v>
      </c>
      <c r="J45" s="667">
        <v>58.739999999999988</v>
      </c>
      <c r="K45" s="680">
        <v>1</v>
      </c>
      <c r="L45" s="667">
        <v>1</v>
      </c>
      <c r="M45" s="668">
        <v>58.739999999999988</v>
      </c>
    </row>
    <row r="46" spans="1:13" ht="14.4" customHeight="1" x14ac:dyDescent="0.3">
      <c r="A46" s="663" t="s">
        <v>523</v>
      </c>
      <c r="B46" s="664" t="s">
        <v>1544</v>
      </c>
      <c r="C46" s="664" t="s">
        <v>1034</v>
      </c>
      <c r="D46" s="664" t="s">
        <v>543</v>
      </c>
      <c r="E46" s="664" t="s">
        <v>544</v>
      </c>
      <c r="F46" s="667"/>
      <c r="G46" s="667"/>
      <c r="H46" s="680">
        <v>0</v>
      </c>
      <c r="I46" s="667">
        <v>1</v>
      </c>
      <c r="J46" s="667">
        <v>105.05947627500494</v>
      </c>
      <c r="K46" s="680">
        <v>1</v>
      </c>
      <c r="L46" s="667">
        <v>1</v>
      </c>
      <c r="M46" s="668">
        <v>105.05947627500494</v>
      </c>
    </row>
    <row r="47" spans="1:13" ht="14.4" customHeight="1" x14ac:dyDescent="0.3">
      <c r="A47" s="663" t="s">
        <v>523</v>
      </c>
      <c r="B47" s="664" t="s">
        <v>1544</v>
      </c>
      <c r="C47" s="664" t="s">
        <v>542</v>
      </c>
      <c r="D47" s="664" t="s">
        <v>543</v>
      </c>
      <c r="E47" s="664" t="s">
        <v>544</v>
      </c>
      <c r="F47" s="667">
        <v>1</v>
      </c>
      <c r="G47" s="667">
        <v>103.31999999999998</v>
      </c>
      <c r="H47" s="680">
        <v>1</v>
      </c>
      <c r="I47" s="667"/>
      <c r="J47" s="667"/>
      <c r="K47" s="680">
        <v>0</v>
      </c>
      <c r="L47" s="667">
        <v>1</v>
      </c>
      <c r="M47" s="668">
        <v>103.31999999999998</v>
      </c>
    </row>
    <row r="48" spans="1:13" ht="14.4" customHeight="1" x14ac:dyDescent="0.3">
      <c r="A48" s="663" t="s">
        <v>523</v>
      </c>
      <c r="B48" s="664" t="s">
        <v>1546</v>
      </c>
      <c r="C48" s="664" t="s">
        <v>1117</v>
      </c>
      <c r="D48" s="664" t="s">
        <v>1118</v>
      </c>
      <c r="E48" s="664" t="s">
        <v>1547</v>
      </c>
      <c r="F48" s="667"/>
      <c r="G48" s="667"/>
      <c r="H48" s="680">
        <v>0</v>
      </c>
      <c r="I48" s="667">
        <v>1</v>
      </c>
      <c r="J48" s="667">
        <v>865.99000000000024</v>
      </c>
      <c r="K48" s="680">
        <v>1</v>
      </c>
      <c r="L48" s="667">
        <v>1</v>
      </c>
      <c r="M48" s="668">
        <v>865.99000000000024</v>
      </c>
    </row>
    <row r="49" spans="1:13" ht="14.4" customHeight="1" x14ac:dyDescent="0.3">
      <c r="A49" s="663" t="s">
        <v>523</v>
      </c>
      <c r="B49" s="664" t="s">
        <v>1548</v>
      </c>
      <c r="C49" s="664" t="s">
        <v>1040</v>
      </c>
      <c r="D49" s="664" t="s">
        <v>1041</v>
      </c>
      <c r="E49" s="664" t="s">
        <v>1549</v>
      </c>
      <c r="F49" s="667"/>
      <c r="G49" s="667"/>
      <c r="H49" s="680">
        <v>0</v>
      </c>
      <c r="I49" s="667">
        <v>6</v>
      </c>
      <c r="J49" s="667">
        <v>179.99999999999997</v>
      </c>
      <c r="K49" s="680">
        <v>1</v>
      </c>
      <c r="L49" s="667">
        <v>6</v>
      </c>
      <c r="M49" s="668">
        <v>179.99999999999997</v>
      </c>
    </row>
    <row r="50" spans="1:13" ht="14.4" customHeight="1" x14ac:dyDescent="0.3">
      <c r="A50" s="663" t="s">
        <v>523</v>
      </c>
      <c r="B50" s="664" t="s">
        <v>1550</v>
      </c>
      <c r="C50" s="664" t="s">
        <v>1052</v>
      </c>
      <c r="D50" s="664" t="s">
        <v>1551</v>
      </c>
      <c r="E50" s="664" t="s">
        <v>1552</v>
      </c>
      <c r="F50" s="667"/>
      <c r="G50" s="667"/>
      <c r="H50" s="680">
        <v>0</v>
      </c>
      <c r="I50" s="667">
        <v>1</v>
      </c>
      <c r="J50" s="667">
        <v>322.48999999999995</v>
      </c>
      <c r="K50" s="680">
        <v>1</v>
      </c>
      <c r="L50" s="667">
        <v>1</v>
      </c>
      <c r="M50" s="668">
        <v>322.48999999999995</v>
      </c>
    </row>
    <row r="51" spans="1:13" ht="14.4" customHeight="1" x14ac:dyDescent="0.3">
      <c r="A51" s="663" t="s">
        <v>523</v>
      </c>
      <c r="B51" s="664" t="s">
        <v>1553</v>
      </c>
      <c r="C51" s="664" t="s">
        <v>1109</v>
      </c>
      <c r="D51" s="664" t="s">
        <v>1554</v>
      </c>
      <c r="E51" s="664" t="s">
        <v>1555</v>
      </c>
      <c r="F51" s="667"/>
      <c r="G51" s="667"/>
      <c r="H51" s="680">
        <v>0</v>
      </c>
      <c r="I51" s="667">
        <v>1</v>
      </c>
      <c r="J51" s="667">
        <v>61.659999999999947</v>
      </c>
      <c r="K51" s="680">
        <v>1</v>
      </c>
      <c r="L51" s="667">
        <v>1</v>
      </c>
      <c r="M51" s="668">
        <v>61.659999999999947</v>
      </c>
    </row>
    <row r="52" spans="1:13" ht="14.4" customHeight="1" x14ac:dyDescent="0.3">
      <c r="A52" s="663" t="s">
        <v>523</v>
      </c>
      <c r="B52" s="664" t="s">
        <v>1556</v>
      </c>
      <c r="C52" s="664" t="s">
        <v>1139</v>
      </c>
      <c r="D52" s="664" t="s">
        <v>1114</v>
      </c>
      <c r="E52" s="664" t="s">
        <v>1140</v>
      </c>
      <c r="F52" s="667"/>
      <c r="G52" s="667"/>
      <c r="H52" s="680">
        <v>0</v>
      </c>
      <c r="I52" s="667">
        <v>1</v>
      </c>
      <c r="J52" s="667">
        <v>161.69</v>
      </c>
      <c r="K52" s="680">
        <v>1</v>
      </c>
      <c r="L52" s="667">
        <v>1</v>
      </c>
      <c r="M52" s="668">
        <v>161.69</v>
      </c>
    </row>
    <row r="53" spans="1:13" ht="14.4" customHeight="1" x14ac:dyDescent="0.3">
      <c r="A53" s="663" t="s">
        <v>523</v>
      </c>
      <c r="B53" s="664" t="s">
        <v>1556</v>
      </c>
      <c r="C53" s="664" t="s">
        <v>1079</v>
      </c>
      <c r="D53" s="664" t="s">
        <v>1080</v>
      </c>
      <c r="E53" s="664" t="s">
        <v>1505</v>
      </c>
      <c r="F53" s="667"/>
      <c r="G53" s="667"/>
      <c r="H53" s="680">
        <v>0</v>
      </c>
      <c r="I53" s="667">
        <v>4</v>
      </c>
      <c r="J53" s="667">
        <v>80.240002945499455</v>
      </c>
      <c r="K53" s="680">
        <v>1</v>
      </c>
      <c r="L53" s="667">
        <v>4</v>
      </c>
      <c r="M53" s="668">
        <v>80.240002945499455</v>
      </c>
    </row>
    <row r="54" spans="1:13" ht="14.4" customHeight="1" x14ac:dyDescent="0.3">
      <c r="A54" s="663" t="s">
        <v>523</v>
      </c>
      <c r="B54" s="664" t="s">
        <v>1556</v>
      </c>
      <c r="C54" s="664" t="s">
        <v>1113</v>
      </c>
      <c r="D54" s="664" t="s">
        <v>1114</v>
      </c>
      <c r="E54" s="664" t="s">
        <v>1557</v>
      </c>
      <c r="F54" s="667"/>
      <c r="G54" s="667"/>
      <c r="H54" s="680">
        <v>0</v>
      </c>
      <c r="I54" s="667">
        <v>1</v>
      </c>
      <c r="J54" s="667">
        <v>27.48</v>
      </c>
      <c r="K54" s="680">
        <v>1</v>
      </c>
      <c r="L54" s="667">
        <v>1</v>
      </c>
      <c r="M54" s="668">
        <v>27.48</v>
      </c>
    </row>
    <row r="55" spans="1:13" ht="14.4" customHeight="1" x14ac:dyDescent="0.3">
      <c r="A55" s="663" t="s">
        <v>523</v>
      </c>
      <c r="B55" s="664" t="s">
        <v>1558</v>
      </c>
      <c r="C55" s="664" t="s">
        <v>1087</v>
      </c>
      <c r="D55" s="664" t="s">
        <v>1088</v>
      </c>
      <c r="E55" s="664" t="s">
        <v>1559</v>
      </c>
      <c r="F55" s="667"/>
      <c r="G55" s="667"/>
      <c r="H55" s="680">
        <v>0</v>
      </c>
      <c r="I55" s="667">
        <v>1</v>
      </c>
      <c r="J55" s="667">
        <v>47.779999999999994</v>
      </c>
      <c r="K55" s="680">
        <v>1</v>
      </c>
      <c r="L55" s="667">
        <v>1</v>
      </c>
      <c r="M55" s="668">
        <v>47.779999999999994</v>
      </c>
    </row>
    <row r="56" spans="1:13" ht="14.4" customHeight="1" x14ac:dyDescent="0.3">
      <c r="A56" s="663" t="s">
        <v>523</v>
      </c>
      <c r="B56" s="664" t="s">
        <v>1560</v>
      </c>
      <c r="C56" s="664" t="s">
        <v>1201</v>
      </c>
      <c r="D56" s="664" t="s">
        <v>1202</v>
      </c>
      <c r="E56" s="664" t="s">
        <v>1189</v>
      </c>
      <c r="F56" s="667"/>
      <c r="G56" s="667"/>
      <c r="H56" s="680">
        <v>0</v>
      </c>
      <c r="I56" s="667">
        <v>1</v>
      </c>
      <c r="J56" s="667">
        <v>143</v>
      </c>
      <c r="K56" s="680">
        <v>1</v>
      </c>
      <c r="L56" s="667">
        <v>1</v>
      </c>
      <c r="M56" s="668">
        <v>143</v>
      </c>
    </row>
    <row r="57" spans="1:13" ht="14.4" customHeight="1" x14ac:dyDescent="0.3">
      <c r="A57" s="663" t="s">
        <v>523</v>
      </c>
      <c r="B57" s="664" t="s">
        <v>1560</v>
      </c>
      <c r="C57" s="664" t="s">
        <v>1203</v>
      </c>
      <c r="D57" s="664" t="s">
        <v>1204</v>
      </c>
      <c r="E57" s="664" t="s">
        <v>1189</v>
      </c>
      <c r="F57" s="667"/>
      <c r="G57" s="667"/>
      <c r="H57" s="680">
        <v>0</v>
      </c>
      <c r="I57" s="667">
        <v>1</v>
      </c>
      <c r="J57" s="667">
        <v>143</v>
      </c>
      <c r="K57" s="680">
        <v>1</v>
      </c>
      <c r="L57" s="667">
        <v>1</v>
      </c>
      <c r="M57" s="668">
        <v>143</v>
      </c>
    </row>
    <row r="58" spans="1:13" ht="14.4" customHeight="1" x14ac:dyDescent="0.3">
      <c r="A58" s="663" t="s">
        <v>523</v>
      </c>
      <c r="B58" s="664" t="s">
        <v>1560</v>
      </c>
      <c r="C58" s="664" t="s">
        <v>1163</v>
      </c>
      <c r="D58" s="664" t="s">
        <v>1164</v>
      </c>
      <c r="E58" s="664" t="s">
        <v>1165</v>
      </c>
      <c r="F58" s="667"/>
      <c r="G58" s="667"/>
      <c r="H58" s="680">
        <v>0</v>
      </c>
      <c r="I58" s="667">
        <v>2</v>
      </c>
      <c r="J58" s="667">
        <v>397.78000000000003</v>
      </c>
      <c r="K58" s="680">
        <v>1</v>
      </c>
      <c r="L58" s="667">
        <v>2</v>
      </c>
      <c r="M58" s="668">
        <v>397.78000000000003</v>
      </c>
    </row>
    <row r="59" spans="1:13" ht="14.4" customHeight="1" x14ac:dyDescent="0.3">
      <c r="A59" s="663" t="s">
        <v>523</v>
      </c>
      <c r="B59" s="664" t="s">
        <v>1560</v>
      </c>
      <c r="C59" s="664" t="s">
        <v>1176</v>
      </c>
      <c r="D59" s="664" t="s">
        <v>1177</v>
      </c>
      <c r="E59" s="664" t="s">
        <v>1155</v>
      </c>
      <c r="F59" s="667"/>
      <c r="G59" s="667"/>
      <c r="H59" s="680">
        <v>0</v>
      </c>
      <c r="I59" s="667">
        <v>1</v>
      </c>
      <c r="J59" s="667">
        <v>135.59902320010397</v>
      </c>
      <c r="K59" s="680">
        <v>1</v>
      </c>
      <c r="L59" s="667">
        <v>1</v>
      </c>
      <c r="M59" s="668">
        <v>135.59902320010397</v>
      </c>
    </row>
    <row r="60" spans="1:13" ht="14.4" customHeight="1" x14ac:dyDescent="0.3">
      <c r="A60" s="663" t="s">
        <v>523</v>
      </c>
      <c r="B60" s="664" t="s">
        <v>1560</v>
      </c>
      <c r="C60" s="664" t="s">
        <v>1179</v>
      </c>
      <c r="D60" s="664" t="s">
        <v>1180</v>
      </c>
      <c r="E60" s="664" t="s">
        <v>1155</v>
      </c>
      <c r="F60" s="667"/>
      <c r="G60" s="667"/>
      <c r="H60" s="680">
        <v>0</v>
      </c>
      <c r="I60" s="667">
        <v>1</v>
      </c>
      <c r="J60" s="667">
        <v>135.60000000000002</v>
      </c>
      <c r="K60" s="680">
        <v>1</v>
      </c>
      <c r="L60" s="667">
        <v>1</v>
      </c>
      <c r="M60" s="668">
        <v>135.60000000000002</v>
      </c>
    </row>
    <row r="61" spans="1:13" ht="14.4" customHeight="1" x14ac:dyDescent="0.3">
      <c r="A61" s="663" t="s">
        <v>523</v>
      </c>
      <c r="B61" s="664" t="s">
        <v>1560</v>
      </c>
      <c r="C61" s="664" t="s">
        <v>1184</v>
      </c>
      <c r="D61" s="664" t="s">
        <v>1185</v>
      </c>
      <c r="E61" s="664" t="s">
        <v>1186</v>
      </c>
      <c r="F61" s="667"/>
      <c r="G61" s="667"/>
      <c r="H61" s="680">
        <v>0</v>
      </c>
      <c r="I61" s="667">
        <v>84</v>
      </c>
      <c r="J61" s="667">
        <v>23395.684776497903</v>
      </c>
      <c r="K61" s="680">
        <v>1</v>
      </c>
      <c r="L61" s="667">
        <v>84</v>
      </c>
      <c r="M61" s="668">
        <v>23395.684776497903</v>
      </c>
    </row>
    <row r="62" spans="1:13" ht="14.4" customHeight="1" x14ac:dyDescent="0.3">
      <c r="A62" s="663" t="s">
        <v>523</v>
      </c>
      <c r="B62" s="664" t="s">
        <v>1560</v>
      </c>
      <c r="C62" s="664" t="s">
        <v>1156</v>
      </c>
      <c r="D62" s="664" t="s">
        <v>1157</v>
      </c>
      <c r="E62" s="664" t="s">
        <v>1155</v>
      </c>
      <c r="F62" s="667"/>
      <c r="G62" s="667"/>
      <c r="H62" s="680">
        <v>0</v>
      </c>
      <c r="I62" s="667">
        <v>3</v>
      </c>
      <c r="J62" s="667">
        <v>446.88</v>
      </c>
      <c r="K62" s="680">
        <v>1</v>
      </c>
      <c r="L62" s="667">
        <v>3</v>
      </c>
      <c r="M62" s="668">
        <v>446.88</v>
      </c>
    </row>
    <row r="63" spans="1:13" ht="14.4" customHeight="1" x14ac:dyDescent="0.3">
      <c r="A63" s="663" t="s">
        <v>523</v>
      </c>
      <c r="B63" s="664" t="s">
        <v>1560</v>
      </c>
      <c r="C63" s="664" t="s">
        <v>1158</v>
      </c>
      <c r="D63" s="664" t="s">
        <v>1159</v>
      </c>
      <c r="E63" s="664" t="s">
        <v>1155</v>
      </c>
      <c r="F63" s="667"/>
      <c r="G63" s="667"/>
      <c r="H63" s="680">
        <v>0</v>
      </c>
      <c r="I63" s="667">
        <v>1</v>
      </c>
      <c r="J63" s="667">
        <v>148.96</v>
      </c>
      <c r="K63" s="680">
        <v>1</v>
      </c>
      <c r="L63" s="667">
        <v>1</v>
      </c>
      <c r="M63" s="668">
        <v>148.96</v>
      </c>
    </row>
    <row r="64" spans="1:13" ht="14.4" customHeight="1" x14ac:dyDescent="0.3">
      <c r="A64" s="663" t="s">
        <v>523</v>
      </c>
      <c r="B64" s="664" t="s">
        <v>1560</v>
      </c>
      <c r="C64" s="664" t="s">
        <v>1160</v>
      </c>
      <c r="D64" s="664" t="s">
        <v>1161</v>
      </c>
      <c r="E64" s="664" t="s">
        <v>1155</v>
      </c>
      <c r="F64" s="667"/>
      <c r="G64" s="667"/>
      <c r="H64" s="680">
        <v>0</v>
      </c>
      <c r="I64" s="667">
        <v>3</v>
      </c>
      <c r="J64" s="667">
        <v>446.88000000000011</v>
      </c>
      <c r="K64" s="680">
        <v>1</v>
      </c>
      <c r="L64" s="667">
        <v>3</v>
      </c>
      <c r="M64" s="668">
        <v>446.88000000000011</v>
      </c>
    </row>
    <row r="65" spans="1:13" ht="14.4" customHeight="1" x14ac:dyDescent="0.3">
      <c r="A65" s="663" t="s">
        <v>523</v>
      </c>
      <c r="B65" s="664" t="s">
        <v>1560</v>
      </c>
      <c r="C65" s="664" t="s">
        <v>1182</v>
      </c>
      <c r="D65" s="664" t="s">
        <v>1183</v>
      </c>
      <c r="E65" s="664" t="s">
        <v>1168</v>
      </c>
      <c r="F65" s="667"/>
      <c r="G65" s="667"/>
      <c r="H65" s="680">
        <v>0</v>
      </c>
      <c r="I65" s="667">
        <v>1</v>
      </c>
      <c r="J65" s="667">
        <v>111.95</v>
      </c>
      <c r="K65" s="680">
        <v>1</v>
      </c>
      <c r="L65" s="667">
        <v>1</v>
      </c>
      <c r="M65" s="668">
        <v>111.95</v>
      </c>
    </row>
    <row r="66" spans="1:13" ht="14.4" customHeight="1" x14ac:dyDescent="0.3">
      <c r="A66" s="663" t="s">
        <v>523</v>
      </c>
      <c r="B66" s="664" t="s">
        <v>1560</v>
      </c>
      <c r="C66" s="664" t="s">
        <v>1166</v>
      </c>
      <c r="D66" s="664" t="s">
        <v>1167</v>
      </c>
      <c r="E66" s="664" t="s">
        <v>1168</v>
      </c>
      <c r="F66" s="667"/>
      <c r="G66" s="667"/>
      <c r="H66" s="680">
        <v>0</v>
      </c>
      <c r="I66" s="667">
        <v>2</v>
      </c>
      <c r="J66" s="667">
        <v>223.90000000000006</v>
      </c>
      <c r="K66" s="680">
        <v>1</v>
      </c>
      <c r="L66" s="667">
        <v>2</v>
      </c>
      <c r="M66" s="668">
        <v>223.90000000000006</v>
      </c>
    </row>
    <row r="67" spans="1:13" ht="14.4" customHeight="1" x14ac:dyDescent="0.3">
      <c r="A67" s="663" t="s">
        <v>523</v>
      </c>
      <c r="B67" s="664" t="s">
        <v>1560</v>
      </c>
      <c r="C67" s="664" t="s">
        <v>1169</v>
      </c>
      <c r="D67" s="664" t="s">
        <v>1170</v>
      </c>
      <c r="E67" s="664" t="s">
        <v>1168</v>
      </c>
      <c r="F67" s="667"/>
      <c r="G67" s="667"/>
      <c r="H67" s="680">
        <v>0</v>
      </c>
      <c r="I67" s="667">
        <v>1</v>
      </c>
      <c r="J67" s="667">
        <v>111.95000000000006</v>
      </c>
      <c r="K67" s="680">
        <v>1</v>
      </c>
      <c r="L67" s="667">
        <v>1</v>
      </c>
      <c r="M67" s="668">
        <v>111.95000000000006</v>
      </c>
    </row>
    <row r="68" spans="1:13" ht="14.4" customHeight="1" x14ac:dyDescent="0.3">
      <c r="A68" s="663" t="s">
        <v>523</v>
      </c>
      <c r="B68" s="664" t="s">
        <v>1560</v>
      </c>
      <c r="C68" s="664" t="s">
        <v>1172</v>
      </c>
      <c r="D68" s="664" t="s">
        <v>1561</v>
      </c>
      <c r="E68" s="664" t="s">
        <v>1168</v>
      </c>
      <c r="F68" s="667"/>
      <c r="G68" s="667"/>
      <c r="H68" s="680">
        <v>0</v>
      </c>
      <c r="I68" s="667">
        <v>2</v>
      </c>
      <c r="J68" s="667">
        <v>223.9</v>
      </c>
      <c r="K68" s="680">
        <v>1</v>
      </c>
      <c r="L68" s="667">
        <v>2</v>
      </c>
      <c r="M68" s="668">
        <v>223.9</v>
      </c>
    </row>
    <row r="69" spans="1:13" ht="14.4" customHeight="1" x14ac:dyDescent="0.3">
      <c r="A69" s="663" t="s">
        <v>523</v>
      </c>
      <c r="B69" s="664" t="s">
        <v>1560</v>
      </c>
      <c r="C69" s="664" t="s">
        <v>1187</v>
      </c>
      <c r="D69" s="664" t="s">
        <v>1188</v>
      </c>
      <c r="E69" s="664" t="s">
        <v>1189</v>
      </c>
      <c r="F69" s="667"/>
      <c r="G69" s="667"/>
      <c r="H69" s="680">
        <v>0</v>
      </c>
      <c r="I69" s="667">
        <v>3</v>
      </c>
      <c r="J69" s="667">
        <v>491.01</v>
      </c>
      <c r="K69" s="680">
        <v>1</v>
      </c>
      <c r="L69" s="667">
        <v>3</v>
      </c>
      <c r="M69" s="668">
        <v>491.01</v>
      </c>
    </row>
    <row r="70" spans="1:13" ht="14.4" customHeight="1" x14ac:dyDescent="0.3">
      <c r="A70" s="663" t="s">
        <v>523</v>
      </c>
      <c r="B70" s="664" t="s">
        <v>1560</v>
      </c>
      <c r="C70" s="664" t="s">
        <v>1190</v>
      </c>
      <c r="D70" s="664" t="s">
        <v>1191</v>
      </c>
      <c r="E70" s="664" t="s">
        <v>1189</v>
      </c>
      <c r="F70" s="667"/>
      <c r="G70" s="667"/>
      <c r="H70" s="680">
        <v>0</v>
      </c>
      <c r="I70" s="667">
        <v>1</v>
      </c>
      <c r="J70" s="667">
        <v>122.68999999999998</v>
      </c>
      <c r="K70" s="680">
        <v>1</v>
      </c>
      <c r="L70" s="667">
        <v>1</v>
      </c>
      <c r="M70" s="668">
        <v>122.68999999999998</v>
      </c>
    </row>
    <row r="71" spans="1:13" ht="14.4" customHeight="1" x14ac:dyDescent="0.3">
      <c r="A71" s="663" t="s">
        <v>523</v>
      </c>
      <c r="B71" s="664" t="s">
        <v>1560</v>
      </c>
      <c r="C71" s="664" t="s">
        <v>1192</v>
      </c>
      <c r="D71" s="664" t="s">
        <v>1562</v>
      </c>
      <c r="E71" s="664" t="s">
        <v>1194</v>
      </c>
      <c r="F71" s="667"/>
      <c r="G71" s="667"/>
      <c r="H71" s="680">
        <v>0</v>
      </c>
      <c r="I71" s="667">
        <v>16</v>
      </c>
      <c r="J71" s="667">
        <v>2868.1564296509518</v>
      </c>
      <c r="K71" s="680">
        <v>1</v>
      </c>
      <c r="L71" s="667">
        <v>16</v>
      </c>
      <c r="M71" s="668">
        <v>2868.1564296509518</v>
      </c>
    </row>
    <row r="72" spans="1:13" ht="14.4" customHeight="1" x14ac:dyDescent="0.3">
      <c r="A72" s="663" t="s">
        <v>523</v>
      </c>
      <c r="B72" s="664" t="s">
        <v>1560</v>
      </c>
      <c r="C72" s="664" t="s">
        <v>1197</v>
      </c>
      <c r="D72" s="664" t="s">
        <v>1198</v>
      </c>
      <c r="E72" s="664" t="s">
        <v>1189</v>
      </c>
      <c r="F72" s="667"/>
      <c r="G72" s="667"/>
      <c r="H72" s="680">
        <v>0</v>
      </c>
      <c r="I72" s="667">
        <v>2</v>
      </c>
      <c r="J72" s="667">
        <v>259.94</v>
      </c>
      <c r="K72" s="680">
        <v>1</v>
      </c>
      <c r="L72" s="667">
        <v>2</v>
      </c>
      <c r="M72" s="668">
        <v>259.94</v>
      </c>
    </row>
    <row r="73" spans="1:13" ht="14.4" customHeight="1" x14ac:dyDescent="0.3">
      <c r="A73" s="663" t="s">
        <v>523</v>
      </c>
      <c r="B73" s="664" t="s">
        <v>1560</v>
      </c>
      <c r="C73" s="664" t="s">
        <v>1195</v>
      </c>
      <c r="D73" s="664" t="s">
        <v>1196</v>
      </c>
      <c r="E73" s="664" t="s">
        <v>1189</v>
      </c>
      <c r="F73" s="667"/>
      <c r="G73" s="667"/>
      <c r="H73" s="680">
        <v>0</v>
      </c>
      <c r="I73" s="667">
        <v>1</v>
      </c>
      <c r="J73" s="667">
        <v>129.97</v>
      </c>
      <c r="K73" s="680">
        <v>1</v>
      </c>
      <c r="L73" s="667">
        <v>1</v>
      </c>
      <c r="M73" s="668">
        <v>129.97</v>
      </c>
    </row>
    <row r="74" spans="1:13" ht="14.4" customHeight="1" x14ac:dyDescent="0.3">
      <c r="A74" s="663" t="s">
        <v>523</v>
      </c>
      <c r="B74" s="664" t="s">
        <v>1560</v>
      </c>
      <c r="C74" s="664" t="s">
        <v>1199</v>
      </c>
      <c r="D74" s="664" t="s">
        <v>1200</v>
      </c>
      <c r="E74" s="664" t="s">
        <v>1155</v>
      </c>
      <c r="F74" s="667"/>
      <c r="G74" s="667"/>
      <c r="H74" s="680">
        <v>0</v>
      </c>
      <c r="I74" s="667">
        <v>6.5</v>
      </c>
      <c r="J74" s="667">
        <v>945.81113933890629</v>
      </c>
      <c r="K74" s="680">
        <v>1</v>
      </c>
      <c r="L74" s="667">
        <v>6.5</v>
      </c>
      <c r="M74" s="668">
        <v>945.81113933890629</v>
      </c>
    </row>
    <row r="75" spans="1:13" ht="14.4" customHeight="1" x14ac:dyDescent="0.3">
      <c r="A75" s="663" t="s">
        <v>528</v>
      </c>
      <c r="B75" s="664" t="s">
        <v>1507</v>
      </c>
      <c r="C75" s="664" t="s">
        <v>1381</v>
      </c>
      <c r="D75" s="664" t="s">
        <v>1563</v>
      </c>
      <c r="E75" s="664" t="s">
        <v>1564</v>
      </c>
      <c r="F75" s="667"/>
      <c r="G75" s="667"/>
      <c r="H75" s="680">
        <v>0</v>
      </c>
      <c r="I75" s="667">
        <v>18</v>
      </c>
      <c r="J75" s="667">
        <v>674.81946792635995</v>
      </c>
      <c r="K75" s="680">
        <v>1</v>
      </c>
      <c r="L75" s="667">
        <v>18</v>
      </c>
      <c r="M75" s="668">
        <v>674.81946792635995</v>
      </c>
    </row>
    <row r="76" spans="1:13" ht="14.4" customHeight="1" x14ac:dyDescent="0.3">
      <c r="A76" s="663" t="s">
        <v>531</v>
      </c>
      <c r="B76" s="664" t="s">
        <v>1513</v>
      </c>
      <c r="C76" s="664" t="s">
        <v>1392</v>
      </c>
      <c r="D76" s="664" t="s">
        <v>1565</v>
      </c>
      <c r="E76" s="664" t="s">
        <v>1514</v>
      </c>
      <c r="F76" s="667"/>
      <c r="G76" s="667"/>
      <c r="H76" s="680">
        <v>0</v>
      </c>
      <c r="I76" s="667">
        <v>1</v>
      </c>
      <c r="J76" s="667">
        <v>83.53</v>
      </c>
      <c r="K76" s="680">
        <v>1</v>
      </c>
      <c r="L76" s="667">
        <v>1</v>
      </c>
      <c r="M76" s="668">
        <v>83.53</v>
      </c>
    </row>
    <row r="77" spans="1:13" ht="14.4" customHeight="1" thickBot="1" x14ac:dyDescent="0.35">
      <c r="A77" s="669" t="s">
        <v>534</v>
      </c>
      <c r="B77" s="670" t="s">
        <v>1507</v>
      </c>
      <c r="C77" s="670" t="s">
        <v>1030</v>
      </c>
      <c r="D77" s="670" t="s">
        <v>1508</v>
      </c>
      <c r="E77" s="670" t="s">
        <v>1509</v>
      </c>
      <c r="F77" s="673"/>
      <c r="G77" s="673"/>
      <c r="H77" s="681">
        <v>0</v>
      </c>
      <c r="I77" s="673">
        <v>5</v>
      </c>
      <c r="J77" s="673">
        <v>173.75000000000006</v>
      </c>
      <c r="K77" s="681">
        <v>1</v>
      </c>
      <c r="L77" s="673">
        <v>5</v>
      </c>
      <c r="M77" s="674">
        <v>173.75000000000006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941</v>
      </c>
      <c r="C3" s="461">
        <f>SUM(C6:C1048576)</f>
        <v>227</v>
      </c>
      <c r="D3" s="461">
        <f>SUM(D6:D1048576)</f>
        <v>138</v>
      </c>
      <c r="E3" s="462">
        <f>SUM(E6:E1048576)</f>
        <v>0</v>
      </c>
      <c r="F3" s="459">
        <f>IF(SUM($B3:$E3)=0,"",B3/SUM($B3:$E3))</f>
        <v>0.72052067381316998</v>
      </c>
      <c r="G3" s="457">
        <f t="shared" ref="G3:I3" si="0">IF(SUM($B3:$E3)=0,"",C3/SUM($B3:$E3))</f>
        <v>0.17381316998468607</v>
      </c>
      <c r="H3" s="457">
        <f t="shared" si="0"/>
        <v>0.10566615620214395</v>
      </c>
      <c r="I3" s="458">
        <f t="shared" si="0"/>
        <v>0</v>
      </c>
      <c r="J3" s="461">
        <f>SUM(J6:J1048576)</f>
        <v>254</v>
      </c>
      <c r="K3" s="461">
        <f>SUM(K6:K1048576)</f>
        <v>110</v>
      </c>
      <c r="L3" s="461">
        <f>SUM(L6:L1048576)</f>
        <v>138</v>
      </c>
      <c r="M3" s="462">
        <f>SUM(M6:M1048576)</f>
        <v>0</v>
      </c>
      <c r="N3" s="459">
        <f>IF(SUM($J3:$M3)=0,"",J3/SUM($J3:$M3))</f>
        <v>0.50597609561752988</v>
      </c>
      <c r="O3" s="457">
        <f t="shared" ref="O3:Q3" si="1">IF(SUM($J3:$M3)=0,"",K3/SUM($J3:$M3))</f>
        <v>0.21912350597609562</v>
      </c>
      <c r="P3" s="457">
        <f t="shared" si="1"/>
        <v>0.27490039840637448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1567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1568</v>
      </c>
      <c r="B7" s="712">
        <v>423</v>
      </c>
      <c r="C7" s="667">
        <v>226</v>
      </c>
      <c r="D7" s="667">
        <v>138</v>
      </c>
      <c r="E7" s="668"/>
      <c r="F7" s="709">
        <v>0.53748411689961884</v>
      </c>
      <c r="G7" s="680">
        <v>0.28716645489199494</v>
      </c>
      <c r="H7" s="680">
        <v>0.17534942820838628</v>
      </c>
      <c r="I7" s="715">
        <v>0</v>
      </c>
      <c r="J7" s="712">
        <v>86</v>
      </c>
      <c r="K7" s="667">
        <v>109</v>
      </c>
      <c r="L7" s="667">
        <v>138</v>
      </c>
      <c r="M7" s="668"/>
      <c r="N7" s="709">
        <v>0.25825825825825827</v>
      </c>
      <c r="O7" s="680">
        <v>0.32732732732732733</v>
      </c>
      <c r="P7" s="680">
        <v>0.4144144144144144</v>
      </c>
      <c r="Q7" s="703">
        <v>0</v>
      </c>
    </row>
    <row r="8" spans="1:17" ht="14.4" customHeight="1" x14ac:dyDescent="0.3">
      <c r="A8" s="706" t="s">
        <v>1569</v>
      </c>
      <c r="B8" s="712">
        <v>182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53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1570</v>
      </c>
      <c r="B9" s="712">
        <v>156</v>
      </c>
      <c r="C9" s="667">
        <v>1</v>
      </c>
      <c r="D9" s="667"/>
      <c r="E9" s="668"/>
      <c r="F9" s="709">
        <v>0.99363057324840764</v>
      </c>
      <c r="G9" s="680">
        <v>6.369426751592357E-3</v>
      </c>
      <c r="H9" s="680">
        <v>0</v>
      </c>
      <c r="I9" s="715">
        <v>0</v>
      </c>
      <c r="J9" s="712">
        <v>48</v>
      </c>
      <c r="K9" s="667">
        <v>1</v>
      </c>
      <c r="L9" s="667"/>
      <c r="M9" s="668"/>
      <c r="N9" s="709">
        <v>0.97959183673469385</v>
      </c>
      <c r="O9" s="680">
        <v>2.0408163265306121E-2</v>
      </c>
      <c r="P9" s="680">
        <v>0</v>
      </c>
      <c r="Q9" s="703">
        <v>0</v>
      </c>
    </row>
    <row r="10" spans="1:17" ht="14.4" customHeight="1" thickBot="1" x14ac:dyDescent="0.35">
      <c r="A10" s="707" t="s">
        <v>1571</v>
      </c>
      <c r="B10" s="713">
        <v>180</v>
      </c>
      <c r="C10" s="673"/>
      <c r="D10" s="673"/>
      <c r="E10" s="674"/>
      <c r="F10" s="710">
        <v>1</v>
      </c>
      <c r="G10" s="681">
        <v>0</v>
      </c>
      <c r="H10" s="681">
        <v>0</v>
      </c>
      <c r="I10" s="716">
        <v>0</v>
      </c>
      <c r="J10" s="713">
        <v>67</v>
      </c>
      <c r="K10" s="673"/>
      <c r="L10" s="673"/>
      <c r="M10" s="674"/>
      <c r="N10" s="710">
        <v>1</v>
      </c>
      <c r="O10" s="681">
        <v>0</v>
      </c>
      <c r="P10" s="681">
        <v>0</v>
      </c>
      <c r="Q10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1429</v>
      </c>
      <c r="C5" s="651">
        <v>222878.51000000015</v>
      </c>
      <c r="D5" s="651">
        <v>1492</v>
      </c>
      <c r="E5" s="651">
        <v>81521.300000000017</v>
      </c>
      <c r="F5" s="717">
        <v>0.36576563617551089</v>
      </c>
      <c r="G5" s="651">
        <v>516</v>
      </c>
      <c r="H5" s="717">
        <v>0.34584450402144773</v>
      </c>
      <c r="I5" s="651">
        <v>141357.21000000014</v>
      </c>
      <c r="J5" s="717">
        <v>0.63423436382448917</v>
      </c>
      <c r="K5" s="651">
        <v>976</v>
      </c>
      <c r="L5" s="717">
        <v>0.65415549597855227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1572</v>
      </c>
      <c r="C6" s="651">
        <v>222878.51000000015</v>
      </c>
      <c r="D6" s="651">
        <v>1488</v>
      </c>
      <c r="E6" s="651">
        <v>81521.300000000017</v>
      </c>
      <c r="F6" s="717">
        <v>0.36576563617551089</v>
      </c>
      <c r="G6" s="651">
        <v>513</v>
      </c>
      <c r="H6" s="717">
        <v>0.34475806451612906</v>
      </c>
      <c r="I6" s="651">
        <v>141357.21000000014</v>
      </c>
      <c r="J6" s="717">
        <v>0.63423436382448917</v>
      </c>
      <c r="K6" s="651">
        <v>975</v>
      </c>
      <c r="L6" s="717">
        <v>0.655241935483871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1573</v>
      </c>
      <c r="C7" s="651">
        <v>0</v>
      </c>
      <c r="D7" s="651">
        <v>4</v>
      </c>
      <c r="E7" s="651">
        <v>0</v>
      </c>
      <c r="F7" s="717" t="s">
        <v>520</v>
      </c>
      <c r="G7" s="651">
        <v>3</v>
      </c>
      <c r="H7" s="717">
        <v>0.75</v>
      </c>
      <c r="I7" s="651">
        <v>0</v>
      </c>
      <c r="J7" s="717" t="s">
        <v>520</v>
      </c>
      <c r="K7" s="651">
        <v>1</v>
      </c>
      <c r="L7" s="717">
        <v>0.25</v>
      </c>
      <c r="M7" s="651" t="s">
        <v>1</v>
      </c>
      <c r="N7" s="277"/>
    </row>
    <row r="8" spans="1:14" ht="14.4" customHeight="1" x14ac:dyDescent="0.3">
      <c r="A8" s="647" t="s">
        <v>518</v>
      </c>
      <c r="B8" s="648" t="s">
        <v>3</v>
      </c>
      <c r="C8" s="651">
        <v>222878.51000000015</v>
      </c>
      <c r="D8" s="651">
        <v>1492</v>
      </c>
      <c r="E8" s="651">
        <v>81521.300000000017</v>
      </c>
      <c r="F8" s="717">
        <v>0.36576563617551089</v>
      </c>
      <c r="G8" s="651">
        <v>516</v>
      </c>
      <c r="H8" s="717">
        <v>0.34584450402144773</v>
      </c>
      <c r="I8" s="651">
        <v>141357.21000000014</v>
      </c>
      <c r="J8" s="717">
        <v>0.63423436382448917</v>
      </c>
      <c r="K8" s="651">
        <v>976</v>
      </c>
      <c r="L8" s="717">
        <v>0.65415549597855227</v>
      </c>
      <c r="M8" s="651" t="s">
        <v>522</v>
      </c>
      <c r="N8" s="277"/>
    </row>
    <row r="10" spans="1:14" ht="14.4" customHeight="1" x14ac:dyDescent="0.3">
      <c r="A10" s="647">
        <v>25</v>
      </c>
      <c r="B10" s="648" t="s">
        <v>1429</v>
      </c>
      <c r="C10" s="651" t="s">
        <v>520</v>
      </c>
      <c r="D10" s="651" t="s">
        <v>520</v>
      </c>
      <c r="E10" s="651" t="s">
        <v>520</v>
      </c>
      <c r="F10" s="717" t="s">
        <v>520</v>
      </c>
      <c r="G10" s="651" t="s">
        <v>520</v>
      </c>
      <c r="H10" s="717" t="s">
        <v>520</v>
      </c>
      <c r="I10" s="651" t="s">
        <v>520</v>
      </c>
      <c r="J10" s="717" t="s">
        <v>520</v>
      </c>
      <c r="K10" s="651" t="s">
        <v>520</v>
      </c>
      <c r="L10" s="717" t="s">
        <v>520</v>
      </c>
      <c r="M10" s="651" t="s">
        <v>74</v>
      </c>
      <c r="N10" s="277"/>
    </row>
    <row r="11" spans="1:14" ht="14.4" customHeight="1" x14ac:dyDescent="0.3">
      <c r="A11" s="647" t="s">
        <v>1574</v>
      </c>
      <c r="B11" s="648" t="s">
        <v>1572</v>
      </c>
      <c r="C11" s="651">
        <v>38577.39</v>
      </c>
      <c r="D11" s="651">
        <v>196</v>
      </c>
      <c r="E11" s="651">
        <v>16085.650000000001</v>
      </c>
      <c r="F11" s="717">
        <v>0.416970925197376</v>
      </c>
      <c r="G11" s="651">
        <v>66</v>
      </c>
      <c r="H11" s="717">
        <v>0.33673469387755101</v>
      </c>
      <c r="I11" s="651">
        <v>22491.74</v>
      </c>
      <c r="J11" s="717">
        <v>0.58302907480262411</v>
      </c>
      <c r="K11" s="651">
        <v>130</v>
      </c>
      <c r="L11" s="717">
        <v>0.66326530612244894</v>
      </c>
      <c r="M11" s="651" t="s">
        <v>1</v>
      </c>
      <c r="N11" s="277"/>
    </row>
    <row r="12" spans="1:14" ht="14.4" customHeight="1" x14ac:dyDescent="0.3">
      <c r="A12" s="647" t="s">
        <v>1574</v>
      </c>
      <c r="B12" s="648" t="s">
        <v>1575</v>
      </c>
      <c r="C12" s="651">
        <v>38577.39</v>
      </c>
      <c r="D12" s="651">
        <v>196</v>
      </c>
      <c r="E12" s="651">
        <v>16085.650000000001</v>
      </c>
      <c r="F12" s="717">
        <v>0.416970925197376</v>
      </c>
      <c r="G12" s="651">
        <v>66</v>
      </c>
      <c r="H12" s="717">
        <v>0.33673469387755101</v>
      </c>
      <c r="I12" s="651">
        <v>22491.74</v>
      </c>
      <c r="J12" s="717">
        <v>0.58302907480262411</v>
      </c>
      <c r="K12" s="651">
        <v>130</v>
      </c>
      <c r="L12" s="717">
        <v>0.66326530612244894</v>
      </c>
      <c r="M12" s="651" t="s">
        <v>526</v>
      </c>
      <c r="N12" s="277"/>
    </row>
    <row r="13" spans="1:14" ht="14.4" customHeight="1" x14ac:dyDescent="0.3">
      <c r="A13" s="647" t="s">
        <v>520</v>
      </c>
      <c r="B13" s="648" t="s">
        <v>520</v>
      </c>
      <c r="C13" s="651" t="s">
        <v>520</v>
      </c>
      <c r="D13" s="651" t="s">
        <v>520</v>
      </c>
      <c r="E13" s="651" t="s">
        <v>520</v>
      </c>
      <c r="F13" s="717" t="s">
        <v>520</v>
      </c>
      <c r="G13" s="651" t="s">
        <v>520</v>
      </c>
      <c r="H13" s="717" t="s">
        <v>520</v>
      </c>
      <c r="I13" s="651" t="s">
        <v>520</v>
      </c>
      <c r="J13" s="717" t="s">
        <v>520</v>
      </c>
      <c r="K13" s="651" t="s">
        <v>520</v>
      </c>
      <c r="L13" s="717" t="s">
        <v>520</v>
      </c>
      <c r="M13" s="651" t="s">
        <v>527</v>
      </c>
      <c r="N13" s="277"/>
    </row>
    <row r="14" spans="1:14" ht="14.4" customHeight="1" x14ac:dyDescent="0.3">
      <c r="A14" s="647" t="s">
        <v>1576</v>
      </c>
      <c r="B14" s="648" t="s">
        <v>1572</v>
      </c>
      <c r="C14" s="651">
        <v>123752.20000000004</v>
      </c>
      <c r="D14" s="651">
        <v>879</v>
      </c>
      <c r="E14" s="651">
        <v>55630.840000000018</v>
      </c>
      <c r="F14" s="717">
        <v>0.44953414969592459</v>
      </c>
      <c r="G14" s="651">
        <v>380</v>
      </c>
      <c r="H14" s="717">
        <v>0.43230944254835041</v>
      </c>
      <c r="I14" s="651">
        <v>68121.36000000003</v>
      </c>
      <c r="J14" s="717">
        <v>0.55046585030407547</v>
      </c>
      <c r="K14" s="651">
        <v>499</v>
      </c>
      <c r="L14" s="717">
        <v>0.56769055745164965</v>
      </c>
      <c r="M14" s="651" t="s">
        <v>1</v>
      </c>
      <c r="N14" s="277"/>
    </row>
    <row r="15" spans="1:14" ht="14.4" customHeight="1" x14ac:dyDescent="0.3">
      <c r="A15" s="647" t="s">
        <v>1576</v>
      </c>
      <c r="B15" s="648" t="s">
        <v>1573</v>
      </c>
      <c r="C15" s="651">
        <v>0</v>
      </c>
      <c r="D15" s="651">
        <v>4</v>
      </c>
      <c r="E15" s="651">
        <v>0</v>
      </c>
      <c r="F15" s="717" t="s">
        <v>520</v>
      </c>
      <c r="G15" s="651">
        <v>3</v>
      </c>
      <c r="H15" s="717">
        <v>0.75</v>
      </c>
      <c r="I15" s="651">
        <v>0</v>
      </c>
      <c r="J15" s="717" t="s">
        <v>520</v>
      </c>
      <c r="K15" s="651">
        <v>1</v>
      </c>
      <c r="L15" s="717">
        <v>0.25</v>
      </c>
      <c r="M15" s="651" t="s">
        <v>1</v>
      </c>
      <c r="N15" s="277"/>
    </row>
    <row r="16" spans="1:14" ht="14.4" customHeight="1" x14ac:dyDescent="0.3">
      <c r="A16" s="647" t="s">
        <v>1576</v>
      </c>
      <c r="B16" s="648" t="s">
        <v>1577</v>
      </c>
      <c r="C16" s="651">
        <v>123752.20000000004</v>
      </c>
      <c r="D16" s="651">
        <v>883</v>
      </c>
      <c r="E16" s="651">
        <v>55630.840000000018</v>
      </c>
      <c r="F16" s="717">
        <v>0.44953414969592459</v>
      </c>
      <c r="G16" s="651">
        <v>383</v>
      </c>
      <c r="H16" s="717">
        <v>0.43374858437146091</v>
      </c>
      <c r="I16" s="651">
        <v>68121.36000000003</v>
      </c>
      <c r="J16" s="717">
        <v>0.55046585030407547</v>
      </c>
      <c r="K16" s="651">
        <v>500</v>
      </c>
      <c r="L16" s="717">
        <v>0.56625141562853909</v>
      </c>
      <c r="M16" s="651" t="s">
        <v>526</v>
      </c>
      <c r="N16" s="277"/>
    </row>
    <row r="17" spans="1:14" ht="14.4" customHeight="1" x14ac:dyDescent="0.3">
      <c r="A17" s="647" t="s">
        <v>520</v>
      </c>
      <c r="B17" s="648" t="s">
        <v>520</v>
      </c>
      <c r="C17" s="651" t="s">
        <v>520</v>
      </c>
      <c r="D17" s="651" t="s">
        <v>520</v>
      </c>
      <c r="E17" s="651" t="s">
        <v>520</v>
      </c>
      <c r="F17" s="717" t="s">
        <v>520</v>
      </c>
      <c r="G17" s="651" t="s">
        <v>520</v>
      </c>
      <c r="H17" s="717" t="s">
        <v>520</v>
      </c>
      <c r="I17" s="651" t="s">
        <v>520</v>
      </c>
      <c r="J17" s="717" t="s">
        <v>520</v>
      </c>
      <c r="K17" s="651" t="s">
        <v>520</v>
      </c>
      <c r="L17" s="717" t="s">
        <v>520</v>
      </c>
      <c r="M17" s="651" t="s">
        <v>527</v>
      </c>
      <c r="N17" s="277"/>
    </row>
    <row r="18" spans="1:14" ht="14.4" customHeight="1" x14ac:dyDescent="0.3">
      <c r="A18" s="647" t="s">
        <v>1578</v>
      </c>
      <c r="B18" s="648" t="s">
        <v>1572</v>
      </c>
      <c r="C18" s="651">
        <v>12733.970000000001</v>
      </c>
      <c r="D18" s="651">
        <v>89</v>
      </c>
      <c r="E18" s="651">
        <v>6446.96</v>
      </c>
      <c r="F18" s="717">
        <v>0.50628044514004666</v>
      </c>
      <c r="G18" s="651">
        <v>42</v>
      </c>
      <c r="H18" s="717">
        <v>0.47191011235955055</v>
      </c>
      <c r="I18" s="651">
        <v>6287.01</v>
      </c>
      <c r="J18" s="717">
        <v>0.49371955485995334</v>
      </c>
      <c r="K18" s="651">
        <v>47</v>
      </c>
      <c r="L18" s="717">
        <v>0.5280898876404494</v>
      </c>
      <c r="M18" s="651" t="s">
        <v>1</v>
      </c>
      <c r="N18" s="277"/>
    </row>
    <row r="19" spans="1:14" ht="14.4" customHeight="1" x14ac:dyDescent="0.3">
      <c r="A19" s="647" t="s">
        <v>1578</v>
      </c>
      <c r="B19" s="648" t="s">
        <v>1579</v>
      </c>
      <c r="C19" s="651">
        <v>12733.970000000001</v>
      </c>
      <c r="D19" s="651">
        <v>89</v>
      </c>
      <c r="E19" s="651">
        <v>6446.96</v>
      </c>
      <c r="F19" s="717">
        <v>0.50628044514004666</v>
      </c>
      <c r="G19" s="651">
        <v>42</v>
      </c>
      <c r="H19" s="717">
        <v>0.47191011235955055</v>
      </c>
      <c r="I19" s="651">
        <v>6287.01</v>
      </c>
      <c r="J19" s="717">
        <v>0.49371955485995334</v>
      </c>
      <c r="K19" s="651">
        <v>47</v>
      </c>
      <c r="L19" s="717">
        <v>0.5280898876404494</v>
      </c>
      <c r="M19" s="651" t="s">
        <v>526</v>
      </c>
      <c r="N19" s="277"/>
    </row>
    <row r="20" spans="1:14" ht="14.4" customHeight="1" x14ac:dyDescent="0.3">
      <c r="A20" s="647" t="s">
        <v>520</v>
      </c>
      <c r="B20" s="648" t="s">
        <v>520</v>
      </c>
      <c r="C20" s="651" t="s">
        <v>520</v>
      </c>
      <c r="D20" s="651" t="s">
        <v>520</v>
      </c>
      <c r="E20" s="651" t="s">
        <v>520</v>
      </c>
      <c r="F20" s="717" t="s">
        <v>520</v>
      </c>
      <c r="G20" s="651" t="s">
        <v>520</v>
      </c>
      <c r="H20" s="717" t="s">
        <v>520</v>
      </c>
      <c r="I20" s="651" t="s">
        <v>520</v>
      </c>
      <c r="J20" s="717" t="s">
        <v>520</v>
      </c>
      <c r="K20" s="651" t="s">
        <v>520</v>
      </c>
      <c r="L20" s="717" t="s">
        <v>520</v>
      </c>
      <c r="M20" s="651" t="s">
        <v>527</v>
      </c>
      <c r="N20" s="277"/>
    </row>
    <row r="21" spans="1:14" ht="14.4" customHeight="1" x14ac:dyDescent="0.3">
      <c r="A21" s="647" t="s">
        <v>1580</v>
      </c>
      <c r="B21" s="648" t="s">
        <v>1572</v>
      </c>
      <c r="C21" s="651">
        <v>47814.950000000026</v>
      </c>
      <c r="D21" s="651">
        <v>324</v>
      </c>
      <c r="E21" s="651">
        <v>3357.8500000000008</v>
      </c>
      <c r="F21" s="717">
        <v>7.0225943977772626E-2</v>
      </c>
      <c r="G21" s="651">
        <v>25</v>
      </c>
      <c r="H21" s="717">
        <v>7.716049382716049E-2</v>
      </c>
      <c r="I21" s="651">
        <v>44457.100000000028</v>
      </c>
      <c r="J21" s="717">
        <v>0.9297740560222274</v>
      </c>
      <c r="K21" s="651">
        <v>299</v>
      </c>
      <c r="L21" s="717">
        <v>0.9228395061728395</v>
      </c>
      <c r="M21" s="651" t="s">
        <v>1</v>
      </c>
      <c r="N21" s="277"/>
    </row>
    <row r="22" spans="1:14" ht="14.4" customHeight="1" x14ac:dyDescent="0.3">
      <c r="A22" s="647" t="s">
        <v>1580</v>
      </c>
      <c r="B22" s="648" t="s">
        <v>1581</v>
      </c>
      <c r="C22" s="651">
        <v>47814.950000000026</v>
      </c>
      <c r="D22" s="651">
        <v>324</v>
      </c>
      <c r="E22" s="651">
        <v>3357.8500000000008</v>
      </c>
      <c r="F22" s="717">
        <v>7.0225943977772626E-2</v>
      </c>
      <c r="G22" s="651">
        <v>25</v>
      </c>
      <c r="H22" s="717">
        <v>7.716049382716049E-2</v>
      </c>
      <c r="I22" s="651">
        <v>44457.100000000028</v>
      </c>
      <c r="J22" s="717">
        <v>0.9297740560222274</v>
      </c>
      <c r="K22" s="651">
        <v>299</v>
      </c>
      <c r="L22" s="717">
        <v>0.9228395061728395</v>
      </c>
      <c r="M22" s="651" t="s">
        <v>526</v>
      </c>
      <c r="N22" s="277"/>
    </row>
    <row r="23" spans="1:14" ht="14.4" customHeight="1" x14ac:dyDescent="0.3">
      <c r="A23" s="647" t="s">
        <v>520</v>
      </c>
      <c r="B23" s="648" t="s">
        <v>520</v>
      </c>
      <c r="C23" s="651" t="s">
        <v>520</v>
      </c>
      <c r="D23" s="651" t="s">
        <v>520</v>
      </c>
      <c r="E23" s="651" t="s">
        <v>520</v>
      </c>
      <c r="F23" s="717" t="s">
        <v>520</v>
      </c>
      <c r="G23" s="651" t="s">
        <v>520</v>
      </c>
      <c r="H23" s="717" t="s">
        <v>520</v>
      </c>
      <c r="I23" s="651" t="s">
        <v>520</v>
      </c>
      <c r="J23" s="717" t="s">
        <v>520</v>
      </c>
      <c r="K23" s="651" t="s">
        <v>520</v>
      </c>
      <c r="L23" s="717" t="s">
        <v>520</v>
      </c>
      <c r="M23" s="651" t="s">
        <v>527</v>
      </c>
      <c r="N23" s="277"/>
    </row>
    <row r="24" spans="1:14" ht="14.4" customHeight="1" x14ac:dyDescent="0.3">
      <c r="A24" s="647" t="s">
        <v>518</v>
      </c>
      <c r="B24" s="648" t="s">
        <v>1582</v>
      </c>
      <c r="C24" s="651">
        <v>222878.51000000007</v>
      </c>
      <c r="D24" s="651">
        <v>1492</v>
      </c>
      <c r="E24" s="651">
        <v>81521.300000000032</v>
      </c>
      <c r="F24" s="717">
        <v>0.36576563617551106</v>
      </c>
      <c r="G24" s="651">
        <v>516</v>
      </c>
      <c r="H24" s="717">
        <v>0.34584450402144773</v>
      </c>
      <c r="I24" s="651">
        <v>141357.21000000005</v>
      </c>
      <c r="J24" s="717">
        <v>0.63423436382448894</v>
      </c>
      <c r="K24" s="651">
        <v>976</v>
      </c>
      <c r="L24" s="717">
        <v>0.65415549597855227</v>
      </c>
      <c r="M24" s="651" t="s">
        <v>522</v>
      </c>
      <c r="N24" s="277"/>
    </row>
    <row r="25" spans="1:14" ht="14.4" customHeight="1" x14ac:dyDescent="0.3">
      <c r="A25" s="718" t="s">
        <v>1583</v>
      </c>
    </row>
    <row r="26" spans="1:14" ht="14.4" customHeight="1" x14ac:dyDescent="0.3">
      <c r="A26" s="719" t="s">
        <v>1584</v>
      </c>
    </row>
    <row r="27" spans="1:14" ht="14.4" customHeight="1" x14ac:dyDescent="0.3">
      <c r="A27" s="718" t="s">
        <v>1585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1586</v>
      </c>
      <c r="B5" s="711">
        <v>1580.1200000000003</v>
      </c>
      <c r="C5" s="658">
        <v>1</v>
      </c>
      <c r="D5" s="724">
        <v>12</v>
      </c>
      <c r="E5" s="727" t="s">
        <v>1586</v>
      </c>
      <c r="F5" s="711"/>
      <c r="G5" s="679">
        <v>0</v>
      </c>
      <c r="H5" s="661"/>
      <c r="I5" s="702">
        <v>0</v>
      </c>
      <c r="J5" s="730">
        <v>1580.1200000000003</v>
      </c>
      <c r="K5" s="679">
        <v>1</v>
      </c>
      <c r="L5" s="661">
        <v>12</v>
      </c>
      <c r="M5" s="702">
        <v>1</v>
      </c>
    </row>
    <row r="6" spans="1:13" ht="14.4" customHeight="1" x14ac:dyDescent="0.3">
      <c r="A6" s="721" t="s">
        <v>1587</v>
      </c>
      <c r="B6" s="712">
        <v>4337.2200000000021</v>
      </c>
      <c r="C6" s="664">
        <v>1</v>
      </c>
      <c r="D6" s="725">
        <v>2</v>
      </c>
      <c r="E6" s="728" t="s">
        <v>1587</v>
      </c>
      <c r="F6" s="712">
        <v>154.36000000000001</v>
      </c>
      <c r="G6" s="680">
        <v>3.5589617312472031E-2</v>
      </c>
      <c r="H6" s="667"/>
      <c r="I6" s="703">
        <v>0</v>
      </c>
      <c r="J6" s="731">
        <v>4182.8600000000024</v>
      </c>
      <c r="K6" s="680">
        <v>0.9644103826875281</v>
      </c>
      <c r="L6" s="667">
        <v>2</v>
      </c>
      <c r="M6" s="703">
        <v>1</v>
      </c>
    </row>
    <row r="7" spans="1:13" ht="14.4" customHeight="1" x14ac:dyDescent="0.3">
      <c r="A7" s="721" t="s">
        <v>1588</v>
      </c>
      <c r="B7" s="712">
        <v>16096.680000000004</v>
      </c>
      <c r="C7" s="664">
        <v>1</v>
      </c>
      <c r="D7" s="725">
        <v>131</v>
      </c>
      <c r="E7" s="728" t="s">
        <v>1588</v>
      </c>
      <c r="F7" s="712">
        <v>4879.4700000000012</v>
      </c>
      <c r="G7" s="680">
        <v>0.3031351806707967</v>
      </c>
      <c r="H7" s="667">
        <v>41</v>
      </c>
      <c r="I7" s="703">
        <v>0.31297709923664124</v>
      </c>
      <c r="J7" s="731">
        <v>11217.210000000003</v>
      </c>
      <c r="K7" s="680">
        <v>0.6968648193292033</v>
      </c>
      <c r="L7" s="667">
        <v>90</v>
      </c>
      <c r="M7" s="703">
        <v>0.68702290076335881</v>
      </c>
    </row>
    <row r="8" spans="1:13" ht="14.4" customHeight="1" x14ac:dyDescent="0.3">
      <c r="A8" s="721" t="s">
        <v>1589</v>
      </c>
      <c r="B8" s="712">
        <v>770.87</v>
      </c>
      <c r="C8" s="664">
        <v>1</v>
      </c>
      <c r="D8" s="725">
        <v>3</v>
      </c>
      <c r="E8" s="728" t="s">
        <v>1589</v>
      </c>
      <c r="F8" s="712">
        <v>149.52000000000001</v>
      </c>
      <c r="G8" s="680">
        <v>0.1939626655596923</v>
      </c>
      <c r="H8" s="667"/>
      <c r="I8" s="703">
        <v>0</v>
      </c>
      <c r="J8" s="731">
        <v>621.35</v>
      </c>
      <c r="K8" s="680">
        <v>0.80603733444030778</v>
      </c>
      <c r="L8" s="667">
        <v>3</v>
      </c>
      <c r="M8" s="703">
        <v>1</v>
      </c>
    </row>
    <row r="9" spans="1:13" ht="14.4" customHeight="1" x14ac:dyDescent="0.3">
      <c r="A9" s="721" t="s">
        <v>1590</v>
      </c>
      <c r="B9" s="712">
        <v>5033.2</v>
      </c>
      <c r="C9" s="664">
        <v>1</v>
      </c>
      <c r="D9" s="725">
        <v>37</v>
      </c>
      <c r="E9" s="728" t="s">
        <v>1590</v>
      </c>
      <c r="F9" s="712">
        <v>1900.99</v>
      </c>
      <c r="G9" s="680">
        <v>0.37769013748708574</v>
      </c>
      <c r="H9" s="667">
        <v>14</v>
      </c>
      <c r="I9" s="703">
        <v>0.3783783783783784</v>
      </c>
      <c r="J9" s="731">
        <v>3132.21</v>
      </c>
      <c r="K9" s="680">
        <v>0.62230986251291431</v>
      </c>
      <c r="L9" s="667">
        <v>23</v>
      </c>
      <c r="M9" s="703">
        <v>0.6216216216216216</v>
      </c>
    </row>
    <row r="10" spans="1:13" ht="14.4" customHeight="1" x14ac:dyDescent="0.3">
      <c r="A10" s="721" t="s">
        <v>1591</v>
      </c>
      <c r="B10" s="712">
        <v>7335.63</v>
      </c>
      <c r="C10" s="664">
        <v>1</v>
      </c>
      <c r="D10" s="725">
        <v>49</v>
      </c>
      <c r="E10" s="728" t="s">
        <v>1591</v>
      </c>
      <c r="F10" s="712">
        <v>1824.91</v>
      </c>
      <c r="G10" s="680">
        <v>0.24877345231425249</v>
      </c>
      <c r="H10" s="667">
        <v>18</v>
      </c>
      <c r="I10" s="703">
        <v>0.36734693877551022</v>
      </c>
      <c r="J10" s="731">
        <v>5510.72</v>
      </c>
      <c r="K10" s="680">
        <v>0.75122654768574748</v>
      </c>
      <c r="L10" s="667">
        <v>31</v>
      </c>
      <c r="M10" s="703">
        <v>0.63265306122448983</v>
      </c>
    </row>
    <row r="11" spans="1:13" ht="14.4" customHeight="1" x14ac:dyDescent="0.3">
      <c r="A11" s="721" t="s">
        <v>1592</v>
      </c>
      <c r="B11" s="712">
        <v>0</v>
      </c>
      <c r="C11" s="664"/>
      <c r="D11" s="725">
        <v>1</v>
      </c>
      <c r="E11" s="728" t="s">
        <v>1592</v>
      </c>
      <c r="F11" s="712"/>
      <c r="G11" s="680"/>
      <c r="H11" s="667"/>
      <c r="I11" s="703">
        <v>0</v>
      </c>
      <c r="J11" s="731">
        <v>0</v>
      </c>
      <c r="K11" s="680"/>
      <c r="L11" s="667">
        <v>1</v>
      </c>
      <c r="M11" s="703">
        <v>1</v>
      </c>
    </row>
    <row r="12" spans="1:13" ht="14.4" customHeight="1" x14ac:dyDescent="0.3">
      <c r="A12" s="721" t="s">
        <v>1593</v>
      </c>
      <c r="B12" s="712">
        <v>22044.760000000002</v>
      </c>
      <c r="C12" s="664">
        <v>1</v>
      </c>
      <c r="D12" s="725">
        <v>165</v>
      </c>
      <c r="E12" s="728" t="s">
        <v>1593</v>
      </c>
      <c r="F12" s="712">
        <v>7810.71</v>
      </c>
      <c r="G12" s="680">
        <v>0.35431141005844469</v>
      </c>
      <c r="H12" s="667">
        <v>57</v>
      </c>
      <c r="I12" s="703">
        <v>0.34545454545454546</v>
      </c>
      <c r="J12" s="731">
        <v>14234.050000000001</v>
      </c>
      <c r="K12" s="680">
        <v>0.64568858994155531</v>
      </c>
      <c r="L12" s="667">
        <v>108</v>
      </c>
      <c r="M12" s="703">
        <v>0.65454545454545454</v>
      </c>
    </row>
    <row r="13" spans="1:13" ht="14.4" customHeight="1" x14ac:dyDescent="0.3">
      <c r="A13" s="721" t="s">
        <v>1594</v>
      </c>
      <c r="B13" s="712">
        <v>16124.060000000005</v>
      </c>
      <c r="C13" s="664">
        <v>1</v>
      </c>
      <c r="D13" s="725">
        <v>92</v>
      </c>
      <c r="E13" s="728" t="s">
        <v>1594</v>
      </c>
      <c r="F13" s="712">
        <v>5914.7200000000012</v>
      </c>
      <c r="G13" s="680">
        <v>0.36682572503451361</v>
      </c>
      <c r="H13" s="667">
        <v>32</v>
      </c>
      <c r="I13" s="703">
        <v>0.34782608695652173</v>
      </c>
      <c r="J13" s="731">
        <v>10209.340000000004</v>
      </c>
      <c r="K13" s="680">
        <v>0.63317427496548639</v>
      </c>
      <c r="L13" s="667">
        <v>60</v>
      </c>
      <c r="M13" s="703">
        <v>0.65217391304347827</v>
      </c>
    </row>
    <row r="14" spans="1:13" ht="14.4" customHeight="1" x14ac:dyDescent="0.3">
      <c r="A14" s="721" t="s">
        <v>1595</v>
      </c>
      <c r="B14" s="712">
        <v>1160.95</v>
      </c>
      <c r="C14" s="664">
        <v>1</v>
      </c>
      <c r="D14" s="725">
        <v>8</v>
      </c>
      <c r="E14" s="728" t="s">
        <v>1595</v>
      </c>
      <c r="F14" s="712"/>
      <c r="G14" s="680">
        <v>0</v>
      </c>
      <c r="H14" s="667"/>
      <c r="I14" s="703">
        <v>0</v>
      </c>
      <c r="J14" s="731">
        <v>1160.95</v>
      </c>
      <c r="K14" s="680">
        <v>1</v>
      </c>
      <c r="L14" s="667">
        <v>8</v>
      </c>
      <c r="M14" s="703">
        <v>1</v>
      </c>
    </row>
    <row r="15" spans="1:13" ht="14.4" customHeight="1" x14ac:dyDescent="0.3">
      <c r="A15" s="721" t="s">
        <v>1596</v>
      </c>
      <c r="B15" s="712">
        <v>10295.32</v>
      </c>
      <c r="C15" s="664">
        <v>1</v>
      </c>
      <c r="D15" s="725">
        <v>56</v>
      </c>
      <c r="E15" s="728" t="s">
        <v>1596</v>
      </c>
      <c r="F15" s="712">
        <v>6051.56</v>
      </c>
      <c r="G15" s="680">
        <v>0.58779717386152164</v>
      </c>
      <c r="H15" s="667">
        <v>21</v>
      </c>
      <c r="I15" s="703">
        <v>0.375</v>
      </c>
      <c r="J15" s="731">
        <v>4243.76</v>
      </c>
      <c r="K15" s="680">
        <v>0.41220282613847847</v>
      </c>
      <c r="L15" s="667">
        <v>35</v>
      </c>
      <c r="M15" s="703">
        <v>0.625</v>
      </c>
    </row>
    <row r="16" spans="1:13" ht="14.4" customHeight="1" x14ac:dyDescent="0.3">
      <c r="A16" s="721" t="s">
        <v>1597</v>
      </c>
      <c r="B16" s="712">
        <v>8454.4700000000012</v>
      </c>
      <c r="C16" s="664">
        <v>1</v>
      </c>
      <c r="D16" s="725">
        <v>59</v>
      </c>
      <c r="E16" s="728" t="s">
        <v>1597</v>
      </c>
      <c r="F16" s="712">
        <v>3633.13</v>
      </c>
      <c r="G16" s="680">
        <v>0.42972888897825645</v>
      </c>
      <c r="H16" s="667">
        <v>25</v>
      </c>
      <c r="I16" s="703">
        <v>0.42372881355932202</v>
      </c>
      <c r="J16" s="731">
        <v>4821.3400000000011</v>
      </c>
      <c r="K16" s="680">
        <v>0.57027111102174355</v>
      </c>
      <c r="L16" s="667">
        <v>34</v>
      </c>
      <c r="M16" s="703">
        <v>0.57627118644067798</v>
      </c>
    </row>
    <row r="17" spans="1:13" ht="14.4" customHeight="1" x14ac:dyDescent="0.3">
      <c r="A17" s="721" t="s">
        <v>1598</v>
      </c>
      <c r="B17" s="712">
        <v>8179.5999999999985</v>
      </c>
      <c r="C17" s="664">
        <v>1</v>
      </c>
      <c r="D17" s="725">
        <v>55</v>
      </c>
      <c r="E17" s="728" t="s">
        <v>1598</v>
      </c>
      <c r="F17" s="712">
        <v>4928.0299999999988</v>
      </c>
      <c r="G17" s="680">
        <v>0.60247811628930503</v>
      </c>
      <c r="H17" s="667">
        <v>28</v>
      </c>
      <c r="I17" s="703">
        <v>0.50909090909090904</v>
      </c>
      <c r="J17" s="731">
        <v>3251.57</v>
      </c>
      <c r="K17" s="680">
        <v>0.39752188371069497</v>
      </c>
      <c r="L17" s="667">
        <v>27</v>
      </c>
      <c r="M17" s="703">
        <v>0.49090909090909091</v>
      </c>
    </row>
    <row r="18" spans="1:13" ht="14.4" customHeight="1" x14ac:dyDescent="0.3">
      <c r="A18" s="721" t="s">
        <v>1599</v>
      </c>
      <c r="B18" s="712">
        <v>7758.7000000000007</v>
      </c>
      <c r="C18" s="664">
        <v>1</v>
      </c>
      <c r="D18" s="725">
        <v>33</v>
      </c>
      <c r="E18" s="728" t="s">
        <v>1599</v>
      </c>
      <c r="F18" s="712">
        <v>2731.1800000000003</v>
      </c>
      <c r="G18" s="680">
        <v>0.35201515717839327</v>
      </c>
      <c r="H18" s="667">
        <v>14</v>
      </c>
      <c r="I18" s="703">
        <v>0.42424242424242425</v>
      </c>
      <c r="J18" s="731">
        <v>5027.5200000000004</v>
      </c>
      <c r="K18" s="680">
        <v>0.64798484282160673</v>
      </c>
      <c r="L18" s="667">
        <v>19</v>
      </c>
      <c r="M18" s="703">
        <v>0.5757575757575758</v>
      </c>
    </row>
    <row r="19" spans="1:13" ht="14.4" customHeight="1" x14ac:dyDescent="0.3">
      <c r="A19" s="721" t="s">
        <v>1600</v>
      </c>
      <c r="B19" s="712">
        <v>2648.6400000000003</v>
      </c>
      <c r="C19" s="664">
        <v>1</v>
      </c>
      <c r="D19" s="725">
        <v>15</v>
      </c>
      <c r="E19" s="728" t="s">
        <v>1600</v>
      </c>
      <c r="F19" s="712">
        <v>235.34000000000003</v>
      </c>
      <c r="G19" s="680">
        <v>8.8853147275582939E-2</v>
      </c>
      <c r="H19" s="667">
        <v>6</v>
      </c>
      <c r="I19" s="703">
        <v>0.4</v>
      </c>
      <c r="J19" s="731">
        <v>2413.3000000000002</v>
      </c>
      <c r="K19" s="680">
        <v>0.91114685272441698</v>
      </c>
      <c r="L19" s="667">
        <v>9</v>
      </c>
      <c r="M19" s="703">
        <v>0.6</v>
      </c>
    </row>
    <row r="20" spans="1:13" ht="14.4" customHeight="1" x14ac:dyDescent="0.3">
      <c r="A20" s="721" t="s">
        <v>1601</v>
      </c>
      <c r="B20" s="712">
        <v>4971.5200000000004</v>
      </c>
      <c r="C20" s="664">
        <v>1</v>
      </c>
      <c r="D20" s="725">
        <v>14</v>
      </c>
      <c r="E20" s="728" t="s">
        <v>1601</v>
      </c>
      <c r="F20" s="712">
        <v>3796.4500000000003</v>
      </c>
      <c r="G20" s="680">
        <v>0.76363969168383106</v>
      </c>
      <c r="H20" s="667">
        <v>5</v>
      </c>
      <c r="I20" s="703">
        <v>0.35714285714285715</v>
      </c>
      <c r="J20" s="731">
        <v>1175.0700000000002</v>
      </c>
      <c r="K20" s="680">
        <v>0.23636030831616892</v>
      </c>
      <c r="L20" s="667">
        <v>9</v>
      </c>
      <c r="M20" s="703">
        <v>0.6428571428571429</v>
      </c>
    </row>
    <row r="21" spans="1:13" ht="14.4" customHeight="1" x14ac:dyDescent="0.3">
      <c r="A21" s="721" t="s">
        <v>1602</v>
      </c>
      <c r="B21" s="712">
        <v>750.42000000000007</v>
      </c>
      <c r="C21" s="664">
        <v>1</v>
      </c>
      <c r="D21" s="725">
        <v>5</v>
      </c>
      <c r="E21" s="728" t="s">
        <v>1602</v>
      </c>
      <c r="F21" s="712">
        <v>308.72000000000003</v>
      </c>
      <c r="G21" s="680">
        <v>0.41139628474720824</v>
      </c>
      <c r="H21" s="667">
        <v>2</v>
      </c>
      <c r="I21" s="703">
        <v>0.4</v>
      </c>
      <c r="J21" s="731">
        <v>441.70000000000005</v>
      </c>
      <c r="K21" s="680">
        <v>0.58860371525279176</v>
      </c>
      <c r="L21" s="667">
        <v>3</v>
      </c>
      <c r="M21" s="703">
        <v>0.6</v>
      </c>
    </row>
    <row r="22" spans="1:13" ht="14.4" customHeight="1" x14ac:dyDescent="0.3">
      <c r="A22" s="721" t="s">
        <v>1603</v>
      </c>
      <c r="B22" s="712">
        <v>4030.2900000000004</v>
      </c>
      <c r="C22" s="664">
        <v>1</v>
      </c>
      <c r="D22" s="725">
        <v>21</v>
      </c>
      <c r="E22" s="728" t="s">
        <v>1603</v>
      </c>
      <c r="F22" s="712">
        <v>2432.6700000000005</v>
      </c>
      <c r="G22" s="680">
        <v>0.60359676350833324</v>
      </c>
      <c r="H22" s="667">
        <v>13</v>
      </c>
      <c r="I22" s="703">
        <v>0.61904761904761907</v>
      </c>
      <c r="J22" s="731">
        <v>1597.62</v>
      </c>
      <c r="K22" s="680">
        <v>0.39640323649166681</v>
      </c>
      <c r="L22" s="667">
        <v>8</v>
      </c>
      <c r="M22" s="703">
        <v>0.38095238095238093</v>
      </c>
    </row>
    <row r="23" spans="1:13" ht="14.4" customHeight="1" x14ac:dyDescent="0.3">
      <c r="A23" s="721" t="s">
        <v>1604</v>
      </c>
      <c r="B23" s="712">
        <v>578.21</v>
      </c>
      <c r="C23" s="664">
        <v>1</v>
      </c>
      <c r="D23" s="725">
        <v>3</v>
      </c>
      <c r="E23" s="728" t="s">
        <v>1604</v>
      </c>
      <c r="F23" s="712"/>
      <c r="G23" s="680">
        <v>0</v>
      </c>
      <c r="H23" s="667"/>
      <c r="I23" s="703">
        <v>0</v>
      </c>
      <c r="J23" s="731">
        <v>578.21</v>
      </c>
      <c r="K23" s="680">
        <v>1</v>
      </c>
      <c r="L23" s="667">
        <v>3</v>
      </c>
      <c r="M23" s="703">
        <v>1</v>
      </c>
    </row>
    <row r="24" spans="1:13" ht="14.4" customHeight="1" x14ac:dyDescent="0.3">
      <c r="A24" s="721" t="s">
        <v>1605</v>
      </c>
      <c r="B24" s="712">
        <v>25515.760000000002</v>
      </c>
      <c r="C24" s="664">
        <v>1</v>
      </c>
      <c r="D24" s="725">
        <v>180</v>
      </c>
      <c r="E24" s="728" t="s">
        <v>1605</v>
      </c>
      <c r="F24" s="712">
        <v>9520.9599999999991</v>
      </c>
      <c r="G24" s="680">
        <v>0.37314036501362291</v>
      </c>
      <c r="H24" s="667">
        <v>65</v>
      </c>
      <c r="I24" s="703">
        <v>0.3611111111111111</v>
      </c>
      <c r="J24" s="731">
        <v>15994.800000000005</v>
      </c>
      <c r="K24" s="680">
        <v>0.6268596349863772</v>
      </c>
      <c r="L24" s="667">
        <v>115</v>
      </c>
      <c r="M24" s="703">
        <v>0.63888888888888884</v>
      </c>
    </row>
    <row r="25" spans="1:13" ht="14.4" customHeight="1" x14ac:dyDescent="0.3">
      <c r="A25" s="721" t="s">
        <v>1606</v>
      </c>
      <c r="B25" s="712">
        <v>13041.310000000001</v>
      </c>
      <c r="C25" s="664">
        <v>1</v>
      </c>
      <c r="D25" s="725">
        <v>111</v>
      </c>
      <c r="E25" s="728" t="s">
        <v>1606</v>
      </c>
      <c r="F25" s="712">
        <v>6814.7000000000007</v>
      </c>
      <c r="G25" s="680">
        <v>0.52254719809589678</v>
      </c>
      <c r="H25" s="667">
        <v>40</v>
      </c>
      <c r="I25" s="703">
        <v>0.36036036036036034</v>
      </c>
      <c r="J25" s="731">
        <v>6226.6100000000006</v>
      </c>
      <c r="K25" s="680">
        <v>0.47745280190410316</v>
      </c>
      <c r="L25" s="667">
        <v>71</v>
      </c>
      <c r="M25" s="703">
        <v>0.63963963963963966</v>
      </c>
    </row>
    <row r="26" spans="1:13" ht="14.4" customHeight="1" x14ac:dyDescent="0.3">
      <c r="A26" s="721" t="s">
        <v>1607</v>
      </c>
      <c r="B26" s="712">
        <v>4209.5800000000017</v>
      </c>
      <c r="C26" s="664">
        <v>1</v>
      </c>
      <c r="D26" s="725">
        <v>28</v>
      </c>
      <c r="E26" s="728" t="s">
        <v>1607</v>
      </c>
      <c r="F26" s="712">
        <v>154.36000000000001</v>
      </c>
      <c r="G26" s="680">
        <v>3.6668741299607073E-2</v>
      </c>
      <c r="H26" s="667">
        <v>1</v>
      </c>
      <c r="I26" s="703">
        <v>3.5714285714285712E-2</v>
      </c>
      <c r="J26" s="731">
        <v>4055.2200000000021</v>
      </c>
      <c r="K26" s="680">
        <v>0.96333125870039304</v>
      </c>
      <c r="L26" s="667">
        <v>27</v>
      </c>
      <c r="M26" s="703">
        <v>0.9642857142857143</v>
      </c>
    </row>
    <row r="27" spans="1:13" ht="14.4" customHeight="1" x14ac:dyDescent="0.3">
      <c r="A27" s="721" t="s">
        <v>1608</v>
      </c>
      <c r="B27" s="712">
        <v>4363.3300000000017</v>
      </c>
      <c r="C27" s="664">
        <v>1</v>
      </c>
      <c r="D27" s="725">
        <v>29</v>
      </c>
      <c r="E27" s="728" t="s">
        <v>1608</v>
      </c>
      <c r="F27" s="712">
        <v>154.36000000000001</v>
      </c>
      <c r="G27" s="680">
        <v>3.5376650402330317E-2</v>
      </c>
      <c r="H27" s="667">
        <v>1</v>
      </c>
      <c r="I27" s="703">
        <v>3.4482758620689655E-2</v>
      </c>
      <c r="J27" s="731">
        <v>4208.9700000000021</v>
      </c>
      <c r="K27" s="680">
        <v>0.96462334959766971</v>
      </c>
      <c r="L27" s="667">
        <v>28</v>
      </c>
      <c r="M27" s="703">
        <v>0.96551724137931039</v>
      </c>
    </row>
    <row r="28" spans="1:13" ht="14.4" customHeight="1" x14ac:dyDescent="0.3">
      <c r="A28" s="721" t="s">
        <v>1609</v>
      </c>
      <c r="B28" s="712">
        <v>1245.21</v>
      </c>
      <c r="C28" s="664">
        <v>1</v>
      </c>
      <c r="D28" s="725">
        <v>9</v>
      </c>
      <c r="E28" s="728" t="s">
        <v>1609</v>
      </c>
      <c r="F28" s="712">
        <v>154.36000000000001</v>
      </c>
      <c r="G28" s="680">
        <v>0.12396302631684616</v>
      </c>
      <c r="H28" s="667">
        <v>1</v>
      </c>
      <c r="I28" s="703">
        <v>0.1111111111111111</v>
      </c>
      <c r="J28" s="731">
        <v>1090.8500000000001</v>
      </c>
      <c r="K28" s="680">
        <v>0.87603697368315392</v>
      </c>
      <c r="L28" s="667">
        <v>8</v>
      </c>
      <c r="M28" s="703">
        <v>0.88888888888888884</v>
      </c>
    </row>
    <row r="29" spans="1:13" ht="14.4" customHeight="1" x14ac:dyDescent="0.3">
      <c r="A29" s="721" t="s">
        <v>1610</v>
      </c>
      <c r="B29" s="712">
        <v>926.16000000000008</v>
      </c>
      <c r="C29" s="664">
        <v>1</v>
      </c>
      <c r="D29" s="725">
        <v>6</v>
      </c>
      <c r="E29" s="728" t="s">
        <v>1610</v>
      </c>
      <c r="F29" s="712"/>
      <c r="G29" s="680">
        <v>0</v>
      </c>
      <c r="H29" s="667"/>
      <c r="I29" s="703">
        <v>0</v>
      </c>
      <c r="J29" s="731">
        <v>926.16000000000008</v>
      </c>
      <c r="K29" s="680">
        <v>1</v>
      </c>
      <c r="L29" s="667">
        <v>6</v>
      </c>
      <c r="M29" s="703">
        <v>1</v>
      </c>
    </row>
    <row r="30" spans="1:13" ht="14.4" customHeight="1" x14ac:dyDescent="0.3">
      <c r="A30" s="721" t="s">
        <v>1611</v>
      </c>
      <c r="B30" s="712">
        <v>22846.67</v>
      </c>
      <c r="C30" s="664">
        <v>1</v>
      </c>
      <c r="D30" s="725">
        <v>138</v>
      </c>
      <c r="E30" s="728" t="s">
        <v>1611</v>
      </c>
      <c r="F30" s="712">
        <v>7451.43</v>
      </c>
      <c r="G30" s="680">
        <v>0.32614950012408817</v>
      </c>
      <c r="H30" s="667">
        <v>50</v>
      </c>
      <c r="I30" s="703">
        <v>0.36231884057971014</v>
      </c>
      <c r="J30" s="731">
        <v>15395.24</v>
      </c>
      <c r="K30" s="680">
        <v>0.67385049987591195</v>
      </c>
      <c r="L30" s="667">
        <v>88</v>
      </c>
      <c r="M30" s="703">
        <v>0.6376811594202898</v>
      </c>
    </row>
    <row r="31" spans="1:13" ht="14.4" customHeight="1" x14ac:dyDescent="0.3">
      <c r="A31" s="721" t="s">
        <v>1612</v>
      </c>
      <c r="B31" s="712">
        <v>23142.289999999997</v>
      </c>
      <c r="C31" s="664">
        <v>1</v>
      </c>
      <c r="D31" s="725">
        <v>181</v>
      </c>
      <c r="E31" s="728" t="s">
        <v>1612</v>
      </c>
      <c r="F31" s="712">
        <v>8057.9900000000025</v>
      </c>
      <c r="G31" s="680">
        <v>0.34819328597126747</v>
      </c>
      <c r="H31" s="667">
        <v>63</v>
      </c>
      <c r="I31" s="703">
        <v>0.34806629834254144</v>
      </c>
      <c r="J31" s="731">
        <v>15084.299999999996</v>
      </c>
      <c r="K31" s="680">
        <v>0.65180671402873258</v>
      </c>
      <c r="L31" s="667">
        <v>118</v>
      </c>
      <c r="M31" s="703">
        <v>0.65193370165745856</v>
      </c>
    </row>
    <row r="32" spans="1:13" ht="14.4" customHeight="1" x14ac:dyDescent="0.3">
      <c r="A32" s="721" t="s">
        <v>1613</v>
      </c>
      <c r="B32" s="712">
        <v>721.78</v>
      </c>
      <c r="C32" s="664">
        <v>1</v>
      </c>
      <c r="D32" s="725">
        <v>11</v>
      </c>
      <c r="E32" s="728" t="s">
        <v>1613</v>
      </c>
      <c r="F32" s="712">
        <v>18.260000000000002</v>
      </c>
      <c r="G32" s="680">
        <v>2.5298567430518996E-2</v>
      </c>
      <c r="H32" s="667">
        <v>1</v>
      </c>
      <c r="I32" s="703">
        <v>9.0909090909090912E-2</v>
      </c>
      <c r="J32" s="731">
        <v>703.52</v>
      </c>
      <c r="K32" s="680">
        <v>0.97470143256948105</v>
      </c>
      <c r="L32" s="667">
        <v>10</v>
      </c>
      <c r="M32" s="703">
        <v>0.90909090909090906</v>
      </c>
    </row>
    <row r="33" spans="1:13" ht="14.4" customHeight="1" x14ac:dyDescent="0.3">
      <c r="A33" s="721" t="s">
        <v>1614</v>
      </c>
      <c r="B33" s="712">
        <v>3185.4800000000005</v>
      </c>
      <c r="C33" s="664">
        <v>1</v>
      </c>
      <c r="D33" s="725">
        <v>22</v>
      </c>
      <c r="E33" s="728" t="s">
        <v>1614</v>
      </c>
      <c r="F33" s="712">
        <v>1530.2800000000002</v>
      </c>
      <c r="G33" s="680">
        <v>0.48039227997036554</v>
      </c>
      <c r="H33" s="667">
        <v>10</v>
      </c>
      <c r="I33" s="703">
        <v>0.45454545454545453</v>
      </c>
      <c r="J33" s="731">
        <v>1655.2</v>
      </c>
      <c r="K33" s="680">
        <v>0.5196077200296344</v>
      </c>
      <c r="L33" s="667">
        <v>12</v>
      </c>
      <c r="M33" s="703">
        <v>0.54545454545454541</v>
      </c>
    </row>
    <row r="34" spans="1:13" ht="14.4" customHeight="1" thickBot="1" x14ac:dyDescent="0.35">
      <c r="A34" s="722" t="s">
        <v>1615</v>
      </c>
      <c r="B34" s="713">
        <v>1530.2800000000002</v>
      </c>
      <c r="C34" s="670">
        <v>1</v>
      </c>
      <c r="D34" s="726">
        <v>16</v>
      </c>
      <c r="E34" s="729" t="s">
        <v>1615</v>
      </c>
      <c r="F34" s="713">
        <v>912.84</v>
      </c>
      <c r="G34" s="681">
        <v>0.59651828423556463</v>
      </c>
      <c r="H34" s="673">
        <v>8</v>
      </c>
      <c r="I34" s="704">
        <v>0.5</v>
      </c>
      <c r="J34" s="732">
        <v>617.44000000000005</v>
      </c>
      <c r="K34" s="681">
        <v>0.40348171576443526</v>
      </c>
      <c r="L34" s="673">
        <v>8</v>
      </c>
      <c r="M34" s="704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2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2130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222878.50999999989</v>
      </c>
      <c r="N3" s="70">
        <f>SUBTOTAL(9,N7:N1048576)</f>
        <v>1850</v>
      </c>
      <c r="O3" s="70">
        <f>SUBTOTAL(9,O7:O1048576)</f>
        <v>1492</v>
      </c>
      <c r="P3" s="70">
        <f>SUBTOTAL(9,P7:P1048576)</f>
        <v>81521.299999999988</v>
      </c>
      <c r="Q3" s="71">
        <f>IF(M3=0,0,P3/M3)</f>
        <v>0.36576563617551117</v>
      </c>
      <c r="R3" s="70">
        <f>SUBTOTAL(9,R7:R1048576)</f>
        <v>672</v>
      </c>
      <c r="S3" s="71">
        <f>IF(N3=0,0,R3/N3)</f>
        <v>0.36324324324324325</v>
      </c>
      <c r="T3" s="70">
        <f>SUBTOTAL(9,T7:T1048576)</f>
        <v>516</v>
      </c>
      <c r="U3" s="72">
        <f>IF(O3=0,0,T3/O3)</f>
        <v>0.34584450402144773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1429</v>
      </c>
      <c r="C7" s="739" t="s">
        <v>1574</v>
      </c>
      <c r="D7" s="740" t="s">
        <v>2126</v>
      </c>
      <c r="E7" s="741" t="s">
        <v>1590</v>
      </c>
      <c r="F7" s="739" t="s">
        <v>1572</v>
      </c>
      <c r="G7" s="739" t="s">
        <v>1616</v>
      </c>
      <c r="H7" s="739" t="s">
        <v>1025</v>
      </c>
      <c r="I7" s="739" t="s">
        <v>1282</v>
      </c>
      <c r="J7" s="739" t="s">
        <v>1121</v>
      </c>
      <c r="K7" s="739" t="s">
        <v>1212</v>
      </c>
      <c r="L7" s="742">
        <v>154.36000000000001</v>
      </c>
      <c r="M7" s="742">
        <v>1234.8800000000001</v>
      </c>
      <c r="N7" s="739">
        <v>8</v>
      </c>
      <c r="O7" s="743">
        <v>8</v>
      </c>
      <c r="P7" s="742">
        <v>154.36000000000001</v>
      </c>
      <c r="Q7" s="744">
        <v>0.125</v>
      </c>
      <c r="R7" s="739">
        <v>1</v>
      </c>
      <c r="S7" s="744">
        <v>0.125</v>
      </c>
      <c r="T7" s="743">
        <v>1</v>
      </c>
      <c r="U7" s="235">
        <v>0.125</v>
      </c>
    </row>
    <row r="8" spans="1:21" ht="14.4" customHeight="1" x14ac:dyDescent="0.3">
      <c r="A8" s="663">
        <v>25</v>
      </c>
      <c r="B8" s="664" t="s">
        <v>1429</v>
      </c>
      <c r="C8" s="664" t="s">
        <v>1574</v>
      </c>
      <c r="D8" s="745" t="s">
        <v>2126</v>
      </c>
      <c r="E8" s="746" t="s">
        <v>1590</v>
      </c>
      <c r="F8" s="664" t="s">
        <v>1572</v>
      </c>
      <c r="G8" s="664" t="s">
        <v>1617</v>
      </c>
      <c r="H8" s="664" t="s">
        <v>520</v>
      </c>
      <c r="I8" s="664" t="s">
        <v>1233</v>
      </c>
      <c r="J8" s="664" t="s">
        <v>1234</v>
      </c>
      <c r="K8" s="664" t="s">
        <v>1235</v>
      </c>
      <c r="L8" s="665">
        <v>132.97999999999999</v>
      </c>
      <c r="M8" s="665">
        <v>398.93999999999994</v>
      </c>
      <c r="N8" s="664">
        <v>3</v>
      </c>
      <c r="O8" s="747">
        <v>2</v>
      </c>
      <c r="P8" s="665">
        <v>265.95999999999998</v>
      </c>
      <c r="Q8" s="680">
        <v>0.66666666666666674</v>
      </c>
      <c r="R8" s="664">
        <v>2</v>
      </c>
      <c r="S8" s="680">
        <v>0.66666666666666663</v>
      </c>
      <c r="T8" s="747">
        <v>1</v>
      </c>
      <c r="U8" s="703">
        <v>0.5</v>
      </c>
    </row>
    <row r="9" spans="1:21" ht="14.4" customHeight="1" x14ac:dyDescent="0.3">
      <c r="A9" s="663">
        <v>25</v>
      </c>
      <c r="B9" s="664" t="s">
        <v>1429</v>
      </c>
      <c r="C9" s="664" t="s">
        <v>1574</v>
      </c>
      <c r="D9" s="745" t="s">
        <v>2126</v>
      </c>
      <c r="E9" s="746" t="s">
        <v>1591</v>
      </c>
      <c r="F9" s="664" t="s">
        <v>1572</v>
      </c>
      <c r="G9" s="664" t="s">
        <v>1616</v>
      </c>
      <c r="H9" s="664" t="s">
        <v>520</v>
      </c>
      <c r="I9" s="664" t="s">
        <v>1618</v>
      </c>
      <c r="J9" s="664" t="s">
        <v>1619</v>
      </c>
      <c r="K9" s="664" t="s">
        <v>1620</v>
      </c>
      <c r="L9" s="665">
        <v>154.36000000000001</v>
      </c>
      <c r="M9" s="665">
        <v>154.36000000000001</v>
      </c>
      <c r="N9" s="664">
        <v>1</v>
      </c>
      <c r="O9" s="747">
        <v>1</v>
      </c>
      <c r="P9" s="665">
        <v>154.36000000000001</v>
      </c>
      <c r="Q9" s="680">
        <v>1</v>
      </c>
      <c r="R9" s="664">
        <v>1</v>
      </c>
      <c r="S9" s="680">
        <v>1</v>
      </c>
      <c r="T9" s="747">
        <v>1</v>
      </c>
      <c r="U9" s="703">
        <v>1</v>
      </c>
    </row>
    <row r="10" spans="1:21" ht="14.4" customHeight="1" x14ac:dyDescent="0.3">
      <c r="A10" s="663">
        <v>25</v>
      </c>
      <c r="B10" s="664" t="s">
        <v>1429</v>
      </c>
      <c r="C10" s="664" t="s">
        <v>1574</v>
      </c>
      <c r="D10" s="745" t="s">
        <v>2126</v>
      </c>
      <c r="E10" s="746" t="s">
        <v>1591</v>
      </c>
      <c r="F10" s="664" t="s">
        <v>1572</v>
      </c>
      <c r="G10" s="664" t="s">
        <v>1616</v>
      </c>
      <c r="H10" s="664" t="s">
        <v>520</v>
      </c>
      <c r="I10" s="664" t="s">
        <v>1621</v>
      </c>
      <c r="J10" s="664" t="s">
        <v>1121</v>
      </c>
      <c r="K10" s="664" t="s">
        <v>1622</v>
      </c>
      <c r="L10" s="665">
        <v>0</v>
      </c>
      <c r="M10" s="665">
        <v>0</v>
      </c>
      <c r="N10" s="664">
        <v>1</v>
      </c>
      <c r="O10" s="747">
        <v>1</v>
      </c>
      <c r="P10" s="665"/>
      <c r="Q10" s="680"/>
      <c r="R10" s="664"/>
      <c r="S10" s="680">
        <v>0</v>
      </c>
      <c r="T10" s="747"/>
      <c r="U10" s="703">
        <v>0</v>
      </c>
    </row>
    <row r="11" spans="1:21" ht="14.4" customHeight="1" x14ac:dyDescent="0.3">
      <c r="A11" s="663">
        <v>25</v>
      </c>
      <c r="B11" s="664" t="s">
        <v>1429</v>
      </c>
      <c r="C11" s="664" t="s">
        <v>1574</v>
      </c>
      <c r="D11" s="745" t="s">
        <v>2126</v>
      </c>
      <c r="E11" s="746" t="s">
        <v>1591</v>
      </c>
      <c r="F11" s="664" t="s">
        <v>1572</v>
      </c>
      <c r="G11" s="664" t="s">
        <v>1616</v>
      </c>
      <c r="H11" s="664" t="s">
        <v>1025</v>
      </c>
      <c r="I11" s="664" t="s">
        <v>1282</v>
      </c>
      <c r="J11" s="664" t="s">
        <v>1121</v>
      </c>
      <c r="K11" s="664" t="s">
        <v>1212</v>
      </c>
      <c r="L11" s="665">
        <v>154.36000000000001</v>
      </c>
      <c r="M11" s="665">
        <v>1543.6000000000004</v>
      </c>
      <c r="N11" s="664">
        <v>10</v>
      </c>
      <c r="O11" s="747">
        <v>9.5</v>
      </c>
      <c r="P11" s="665">
        <v>154.36000000000001</v>
      </c>
      <c r="Q11" s="680">
        <v>9.9999999999999992E-2</v>
      </c>
      <c r="R11" s="664">
        <v>1</v>
      </c>
      <c r="S11" s="680">
        <v>0.1</v>
      </c>
      <c r="T11" s="747">
        <v>1</v>
      </c>
      <c r="U11" s="703">
        <v>0.10526315789473684</v>
      </c>
    </row>
    <row r="12" spans="1:21" ht="14.4" customHeight="1" x14ac:dyDescent="0.3">
      <c r="A12" s="663">
        <v>25</v>
      </c>
      <c r="B12" s="664" t="s">
        <v>1429</v>
      </c>
      <c r="C12" s="664" t="s">
        <v>1574</v>
      </c>
      <c r="D12" s="745" t="s">
        <v>2126</v>
      </c>
      <c r="E12" s="746" t="s">
        <v>1591</v>
      </c>
      <c r="F12" s="664" t="s">
        <v>1572</v>
      </c>
      <c r="G12" s="664" t="s">
        <v>1623</v>
      </c>
      <c r="H12" s="664" t="s">
        <v>520</v>
      </c>
      <c r="I12" s="664" t="s">
        <v>1624</v>
      </c>
      <c r="J12" s="664" t="s">
        <v>1625</v>
      </c>
      <c r="K12" s="664" t="s">
        <v>1626</v>
      </c>
      <c r="L12" s="665">
        <v>46.75</v>
      </c>
      <c r="M12" s="665">
        <v>46.75</v>
      </c>
      <c r="N12" s="664">
        <v>1</v>
      </c>
      <c r="O12" s="747">
        <v>1</v>
      </c>
      <c r="P12" s="665"/>
      <c r="Q12" s="680">
        <v>0</v>
      </c>
      <c r="R12" s="664"/>
      <c r="S12" s="680">
        <v>0</v>
      </c>
      <c r="T12" s="747"/>
      <c r="U12" s="703">
        <v>0</v>
      </c>
    </row>
    <row r="13" spans="1:21" ht="14.4" customHeight="1" x14ac:dyDescent="0.3">
      <c r="A13" s="663">
        <v>25</v>
      </c>
      <c r="B13" s="664" t="s">
        <v>1429</v>
      </c>
      <c r="C13" s="664" t="s">
        <v>1574</v>
      </c>
      <c r="D13" s="745" t="s">
        <v>2126</v>
      </c>
      <c r="E13" s="746" t="s">
        <v>1591</v>
      </c>
      <c r="F13" s="664" t="s">
        <v>1572</v>
      </c>
      <c r="G13" s="664" t="s">
        <v>1627</v>
      </c>
      <c r="H13" s="664" t="s">
        <v>1025</v>
      </c>
      <c r="I13" s="664" t="s">
        <v>1129</v>
      </c>
      <c r="J13" s="664" t="s">
        <v>1037</v>
      </c>
      <c r="K13" s="664" t="s">
        <v>1490</v>
      </c>
      <c r="L13" s="665">
        <v>543.39</v>
      </c>
      <c r="M13" s="665">
        <v>2173.56</v>
      </c>
      <c r="N13" s="664">
        <v>4</v>
      </c>
      <c r="O13" s="747">
        <v>0.5</v>
      </c>
      <c r="P13" s="665"/>
      <c r="Q13" s="680">
        <v>0</v>
      </c>
      <c r="R13" s="664"/>
      <c r="S13" s="680">
        <v>0</v>
      </c>
      <c r="T13" s="747"/>
      <c r="U13" s="703">
        <v>0</v>
      </c>
    </row>
    <row r="14" spans="1:21" ht="14.4" customHeight="1" x14ac:dyDescent="0.3">
      <c r="A14" s="663">
        <v>25</v>
      </c>
      <c r="B14" s="664" t="s">
        <v>1429</v>
      </c>
      <c r="C14" s="664" t="s">
        <v>1574</v>
      </c>
      <c r="D14" s="745" t="s">
        <v>2126</v>
      </c>
      <c r="E14" s="746" t="s">
        <v>1591</v>
      </c>
      <c r="F14" s="664" t="s">
        <v>1572</v>
      </c>
      <c r="G14" s="664" t="s">
        <v>1628</v>
      </c>
      <c r="H14" s="664" t="s">
        <v>1025</v>
      </c>
      <c r="I14" s="664" t="s">
        <v>1034</v>
      </c>
      <c r="J14" s="664" t="s">
        <v>543</v>
      </c>
      <c r="K14" s="664" t="s">
        <v>544</v>
      </c>
      <c r="L14" s="665">
        <v>36.54</v>
      </c>
      <c r="M14" s="665">
        <v>73.08</v>
      </c>
      <c r="N14" s="664">
        <v>2</v>
      </c>
      <c r="O14" s="747">
        <v>1.5</v>
      </c>
      <c r="P14" s="665"/>
      <c r="Q14" s="680">
        <v>0</v>
      </c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1429</v>
      </c>
      <c r="C15" s="664" t="s">
        <v>1574</v>
      </c>
      <c r="D15" s="745" t="s">
        <v>2126</v>
      </c>
      <c r="E15" s="746" t="s">
        <v>1591</v>
      </c>
      <c r="F15" s="664" t="s">
        <v>1572</v>
      </c>
      <c r="G15" s="664" t="s">
        <v>1628</v>
      </c>
      <c r="H15" s="664" t="s">
        <v>520</v>
      </c>
      <c r="I15" s="664" t="s">
        <v>962</v>
      </c>
      <c r="J15" s="664" t="s">
        <v>543</v>
      </c>
      <c r="K15" s="664" t="s">
        <v>1629</v>
      </c>
      <c r="L15" s="665">
        <v>36.54</v>
      </c>
      <c r="M15" s="665">
        <v>36.54</v>
      </c>
      <c r="N15" s="664">
        <v>1</v>
      </c>
      <c r="O15" s="747">
        <v>0.5</v>
      </c>
      <c r="P15" s="665"/>
      <c r="Q15" s="680">
        <v>0</v>
      </c>
      <c r="R15" s="664"/>
      <c r="S15" s="680">
        <v>0</v>
      </c>
      <c r="T15" s="747"/>
      <c r="U15" s="703">
        <v>0</v>
      </c>
    </row>
    <row r="16" spans="1:21" ht="14.4" customHeight="1" x14ac:dyDescent="0.3">
      <c r="A16" s="663">
        <v>25</v>
      </c>
      <c r="B16" s="664" t="s">
        <v>1429</v>
      </c>
      <c r="C16" s="664" t="s">
        <v>1574</v>
      </c>
      <c r="D16" s="745" t="s">
        <v>2126</v>
      </c>
      <c r="E16" s="746" t="s">
        <v>1591</v>
      </c>
      <c r="F16" s="664" t="s">
        <v>1572</v>
      </c>
      <c r="G16" s="664" t="s">
        <v>1630</v>
      </c>
      <c r="H16" s="664" t="s">
        <v>520</v>
      </c>
      <c r="I16" s="664" t="s">
        <v>1631</v>
      </c>
      <c r="J16" s="664" t="s">
        <v>1632</v>
      </c>
      <c r="K16" s="664" t="s">
        <v>1633</v>
      </c>
      <c r="L16" s="665">
        <v>0</v>
      </c>
      <c r="M16" s="665">
        <v>0</v>
      </c>
      <c r="N16" s="664">
        <v>2</v>
      </c>
      <c r="O16" s="747">
        <v>1</v>
      </c>
      <c r="P16" s="665">
        <v>0</v>
      </c>
      <c r="Q16" s="680"/>
      <c r="R16" s="664">
        <v>2</v>
      </c>
      <c r="S16" s="680">
        <v>1</v>
      </c>
      <c r="T16" s="747">
        <v>1</v>
      </c>
      <c r="U16" s="703">
        <v>1</v>
      </c>
    </row>
    <row r="17" spans="1:21" ht="14.4" customHeight="1" x14ac:dyDescent="0.3">
      <c r="A17" s="663">
        <v>25</v>
      </c>
      <c r="B17" s="664" t="s">
        <v>1429</v>
      </c>
      <c r="C17" s="664" t="s">
        <v>1574</v>
      </c>
      <c r="D17" s="745" t="s">
        <v>2126</v>
      </c>
      <c r="E17" s="746" t="s">
        <v>1591</v>
      </c>
      <c r="F17" s="664" t="s">
        <v>1572</v>
      </c>
      <c r="G17" s="664" t="s">
        <v>1634</v>
      </c>
      <c r="H17" s="664" t="s">
        <v>520</v>
      </c>
      <c r="I17" s="664" t="s">
        <v>1635</v>
      </c>
      <c r="J17" s="664" t="s">
        <v>1636</v>
      </c>
      <c r="K17" s="664" t="s">
        <v>1637</v>
      </c>
      <c r="L17" s="665">
        <v>0</v>
      </c>
      <c r="M17" s="665">
        <v>0</v>
      </c>
      <c r="N17" s="664">
        <v>1</v>
      </c>
      <c r="O17" s="747">
        <v>1</v>
      </c>
      <c r="P17" s="665">
        <v>0</v>
      </c>
      <c r="Q17" s="680"/>
      <c r="R17" s="664">
        <v>1</v>
      </c>
      <c r="S17" s="680">
        <v>1</v>
      </c>
      <c r="T17" s="747">
        <v>1</v>
      </c>
      <c r="U17" s="703">
        <v>1</v>
      </c>
    </row>
    <row r="18" spans="1:21" ht="14.4" customHeight="1" x14ac:dyDescent="0.3">
      <c r="A18" s="663">
        <v>25</v>
      </c>
      <c r="B18" s="664" t="s">
        <v>1429</v>
      </c>
      <c r="C18" s="664" t="s">
        <v>1574</v>
      </c>
      <c r="D18" s="745" t="s">
        <v>2126</v>
      </c>
      <c r="E18" s="746" t="s">
        <v>1594</v>
      </c>
      <c r="F18" s="664" t="s">
        <v>1572</v>
      </c>
      <c r="G18" s="664" t="s">
        <v>1616</v>
      </c>
      <c r="H18" s="664" t="s">
        <v>1025</v>
      </c>
      <c r="I18" s="664" t="s">
        <v>1282</v>
      </c>
      <c r="J18" s="664" t="s">
        <v>1121</v>
      </c>
      <c r="K18" s="664" t="s">
        <v>1212</v>
      </c>
      <c r="L18" s="665">
        <v>154.36000000000001</v>
      </c>
      <c r="M18" s="665">
        <v>3395.920000000001</v>
      </c>
      <c r="N18" s="664">
        <v>22</v>
      </c>
      <c r="O18" s="747">
        <v>20.5</v>
      </c>
      <c r="P18" s="665">
        <v>1543.6000000000004</v>
      </c>
      <c r="Q18" s="680">
        <v>0.45454545454545453</v>
      </c>
      <c r="R18" s="664">
        <v>10</v>
      </c>
      <c r="S18" s="680">
        <v>0.45454545454545453</v>
      </c>
      <c r="T18" s="747">
        <v>9</v>
      </c>
      <c r="U18" s="703">
        <v>0.43902439024390244</v>
      </c>
    </row>
    <row r="19" spans="1:21" ht="14.4" customHeight="1" x14ac:dyDescent="0.3">
      <c r="A19" s="663">
        <v>25</v>
      </c>
      <c r="B19" s="664" t="s">
        <v>1429</v>
      </c>
      <c r="C19" s="664" t="s">
        <v>1574</v>
      </c>
      <c r="D19" s="745" t="s">
        <v>2126</v>
      </c>
      <c r="E19" s="746" t="s">
        <v>1594</v>
      </c>
      <c r="F19" s="664" t="s">
        <v>1572</v>
      </c>
      <c r="G19" s="664" t="s">
        <v>1638</v>
      </c>
      <c r="H19" s="664" t="s">
        <v>520</v>
      </c>
      <c r="I19" s="664" t="s">
        <v>1639</v>
      </c>
      <c r="J19" s="664" t="s">
        <v>1640</v>
      </c>
      <c r="K19" s="664" t="s">
        <v>1641</v>
      </c>
      <c r="L19" s="665">
        <v>0</v>
      </c>
      <c r="M19" s="665">
        <v>0</v>
      </c>
      <c r="N19" s="664">
        <v>2</v>
      </c>
      <c r="O19" s="747">
        <v>1</v>
      </c>
      <c r="P19" s="665">
        <v>0</v>
      </c>
      <c r="Q19" s="680"/>
      <c r="R19" s="664">
        <v>1</v>
      </c>
      <c r="S19" s="680">
        <v>0.5</v>
      </c>
      <c r="T19" s="747">
        <v>0.5</v>
      </c>
      <c r="U19" s="703">
        <v>0.5</v>
      </c>
    </row>
    <row r="20" spans="1:21" ht="14.4" customHeight="1" x14ac:dyDescent="0.3">
      <c r="A20" s="663">
        <v>25</v>
      </c>
      <c r="B20" s="664" t="s">
        <v>1429</v>
      </c>
      <c r="C20" s="664" t="s">
        <v>1574</v>
      </c>
      <c r="D20" s="745" t="s">
        <v>2126</v>
      </c>
      <c r="E20" s="746" t="s">
        <v>1594</v>
      </c>
      <c r="F20" s="664" t="s">
        <v>1572</v>
      </c>
      <c r="G20" s="664" t="s">
        <v>1642</v>
      </c>
      <c r="H20" s="664" t="s">
        <v>520</v>
      </c>
      <c r="I20" s="664" t="s">
        <v>1643</v>
      </c>
      <c r="J20" s="664" t="s">
        <v>999</v>
      </c>
      <c r="K20" s="664" t="s">
        <v>1644</v>
      </c>
      <c r="L20" s="665">
        <v>0</v>
      </c>
      <c r="M20" s="665">
        <v>0</v>
      </c>
      <c r="N20" s="664">
        <v>1</v>
      </c>
      <c r="O20" s="747">
        <v>0.5</v>
      </c>
      <c r="P20" s="665"/>
      <c r="Q20" s="680"/>
      <c r="R20" s="664"/>
      <c r="S20" s="680">
        <v>0</v>
      </c>
      <c r="T20" s="747"/>
      <c r="U20" s="703">
        <v>0</v>
      </c>
    </row>
    <row r="21" spans="1:21" ht="14.4" customHeight="1" x14ac:dyDescent="0.3">
      <c r="A21" s="663">
        <v>25</v>
      </c>
      <c r="B21" s="664" t="s">
        <v>1429</v>
      </c>
      <c r="C21" s="664" t="s">
        <v>1574</v>
      </c>
      <c r="D21" s="745" t="s">
        <v>2126</v>
      </c>
      <c r="E21" s="746" t="s">
        <v>1594</v>
      </c>
      <c r="F21" s="664" t="s">
        <v>1572</v>
      </c>
      <c r="G21" s="664" t="s">
        <v>1617</v>
      </c>
      <c r="H21" s="664" t="s">
        <v>520</v>
      </c>
      <c r="I21" s="664" t="s">
        <v>1233</v>
      </c>
      <c r="J21" s="664" t="s">
        <v>1234</v>
      </c>
      <c r="K21" s="664" t="s">
        <v>1235</v>
      </c>
      <c r="L21" s="665">
        <v>132.97999999999999</v>
      </c>
      <c r="M21" s="665">
        <v>930.8599999999999</v>
      </c>
      <c r="N21" s="664">
        <v>7</v>
      </c>
      <c r="O21" s="747">
        <v>6</v>
      </c>
      <c r="P21" s="665">
        <v>398.93999999999994</v>
      </c>
      <c r="Q21" s="680">
        <v>0.42857142857142855</v>
      </c>
      <c r="R21" s="664">
        <v>3</v>
      </c>
      <c r="S21" s="680">
        <v>0.42857142857142855</v>
      </c>
      <c r="T21" s="747">
        <v>2.5</v>
      </c>
      <c r="U21" s="703">
        <v>0.41666666666666669</v>
      </c>
    </row>
    <row r="22" spans="1:21" ht="14.4" customHeight="1" x14ac:dyDescent="0.3">
      <c r="A22" s="663">
        <v>25</v>
      </c>
      <c r="B22" s="664" t="s">
        <v>1429</v>
      </c>
      <c r="C22" s="664" t="s">
        <v>1574</v>
      </c>
      <c r="D22" s="745" t="s">
        <v>2126</v>
      </c>
      <c r="E22" s="746" t="s">
        <v>1594</v>
      </c>
      <c r="F22" s="664" t="s">
        <v>1572</v>
      </c>
      <c r="G22" s="664" t="s">
        <v>1645</v>
      </c>
      <c r="H22" s="664" t="s">
        <v>520</v>
      </c>
      <c r="I22" s="664" t="s">
        <v>1646</v>
      </c>
      <c r="J22" s="664" t="s">
        <v>1012</v>
      </c>
      <c r="K22" s="664" t="s">
        <v>1647</v>
      </c>
      <c r="L22" s="665">
        <v>0</v>
      </c>
      <c r="M22" s="665">
        <v>0</v>
      </c>
      <c r="N22" s="664">
        <v>1</v>
      </c>
      <c r="O22" s="747">
        <v>0.5</v>
      </c>
      <c r="P22" s="665"/>
      <c r="Q22" s="680"/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1429</v>
      </c>
      <c r="C23" s="664" t="s">
        <v>1574</v>
      </c>
      <c r="D23" s="745" t="s">
        <v>2126</v>
      </c>
      <c r="E23" s="746" t="s">
        <v>1594</v>
      </c>
      <c r="F23" s="664" t="s">
        <v>1572</v>
      </c>
      <c r="G23" s="664" t="s">
        <v>1648</v>
      </c>
      <c r="H23" s="664" t="s">
        <v>520</v>
      </c>
      <c r="I23" s="664" t="s">
        <v>1649</v>
      </c>
      <c r="J23" s="664" t="s">
        <v>1650</v>
      </c>
      <c r="K23" s="664" t="s">
        <v>1651</v>
      </c>
      <c r="L23" s="665">
        <v>0</v>
      </c>
      <c r="M23" s="665">
        <v>0</v>
      </c>
      <c r="N23" s="664">
        <v>1</v>
      </c>
      <c r="O23" s="747">
        <v>0.5</v>
      </c>
      <c r="P23" s="665">
        <v>0</v>
      </c>
      <c r="Q23" s="680"/>
      <c r="R23" s="664">
        <v>1</v>
      </c>
      <c r="S23" s="680">
        <v>1</v>
      </c>
      <c r="T23" s="747">
        <v>0.5</v>
      </c>
      <c r="U23" s="703">
        <v>1</v>
      </c>
    </row>
    <row r="24" spans="1:21" ht="14.4" customHeight="1" x14ac:dyDescent="0.3">
      <c r="A24" s="663">
        <v>25</v>
      </c>
      <c r="B24" s="664" t="s">
        <v>1429</v>
      </c>
      <c r="C24" s="664" t="s">
        <v>1574</v>
      </c>
      <c r="D24" s="745" t="s">
        <v>2126</v>
      </c>
      <c r="E24" s="746" t="s">
        <v>1594</v>
      </c>
      <c r="F24" s="664" t="s">
        <v>1572</v>
      </c>
      <c r="G24" s="664" t="s">
        <v>1628</v>
      </c>
      <c r="H24" s="664" t="s">
        <v>520</v>
      </c>
      <c r="I24" s="664" t="s">
        <v>1652</v>
      </c>
      <c r="J24" s="664" t="s">
        <v>543</v>
      </c>
      <c r="K24" s="664" t="s">
        <v>1653</v>
      </c>
      <c r="L24" s="665">
        <v>18.260000000000002</v>
      </c>
      <c r="M24" s="665">
        <v>36.520000000000003</v>
      </c>
      <c r="N24" s="664">
        <v>2</v>
      </c>
      <c r="O24" s="747">
        <v>1.5</v>
      </c>
      <c r="P24" s="665">
        <v>18.260000000000002</v>
      </c>
      <c r="Q24" s="680">
        <v>0.5</v>
      </c>
      <c r="R24" s="664">
        <v>1</v>
      </c>
      <c r="S24" s="680">
        <v>0.5</v>
      </c>
      <c r="T24" s="747">
        <v>0.5</v>
      </c>
      <c r="U24" s="703">
        <v>0.33333333333333331</v>
      </c>
    </row>
    <row r="25" spans="1:21" ht="14.4" customHeight="1" x14ac:dyDescent="0.3">
      <c r="A25" s="663">
        <v>25</v>
      </c>
      <c r="B25" s="664" t="s">
        <v>1429</v>
      </c>
      <c r="C25" s="664" t="s">
        <v>1574</v>
      </c>
      <c r="D25" s="745" t="s">
        <v>2126</v>
      </c>
      <c r="E25" s="746" t="s">
        <v>1594</v>
      </c>
      <c r="F25" s="664" t="s">
        <v>1572</v>
      </c>
      <c r="G25" s="664" t="s">
        <v>1654</v>
      </c>
      <c r="H25" s="664" t="s">
        <v>520</v>
      </c>
      <c r="I25" s="664" t="s">
        <v>666</v>
      </c>
      <c r="J25" s="664" t="s">
        <v>1655</v>
      </c>
      <c r="K25" s="664" t="s">
        <v>1656</v>
      </c>
      <c r="L25" s="665">
        <v>0</v>
      </c>
      <c r="M25" s="665">
        <v>0</v>
      </c>
      <c r="N25" s="664">
        <v>1</v>
      </c>
      <c r="O25" s="747">
        <v>0.5</v>
      </c>
      <c r="P25" s="665"/>
      <c r="Q25" s="680"/>
      <c r="R25" s="664"/>
      <c r="S25" s="680">
        <v>0</v>
      </c>
      <c r="T25" s="747"/>
      <c r="U25" s="703">
        <v>0</v>
      </c>
    </row>
    <row r="26" spans="1:21" ht="14.4" customHeight="1" x14ac:dyDescent="0.3">
      <c r="A26" s="663">
        <v>25</v>
      </c>
      <c r="B26" s="664" t="s">
        <v>1429</v>
      </c>
      <c r="C26" s="664" t="s">
        <v>1574</v>
      </c>
      <c r="D26" s="745" t="s">
        <v>2126</v>
      </c>
      <c r="E26" s="746" t="s">
        <v>1596</v>
      </c>
      <c r="F26" s="664" t="s">
        <v>1572</v>
      </c>
      <c r="G26" s="664" t="s">
        <v>1657</v>
      </c>
      <c r="H26" s="664" t="s">
        <v>520</v>
      </c>
      <c r="I26" s="664" t="s">
        <v>1658</v>
      </c>
      <c r="J26" s="664" t="s">
        <v>1659</v>
      </c>
      <c r="K26" s="664" t="s">
        <v>1660</v>
      </c>
      <c r="L26" s="665">
        <v>78.33</v>
      </c>
      <c r="M26" s="665">
        <v>156.66</v>
      </c>
      <c r="N26" s="664">
        <v>2</v>
      </c>
      <c r="O26" s="747">
        <v>0.5</v>
      </c>
      <c r="P26" s="665"/>
      <c r="Q26" s="680">
        <v>0</v>
      </c>
      <c r="R26" s="664"/>
      <c r="S26" s="680">
        <v>0</v>
      </c>
      <c r="T26" s="747"/>
      <c r="U26" s="703">
        <v>0</v>
      </c>
    </row>
    <row r="27" spans="1:21" ht="14.4" customHeight="1" x14ac:dyDescent="0.3">
      <c r="A27" s="663">
        <v>25</v>
      </c>
      <c r="B27" s="664" t="s">
        <v>1429</v>
      </c>
      <c r="C27" s="664" t="s">
        <v>1574</v>
      </c>
      <c r="D27" s="745" t="s">
        <v>2126</v>
      </c>
      <c r="E27" s="746" t="s">
        <v>1596</v>
      </c>
      <c r="F27" s="664" t="s">
        <v>1572</v>
      </c>
      <c r="G27" s="664" t="s">
        <v>1661</v>
      </c>
      <c r="H27" s="664" t="s">
        <v>520</v>
      </c>
      <c r="I27" s="664" t="s">
        <v>1297</v>
      </c>
      <c r="J27" s="664" t="s">
        <v>1298</v>
      </c>
      <c r="K27" s="664" t="s">
        <v>1309</v>
      </c>
      <c r="L27" s="665">
        <v>2991.23</v>
      </c>
      <c r="M27" s="665">
        <v>2991.23</v>
      </c>
      <c r="N27" s="664">
        <v>1</v>
      </c>
      <c r="O27" s="747">
        <v>1</v>
      </c>
      <c r="P27" s="665">
        <v>2991.23</v>
      </c>
      <c r="Q27" s="680">
        <v>1</v>
      </c>
      <c r="R27" s="664">
        <v>1</v>
      </c>
      <c r="S27" s="680">
        <v>1</v>
      </c>
      <c r="T27" s="747">
        <v>1</v>
      </c>
      <c r="U27" s="703">
        <v>1</v>
      </c>
    </row>
    <row r="28" spans="1:21" ht="14.4" customHeight="1" x14ac:dyDescent="0.3">
      <c r="A28" s="663">
        <v>25</v>
      </c>
      <c r="B28" s="664" t="s">
        <v>1429</v>
      </c>
      <c r="C28" s="664" t="s">
        <v>1574</v>
      </c>
      <c r="D28" s="745" t="s">
        <v>2126</v>
      </c>
      <c r="E28" s="746" t="s">
        <v>1596</v>
      </c>
      <c r="F28" s="664" t="s">
        <v>1572</v>
      </c>
      <c r="G28" s="664" t="s">
        <v>1617</v>
      </c>
      <c r="H28" s="664" t="s">
        <v>520</v>
      </c>
      <c r="I28" s="664" t="s">
        <v>1233</v>
      </c>
      <c r="J28" s="664" t="s">
        <v>1234</v>
      </c>
      <c r="K28" s="664" t="s">
        <v>1235</v>
      </c>
      <c r="L28" s="665">
        <v>132.97999999999999</v>
      </c>
      <c r="M28" s="665">
        <v>132.97999999999999</v>
      </c>
      <c r="N28" s="664">
        <v>1</v>
      </c>
      <c r="O28" s="747">
        <v>0.5</v>
      </c>
      <c r="P28" s="665"/>
      <c r="Q28" s="680">
        <v>0</v>
      </c>
      <c r="R28" s="664"/>
      <c r="S28" s="680">
        <v>0</v>
      </c>
      <c r="T28" s="747"/>
      <c r="U28" s="703">
        <v>0</v>
      </c>
    </row>
    <row r="29" spans="1:21" ht="14.4" customHeight="1" x14ac:dyDescent="0.3">
      <c r="A29" s="663">
        <v>25</v>
      </c>
      <c r="B29" s="664" t="s">
        <v>1429</v>
      </c>
      <c r="C29" s="664" t="s">
        <v>1574</v>
      </c>
      <c r="D29" s="745" t="s">
        <v>2126</v>
      </c>
      <c r="E29" s="746" t="s">
        <v>1596</v>
      </c>
      <c r="F29" s="664" t="s">
        <v>1572</v>
      </c>
      <c r="G29" s="664" t="s">
        <v>1628</v>
      </c>
      <c r="H29" s="664" t="s">
        <v>1025</v>
      </c>
      <c r="I29" s="664" t="s">
        <v>1072</v>
      </c>
      <c r="J29" s="664" t="s">
        <v>543</v>
      </c>
      <c r="K29" s="664" t="s">
        <v>1545</v>
      </c>
      <c r="L29" s="665">
        <v>18.260000000000002</v>
      </c>
      <c r="M29" s="665">
        <v>18.260000000000002</v>
      </c>
      <c r="N29" s="664">
        <v>1</v>
      </c>
      <c r="O29" s="747">
        <v>1</v>
      </c>
      <c r="P29" s="665"/>
      <c r="Q29" s="680">
        <v>0</v>
      </c>
      <c r="R29" s="664"/>
      <c r="S29" s="680">
        <v>0</v>
      </c>
      <c r="T29" s="747"/>
      <c r="U29" s="703">
        <v>0</v>
      </c>
    </row>
    <row r="30" spans="1:21" ht="14.4" customHeight="1" x14ac:dyDescent="0.3">
      <c r="A30" s="663">
        <v>25</v>
      </c>
      <c r="B30" s="664" t="s">
        <v>1429</v>
      </c>
      <c r="C30" s="664" t="s">
        <v>1574</v>
      </c>
      <c r="D30" s="745" t="s">
        <v>2126</v>
      </c>
      <c r="E30" s="746" t="s">
        <v>1596</v>
      </c>
      <c r="F30" s="664" t="s">
        <v>1572</v>
      </c>
      <c r="G30" s="664" t="s">
        <v>1628</v>
      </c>
      <c r="H30" s="664" t="s">
        <v>1025</v>
      </c>
      <c r="I30" s="664" t="s">
        <v>1034</v>
      </c>
      <c r="J30" s="664" t="s">
        <v>543</v>
      </c>
      <c r="K30" s="664" t="s">
        <v>544</v>
      </c>
      <c r="L30" s="665">
        <v>36.54</v>
      </c>
      <c r="M30" s="665">
        <v>36.54</v>
      </c>
      <c r="N30" s="664">
        <v>1</v>
      </c>
      <c r="O30" s="747">
        <v>1</v>
      </c>
      <c r="P30" s="665"/>
      <c r="Q30" s="680">
        <v>0</v>
      </c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1429</v>
      </c>
      <c r="C31" s="664" t="s">
        <v>1574</v>
      </c>
      <c r="D31" s="745" t="s">
        <v>2126</v>
      </c>
      <c r="E31" s="746" t="s">
        <v>1597</v>
      </c>
      <c r="F31" s="664" t="s">
        <v>1572</v>
      </c>
      <c r="G31" s="664" t="s">
        <v>1616</v>
      </c>
      <c r="H31" s="664" t="s">
        <v>1025</v>
      </c>
      <c r="I31" s="664" t="s">
        <v>1282</v>
      </c>
      <c r="J31" s="664" t="s">
        <v>1121</v>
      </c>
      <c r="K31" s="664" t="s">
        <v>1212</v>
      </c>
      <c r="L31" s="665">
        <v>154.36000000000001</v>
      </c>
      <c r="M31" s="665">
        <v>2006.6800000000003</v>
      </c>
      <c r="N31" s="664">
        <v>13</v>
      </c>
      <c r="O31" s="747">
        <v>12.5</v>
      </c>
      <c r="P31" s="665">
        <v>771.80000000000007</v>
      </c>
      <c r="Q31" s="680">
        <v>0.38461538461538458</v>
      </c>
      <c r="R31" s="664">
        <v>5</v>
      </c>
      <c r="S31" s="680">
        <v>0.38461538461538464</v>
      </c>
      <c r="T31" s="747">
        <v>5</v>
      </c>
      <c r="U31" s="703">
        <v>0.4</v>
      </c>
    </row>
    <row r="32" spans="1:21" ht="14.4" customHeight="1" x14ac:dyDescent="0.3">
      <c r="A32" s="663">
        <v>25</v>
      </c>
      <c r="B32" s="664" t="s">
        <v>1429</v>
      </c>
      <c r="C32" s="664" t="s">
        <v>1574</v>
      </c>
      <c r="D32" s="745" t="s">
        <v>2126</v>
      </c>
      <c r="E32" s="746" t="s">
        <v>1597</v>
      </c>
      <c r="F32" s="664" t="s">
        <v>1572</v>
      </c>
      <c r="G32" s="664" t="s">
        <v>1617</v>
      </c>
      <c r="H32" s="664" t="s">
        <v>520</v>
      </c>
      <c r="I32" s="664" t="s">
        <v>1233</v>
      </c>
      <c r="J32" s="664" t="s">
        <v>1234</v>
      </c>
      <c r="K32" s="664" t="s">
        <v>1235</v>
      </c>
      <c r="L32" s="665">
        <v>132.97999999999999</v>
      </c>
      <c r="M32" s="665">
        <v>930.8599999999999</v>
      </c>
      <c r="N32" s="664">
        <v>7</v>
      </c>
      <c r="O32" s="747">
        <v>5</v>
      </c>
      <c r="P32" s="665">
        <v>398.93999999999994</v>
      </c>
      <c r="Q32" s="680">
        <v>0.42857142857142855</v>
      </c>
      <c r="R32" s="664">
        <v>3</v>
      </c>
      <c r="S32" s="680">
        <v>0.42857142857142855</v>
      </c>
      <c r="T32" s="747">
        <v>3</v>
      </c>
      <c r="U32" s="703">
        <v>0.6</v>
      </c>
    </row>
    <row r="33" spans="1:21" ht="14.4" customHeight="1" x14ac:dyDescent="0.3">
      <c r="A33" s="663">
        <v>25</v>
      </c>
      <c r="B33" s="664" t="s">
        <v>1429</v>
      </c>
      <c r="C33" s="664" t="s">
        <v>1574</v>
      </c>
      <c r="D33" s="745" t="s">
        <v>2126</v>
      </c>
      <c r="E33" s="746" t="s">
        <v>1597</v>
      </c>
      <c r="F33" s="664" t="s">
        <v>1572</v>
      </c>
      <c r="G33" s="664" t="s">
        <v>1662</v>
      </c>
      <c r="H33" s="664" t="s">
        <v>520</v>
      </c>
      <c r="I33" s="664" t="s">
        <v>980</v>
      </c>
      <c r="J33" s="664" t="s">
        <v>1663</v>
      </c>
      <c r="K33" s="664" t="s">
        <v>1664</v>
      </c>
      <c r="L33" s="665">
        <v>0</v>
      </c>
      <c r="M33" s="665">
        <v>0</v>
      </c>
      <c r="N33" s="664">
        <v>1</v>
      </c>
      <c r="O33" s="747">
        <v>0.5</v>
      </c>
      <c r="P33" s="665"/>
      <c r="Q33" s="680"/>
      <c r="R33" s="664"/>
      <c r="S33" s="680">
        <v>0</v>
      </c>
      <c r="T33" s="747"/>
      <c r="U33" s="703">
        <v>0</v>
      </c>
    </row>
    <row r="34" spans="1:21" ht="14.4" customHeight="1" x14ac:dyDescent="0.3">
      <c r="A34" s="663">
        <v>25</v>
      </c>
      <c r="B34" s="664" t="s">
        <v>1429</v>
      </c>
      <c r="C34" s="664" t="s">
        <v>1574</v>
      </c>
      <c r="D34" s="745" t="s">
        <v>2126</v>
      </c>
      <c r="E34" s="746" t="s">
        <v>1599</v>
      </c>
      <c r="F34" s="664" t="s">
        <v>1572</v>
      </c>
      <c r="G34" s="664" t="s">
        <v>1616</v>
      </c>
      <c r="H34" s="664" t="s">
        <v>520</v>
      </c>
      <c r="I34" s="664" t="s">
        <v>1621</v>
      </c>
      <c r="J34" s="664" t="s">
        <v>1121</v>
      </c>
      <c r="K34" s="664" t="s">
        <v>1622</v>
      </c>
      <c r="L34" s="665">
        <v>0</v>
      </c>
      <c r="M34" s="665">
        <v>0</v>
      </c>
      <c r="N34" s="664">
        <v>4</v>
      </c>
      <c r="O34" s="747">
        <v>4</v>
      </c>
      <c r="P34" s="665"/>
      <c r="Q34" s="680"/>
      <c r="R34" s="664"/>
      <c r="S34" s="680">
        <v>0</v>
      </c>
      <c r="T34" s="747"/>
      <c r="U34" s="703">
        <v>0</v>
      </c>
    </row>
    <row r="35" spans="1:21" ht="14.4" customHeight="1" x14ac:dyDescent="0.3">
      <c r="A35" s="663">
        <v>25</v>
      </c>
      <c r="B35" s="664" t="s">
        <v>1429</v>
      </c>
      <c r="C35" s="664" t="s">
        <v>1574</v>
      </c>
      <c r="D35" s="745" t="s">
        <v>2126</v>
      </c>
      <c r="E35" s="746" t="s">
        <v>1599</v>
      </c>
      <c r="F35" s="664" t="s">
        <v>1572</v>
      </c>
      <c r="G35" s="664" t="s">
        <v>1616</v>
      </c>
      <c r="H35" s="664" t="s">
        <v>1025</v>
      </c>
      <c r="I35" s="664" t="s">
        <v>1282</v>
      </c>
      <c r="J35" s="664" t="s">
        <v>1121</v>
      </c>
      <c r="K35" s="664" t="s">
        <v>1212</v>
      </c>
      <c r="L35" s="665">
        <v>154.36000000000001</v>
      </c>
      <c r="M35" s="665">
        <v>771.80000000000007</v>
      </c>
      <c r="N35" s="664">
        <v>5</v>
      </c>
      <c r="O35" s="747">
        <v>5</v>
      </c>
      <c r="P35" s="665">
        <v>154.36000000000001</v>
      </c>
      <c r="Q35" s="680">
        <v>0.2</v>
      </c>
      <c r="R35" s="664">
        <v>1</v>
      </c>
      <c r="S35" s="680">
        <v>0.2</v>
      </c>
      <c r="T35" s="747">
        <v>1</v>
      </c>
      <c r="U35" s="703">
        <v>0.2</v>
      </c>
    </row>
    <row r="36" spans="1:21" ht="14.4" customHeight="1" x14ac:dyDescent="0.3">
      <c r="A36" s="663">
        <v>25</v>
      </c>
      <c r="B36" s="664" t="s">
        <v>1429</v>
      </c>
      <c r="C36" s="664" t="s">
        <v>1574</v>
      </c>
      <c r="D36" s="745" t="s">
        <v>2126</v>
      </c>
      <c r="E36" s="746" t="s">
        <v>1599</v>
      </c>
      <c r="F36" s="664" t="s">
        <v>1572</v>
      </c>
      <c r="G36" s="664" t="s">
        <v>1616</v>
      </c>
      <c r="H36" s="664" t="s">
        <v>520</v>
      </c>
      <c r="I36" s="664" t="s">
        <v>1665</v>
      </c>
      <c r="J36" s="664" t="s">
        <v>1121</v>
      </c>
      <c r="K36" s="664" t="s">
        <v>1212</v>
      </c>
      <c r="L36" s="665">
        <v>154.36000000000001</v>
      </c>
      <c r="M36" s="665">
        <v>308.72000000000003</v>
      </c>
      <c r="N36" s="664">
        <v>2</v>
      </c>
      <c r="O36" s="747">
        <v>2</v>
      </c>
      <c r="P36" s="665">
        <v>154.36000000000001</v>
      </c>
      <c r="Q36" s="680">
        <v>0.5</v>
      </c>
      <c r="R36" s="664">
        <v>1</v>
      </c>
      <c r="S36" s="680">
        <v>0.5</v>
      </c>
      <c r="T36" s="747">
        <v>1</v>
      </c>
      <c r="U36" s="703">
        <v>0.5</v>
      </c>
    </row>
    <row r="37" spans="1:21" ht="14.4" customHeight="1" x14ac:dyDescent="0.3">
      <c r="A37" s="663">
        <v>25</v>
      </c>
      <c r="B37" s="664" t="s">
        <v>1429</v>
      </c>
      <c r="C37" s="664" t="s">
        <v>1574</v>
      </c>
      <c r="D37" s="745" t="s">
        <v>2126</v>
      </c>
      <c r="E37" s="746" t="s">
        <v>1599</v>
      </c>
      <c r="F37" s="664" t="s">
        <v>1572</v>
      </c>
      <c r="G37" s="664" t="s">
        <v>1617</v>
      </c>
      <c r="H37" s="664" t="s">
        <v>520</v>
      </c>
      <c r="I37" s="664" t="s">
        <v>1233</v>
      </c>
      <c r="J37" s="664" t="s">
        <v>1234</v>
      </c>
      <c r="K37" s="664" t="s">
        <v>1235</v>
      </c>
      <c r="L37" s="665">
        <v>132.97999999999999</v>
      </c>
      <c r="M37" s="665">
        <v>132.97999999999999</v>
      </c>
      <c r="N37" s="664">
        <v>1</v>
      </c>
      <c r="O37" s="747">
        <v>1</v>
      </c>
      <c r="P37" s="665">
        <v>132.97999999999999</v>
      </c>
      <c r="Q37" s="680">
        <v>1</v>
      </c>
      <c r="R37" s="664">
        <v>1</v>
      </c>
      <c r="S37" s="680">
        <v>1</v>
      </c>
      <c r="T37" s="747">
        <v>1</v>
      </c>
      <c r="U37" s="703">
        <v>1</v>
      </c>
    </row>
    <row r="38" spans="1:21" ht="14.4" customHeight="1" x14ac:dyDescent="0.3">
      <c r="A38" s="663">
        <v>25</v>
      </c>
      <c r="B38" s="664" t="s">
        <v>1429</v>
      </c>
      <c r="C38" s="664" t="s">
        <v>1574</v>
      </c>
      <c r="D38" s="745" t="s">
        <v>2126</v>
      </c>
      <c r="E38" s="746" t="s">
        <v>1601</v>
      </c>
      <c r="F38" s="664" t="s">
        <v>1572</v>
      </c>
      <c r="G38" s="664" t="s">
        <v>1616</v>
      </c>
      <c r="H38" s="664" t="s">
        <v>1025</v>
      </c>
      <c r="I38" s="664" t="s">
        <v>1282</v>
      </c>
      <c r="J38" s="664" t="s">
        <v>1121</v>
      </c>
      <c r="K38" s="664" t="s">
        <v>1212</v>
      </c>
      <c r="L38" s="665">
        <v>154.36000000000001</v>
      </c>
      <c r="M38" s="665">
        <v>154.36000000000001</v>
      </c>
      <c r="N38" s="664">
        <v>1</v>
      </c>
      <c r="O38" s="747">
        <v>1</v>
      </c>
      <c r="P38" s="665">
        <v>154.36000000000001</v>
      </c>
      <c r="Q38" s="680">
        <v>1</v>
      </c>
      <c r="R38" s="664">
        <v>1</v>
      </c>
      <c r="S38" s="680">
        <v>1</v>
      </c>
      <c r="T38" s="747">
        <v>1</v>
      </c>
      <c r="U38" s="703">
        <v>1</v>
      </c>
    </row>
    <row r="39" spans="1:21" ht="14.4" customHeight="1" x14ac:dyDescent="0.3">
      <c r="A39" s="663">
        <v>25</v>
      </c>
      <c r="B39" s="664" t="s">
        <v>1429</v>
      </c>
      <c r="C39" s="664" t="s">
        <v>1574</v>
      </c>
      <c r="D39" s="745" t="s">
        <v>2126</v>
      </c>
      <c r="E39" s="746" t="s">
        <v>1603</v>
      </c>
      <c r="F39" s="664" t="s">
        <v>1572</v>
      </c>
      <c r="G39" s="664" t="s">
        <v>1616</v>
      </c>
      <c r="H39" s="664" t="s">
        <v>1025</v>
      </c>
      <c r="I39" s="664" t="s">
        <v>1282</v>
      </c>
      <c r="J39" s="664" t="s">
        <v>1121</v>
      </c>
      <c r="K39" s="664" t="s">
        <v>1212</v>
      </c>
      <c r="L39" s="665">
        <v>154.36000000000001</v>
      </c>
      <c r="M39" s="665">
        <v>308.72000000000003</v>
      </c>
      <c r="N39" s="664">
        <v>2</v>
      </c>
      <c r="O39" s="747">
        <v>2</v>
      </c>
      <c r="P39" s="665"/>
      <c r="Q39" s="680">
        <v>0</v>
      </c>
      <c r="R39" s="664"/>
      <c r="S39" s="680">
        <v>0</v>
      </c>
      <c r="T39" s="747"/>
      <c r="U39" s="703">
        <v>0</v>
      </c>
    </row>
    <row r="40" spans="1:21" ht="14.4" customHeight="1" x14ac:dyDescent="0.3">
      <c r="A40" s="663">
        <v>25</v>
      </c>
      <c r="B40" s="664" t="s">
        <v>1429</v>
      </c>
      <c r="C40" s="664" t="s">
        <v>1574</v>
      </c>
      <c r="D40" s="745" t="s">
        <v>2126</v>
      </c>
      <c r="E40" s="746" t="s">
        <v>1603</v>
      </c>
      <c r="F40" s="664" t="s">
        <v>1572</v>
      </c>
      <c r="G40" s="664" t="s">
        <v>1616</v>
      </c>
      <c r="H40" s="664" t="s">
        <v>1025</v>
      </c>
      <c r="I40" s="664" t="s">
        <v>1120</v>
      </c>
      <c r="J40" s="664" t="s">
        <v>1121</v>
      </c>
      <c r="K40" s="664" t="s">
        <v>1514</v>
      </c>
      <c r="L40" s="665">
        <v>225.06</v>
      </c>
      <c r="M40" s="665">
        <v>225.06</v>
      </c>
      <c r="N40" s="664">
        <v>1</v>
      </c>
      <c r="O40" s="747">
        <v>1</v>
      </c>
      <c r="P40" s="665"/>
      <c r="Q40" s="680">
        <v>0</v>
      </c>
      <c r="R40" s="664"/>
      <c r="S40" s="680">
        <v>0</v>
      </c>
      <c r="T40" s="747"/>
      <c r="U40" s="703">
        <v>0</v>
      </c>
    </row>
    <row r="41" spans="1:21" ht="14.4" customHeight="1" x14ac:dyDescent="0.3">
      <c r="A41" s="663">
        <v>25</v>
      </c>
      <c r="B41" s="664" t="s">
        <v>1429</v>
      </c>
      <c r="C41" s="664" t="s">
        <v>1574</v>
      </c>
      <c r="D41" s="745" t="s">
        <v>2126</v>
      </c>
      <c r="E41" s="746" t="s">
        <v>1603</v>
      </c>
      <c r="F41" s="664" t="s">
        <v>1572</v>
      </c>
      <c r="G41" s="664" t="s">
        <v>1657</v>
      </c>
      <c r="H41" s="664" t="s">
        <v>520</v>
      </c>
      <c r="I41" s="664" t="s">
        <v>1666</v>
      </c>
      <c r="J41" s="664" t="s">
        <v>1667</v>
      </c>
      <c r="K41" s="664" t="s">
        <v>1668</v>
      </c>
      <c r="L41" s="665">
        <v>195.83</v>
      </c>
      <c r="M41" s="665">
        <v>195.83</v>
      </c>
      <c r="N41" s="664">
        <v>1</v>
      </c>
      <c r="O41" s="747">
        <v>0.5</v>
      </c>
      <c r="P41" s="665">
        <v>195.83</v>
      </c>
      <c r="Q41" s="680">
        <v>1</v>
      </c>
      <c r="R41" s="664">
        <v>1</v>
      </c>
      <c r="S41" s="680">
        <v>1</v>
      </c>
      <c r="T41" s="747">
        <v>0.5</v>
      </c>
      <c r="U41" s="703">
        <v>1</v>
      </c>
    </row>
    <row r="42" spans="1:21" ht="14.4" customHeight="1" x14ac:dyDescent="0.3">
      <c r="A42" s="663">
        <v>25</v>
      </c>
      <c r="B42" s="664" t="s">
        <v>1429</v>
      </c>
      <c r="C42" s="664" t="s">
        <v>1574</v>
      </c>
      <c r="D42" s="745" t="s">
        <v>2126</v>
      </c>
      <c r="E42" s="746" t="s">
        <v>1603</v>
      </c>
      <c r="F42" s="664" t="s">
        <v>1572</v>
      </c>
      <c r="G42" s="664" t="s">
        <v>1617</v>
      </c>
      <c r="H42" s="664" t="s">
        <v>520</v>
      </c>
      <c r="I42" s="664" t="s">
        <v>1669</v>
      </c>
      <c r="J42" s="664" t="s">
        <v>1234</v>
      </c>
      <c r="K42" s="664" t="s">
        <v>1235</v>
      </c>
      <c r="L42" s="665">
        <v>132.97999999999999</v>
      </c>
      <c r="M42" s="665">
        <v>265.95999999999998</v>
      </c>
      <c r="N42" s="664">
        <v>2</v>
      </c>
      <c r="O42" s="747">
        <v>0.5</v>
      </c>
      <c r="P42" s="665">
        <v>265.95999999999998</v>
      </c>
      <c r="Q42" s="680">
        <v>1</v>
      </c>
      <c r="R42" s="664">
        <v>2</v>
      </c>
      <c r="S42" s="680">
        <v>1</v>
      </c>
      <c r="T42" s="747">
        <v>0.5</v>
      </c>
      <c r="U42" s="703">
        <v>1</v>
      </c>
    </row>
    <row r="43" spans="1:21" ht="14.4" customHeight="1" x14ac:dyDescent="0.3">
      <c r="A43" s="663">
        <v>25</v>
      </c>
      <c r="B43" s="664" t="s">
        <v>1429</v>
      </c>
      <c r="C43" s="664" t="s">
        <v>1574</v>
      </c>
      <c r="D43" s="745" t="s">
        <v>2126</v>
      </c>
      <c r="E43" s="746" t="s">
        <v>1605</v>
      </c>
      <c r="F43" s="664" t="s">
        <v>1572</v>
      </c>
      <c r="G43" s="664" t="s">
        <v>1670</v>
      </c>
      <c r="H43" s="664" t="s">
        <v>520</v>
      </c>
      <c r="I43" s="664" t="s">
        <v>1671</v>
      </c>
      <c r="J43" s="664" t="s">
        <v>1672</v>
      </c>
      <c r="K43" s="664" t="s">
        <v>1673</v>
      </c>
      <c r="L43" s="665">
        <v>0</v>
      </c>
      <c r="M43" s="665">
        <v>0</v>
      </c>
      <c r="N43" s="664">
        <v>1</v>
      </c>
      <c r="O43" s="747">
        <v>1</v>
      </c>
      <c r="P43" s="665">
        <v>0</v>
      </c>
      <c r="Q43" s="680"/>
      <c r="R43" s="664">
        <v>1</v>
      </c>
      <c r="S43" s="680">
        <v>1</v>
      </c>
      <c r="T43" s="747">
        <v>1</v>
      </c>
      <c r="U43" s="703">
        <v>1</v>
      </c>
    </row>
    <row r="44" spans="1:21" ht="14.4" customHeight="1" x14ac:dyDescent="0.3">
      <c r="A44" s="663">
        <v>25</v>
      </c>
      <c r="B44" s="664" t="s">
        <v>1429</v>
      </c>
      <c r="C44" s="664" t="s">
        <v>1574</v>
      </c>
      <c r="D44" s="745" t="s">
        <v>2126</v>
      </c>
      <c r="E44" s="746" t="s">
        <v>1605</v>
      </c>
      <c r="F44" s="664" t="s">
        <v>1572</v>
      </c>
      <c r="G44" s="664" t="s">
        <v>1674</v>
      </c>
      <c r="H44" s="664" t="s">
        <v>520</v>
      </c>
      <c r="I44" s="664" t="s">
        <v>1675</v>
      </c>
      <c r="J44" s="664" t="s">
        <v>1676</v>
      </c>
      <c r="K44" s="664" t="s">
        <v>1677</v>
      </c>
      <c r="L44" s="665">
        <v>0</v>
      </c>
      <c r="M44" s="665">
        <v>0</v>
      </c>
      <c r="N44" s="664">
        <v>1</v>
      </c>
      <c r="O44" s="747">
        <v>0.5</v>
      </c>
      <c r="P44" s="665"/>
      <c r="Q44" s="680"/>
      <c r="R44" s="664"/>
      <c r="S44" s="680">
        <v>0</v>
      </c>
      <c r="T44" s="747"/>
      <c r="U44" s="703">
        <v>0</v>
      </c>
    </row>
    <row r="45" spans="1:21" ht="14.4" customHeight="1" x14ac:dyDescent="0.3">
      <c r="A45" s="663">
        <v>25</v>
      </c>
      <c r="B45" s="664" t="s">
        <v>1429</v>
      </c>
      <c r="C45" s="664" t="s">
        <v>1574</v>
      </c>
      <c r="D45" s="745" t="s">
        <v>2126</v>
      </c>
      <c r="E45" s="746" t="s">
        <v>1605</v>
      </c>
      <c r="F45" s="664" t="s">
        <v>1572</v>
      </c>
      <c r="G45" s="664" t="s">
        <v>1616</v>
      </c>
      <c r="H45" s="664" t="s">
        <v>1025</v>
      </c>
      <c r="I45" s="664" t="s">
        <v>1282</v>
      </c>
      <c r="J45" s="664" t="s">
        <v>1121</v>
      </c>
      <c r="K45" s="664" t="s">
        <v>1212</v>
      </c>
      <c r="L45" s="665">
        <v>154.36000000000001</v>
      </c>
      <c r="M45" s="665">
        <v>1852.3200000000002</v>
      </c>
      <c r="N45" s="664">
        <v>12</v>
      </c>
      <c r="O45" s="747">
        <v>7.5</v>
      </c>
      <c r="P45" s="665">
        <v>1080.52</v>
      </c>
      <c r="Q45" s="680">
        <v>0.58333333333333326</v>
      </c>
      <c r="R45" s="664">
        <v>7</v>
      </c>
      <c r="S45" s="680">
        <v>0.58333333333333337</v>
      </c>
      <c r="T45" s="747">
        <v>4.5</v>
      </c>
      <c r="U45" s="703">
        <v>0.6</v>
      </c>
    </row>
    <row r="46" spans="1:21" ht="14.4" customHeight="1" x14ac:dyDescent="0.3">
      <c r="A46" s="663">
        <v>25</v>
      </c>
      <c r="B46" s="664" t="s">
        <v>1429</v>
      </c>
      <c r="C46" s="664" t="s">
        <v>1574</v>
      </c>
      <c r="D46" s="745" t="s">
        <v>2126</v>
      </c>
      <c r="E46" s="746" t="s">
        <v>1605</v>
      </c>
      <c r="F46" s="664" t="s">
        <v>1572</v>
      </c>
      <c r="G46" s="664" t="s">
        <v>1657</v>
      </c>
      <c r="H46" s="664" t="s">
        <v>520</v>
      </c>
      <c r="I46" s="664" t="s">
        <v>1658</v>
      </c>
      <c r="J46" s="664" t="s">
        <v>1659</v>
      </c>
      <c r="K46" s="664" t="s">
        <v>1660</v>
      </c>
      <c r="L46" s="665">
        <v>78.33</v>
      </c>
      <c r="M46" s="665">
        <v>156.66</v>
      </c>
      <c r="N46" s="664">
        <v>2</v>
      </c>
      <c r="O46" s="747">
        <v>0.5</v>
      </c>
      <c r="P46" s="665"/>
      <c r="Q46" s="680">
        <v>0</v>
      </c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1429</v>
      </c>
      <c r="C47" s="664" t="s">
        <v>1574</v>
      </c>
      <c r="D47" s="745" t="s">
        <v>2126</v>
      </c>
      <c r="E47" s="746" t="s">
        <v>1605</v>
      </c>
      <c r="F47" s="664" t="s">
        <v>1572</v>
      </c>
      <c r="G47" s="664" t="s">
        <v>1657</v>
      </c>
      <c r="H47" s="664" t="s">
        <v>520</v>
      </c>
      <c r="I47" s="664" t="s">
        <v>1678</v>
      </c>
      <c r="J47" s="664" t="s">
        <v>1659</v>
      </c>
      <c r="K47" s="664" t="s">
        <v>1679</v>
      </c>
      <c r="L47" s="665">
        <v>391.67</v>
      </c>
      <c r="M47" s="665">
        <v>783.34</v>
      </c>
      <c r="N47" s="664">
        <v>2</v>
      </c>
      <c r="O47" s="747">
        <v>1</v>
      </c>
      <c r="P47" s="665">
        <v>783.34</v>
      </c>
      <c r="Q47" s="680">
        <v>1</v>
      </c>
      <c r="R47" s="664">
        <v>2</v>
      </c>
      <c r="S47" s="680">
        <v>1</v>
      </c>
      <c r="T47" s="747">
        <v>1</v>
      </c>
      <c r="U47" s="703">
        <v>1</v>
      </c>
    </row>
    <row r="48" spans="1:21" ht="14.4" customHeight="1" x14ac:dyDescent="0.3">
      <c r="A48" s="663">
        <v>25</v>
      </c>
      <c r="B48" s="664" t="s">
        <v>1429</v>
      </c>
      <c r="C48" s="664" t="s">
        <v>1574</v>
      </c>
      <c r="D48" s="745" t="s">
        <v>2126</v>
      </c>
      <c r="E48" s="746" t="s">
        <v>1605</v>
      </c>
      <c r="F48" s="664" t="s">
        <v>1572</v>
      </c>
      <c r="G48" s="664" t="s">
        <v>1680</v>
      </c>
      <c r="H48" s="664" t="s">
        <v>520</v>
      </c>
      <c r="I48" s="664" t="s">
        <v>1681</v>
      </c>
      <c r="J48" s="664" t="s">
        <v>1682</v>
      </c>
      <c r="K48" s="664" t="s">
        <v>1683</v>
      </c>
      <c r="L48" s="665">
        <v>33</v>
      </c>
      <c r="M48" s="665">
        <v>33</v>
      </c>
      <c r="N48" s="664">
        <v>1</v>
      </c>
      <c r="O48" s="747">
        <v>1</v>
      </c>
      <c r="P48" s="665"/>
      <c r="Q48" s="680">
        <v>0</v>
      </c>
      <c r="R48" s="664"/>
      <c r="S48" s="680">
        <v>0</v>
      </c>
      <c r="T48" s="747"/>
      <c r="U48" s="703">
        <v>0</v>
      </c>
    </row>
    <row r="49" spans="1:21" ht="14.4" customHeight="1" x14ac:dyDescent="0.3">
      <c r="A49" s="663">
        <v>25</v>
      </c>
      <c r="B49" s="664" t="s">
        <v>1429</v>
      </c>
      <c r="C49" s="664" t="s">
        <v>1574</v>
      </c>
      <c r="D49" s="745" t="s">
        <v>2126</v>
      </c>
      <c r="E49" s="746" t="s">
        <v>1605</v>
      </c>
      <c r="F49" s="664" t="s">
        <v>1572</v>
      </c>
      <c r="G49" s="664" t="s">
        <v>1617</v>
      </c>
      <c r="H49" s="664" t="s">
        <v>520</v>
      </c>
      <c r="I49" s="664" t="s">
        <v>1233</v>
      </c>
      <c r="J49" s="664" t="s">
        <v>1234</v>
      </c>
      <c r="K49" s="664" t="s">
        <v>1235</v>
      </c>
      <c r="L49" s="665">
        <v>132.97999999999999</v>
      </c>
      <c r="M49" s="665">
        <v>531.91999999999996</v>
      </c>
      <c r="N49" s="664">
        <v>4</v>
      </c>
      <c r="O49" s="747">
        <v>1.5</v>
      </c>
      <c r="P49" s="665"/>
      <c r="Q49" s="680">
        <v>0</v>
      </c>
      <c r="R49" s="664"/>
      <c r="S49" s="680">
        <v>0</v>
      </c>
      <c r="T49" s="747"/>
      <c r="U49" s="703">
        <v>0</v>
      </c>
    </row>
    <row r="50" spans="1:21" ht="14.4" customHeight="1" x14ac:dyDescent="0.3">
      <c r="A50" s="663">
        <v>25</v>
      </c>
      <c r="B50" s="664" t="s">
        <v>1429</v>
      </c>
      <c r="C50" s="664" t="s">
        <v>1574</v>
      </c>
      <c r="D50" s="745" t="s">
        <v>2126</v>
      </c>
      <c r="E50" s="746" t="s">
        <v>1605</v>
      </c>
      <c r="F50" s="664" t="s">
        <v>1572</v>
      </c>
      <c r="G50" s="664" t="s">
        <v>1684</v>
      </c>
      <c r="H50" s="664" t="s">
        <v>520</v>
      </c>
      <c r="I50" s="664" t="s">
        <v>1255</v>
      </c>
      <c r="J50" s="664" t="s">
        <v>1256</v>
      </c>
      <c r="K50" s="664" t="s">
        <v>1685</v>
      </c>
      <c r="L50" s="665">
        <v>115.13</v>
      </c>
      <c r="M50" s="665">
        <v>230.26</v>
      </c>
      <c r="N50" s="664">
        <v>2</v>
      </c>
      <c r="O50" s="747">
        <v>1.5</v>
      </c>
      <c r="P50" s="665"/>
      <c r="Q50" s="680">
        <v>0</v>
      </c>
      <c r="R50" s="664"/>
      <c r="S50" s="680">
        <v>0</v>
      </c>
      <c r="T50" s="747"/>
      <c r="U50" s="703">
        <v>0</v>
      </c>
    </row>
    <row r="51" spans="1:21" ht="14.4" customHeight="1" x14ac:dyDescent="0.3">
      <c r="A51" s="663">
        <v>25</v>
      </c>
      <c r="B51" s="664" t="s">
        <v>1429</v>
      </c>
      <c r="C51" s="664" t="s">
        <v>1574</v>
      </c>
      <c r="D51" s="745" t="s">
        <v>2126</v>
      </c>
      <c r="E51" s="746" t="s">
        <v>1605</v>
      </c>
      <c r="F51" s="664" t="s">
        <v>1572</v>
      </c>
      <c r="G51" s="664" t="s">
        <v>1686</v>
      </c>
      <c r="H51" s="664" t="s">
        <v>520</v>
      </c>
      <c r="I51" s="664" t="s">
        <v>1217</v>
      </c>
      <c r="J51" s="664" t="s">
        <v>1218</v>
      </c>
      <c r="K51" s="664" t="s">
        <v>1647</v>
      </c>
      <c r="L51" s="665">
        <v>34.19</v>
      </c>
      <c r="M51" s="665">
        <v>34.19</v>
      </c>
      <c r="N51" s="664">
        <v>1</v>
      </c>
      <c r="O51" s="747">
        <v>0.5</v>
      </c>
      <c r="P51" s="665"/>
      <c r="Q51" s="680">
        <v>0</v>
      </c>
      <c r="R51" s="664"/>
      <c r="S51" s="680">
        <v>0</v>
      </c>
      <c r="T51" s="747"/>
      <c r="U51" s="703">
        <v>0</v>
      </c>
    </row>
    <row r="52" spans="1:21" ht="14.4" customHeight="1" x14ac:dyDescent="0.3">
      <c r="A52" s="663">
        <v>25</v>
      </c>
      <c r="B52" s="664" t="s">
        <v>1429</v>
      </c>
      <c r="C52" s="664" t="s">
        <v>1574</v>
      </c>
      <c r="D52" s="745" t="s">
        <v>2126</v>
      </c>
      <c r="E52" s="746" t="s">
        <v>1605</v>
      </c>
      <c r="F52" s="664" t="s">
        <v>1572</v>
      </c>
      <c r="G52" s="664" t="s">
        <v>1628</v>
      </c>
      <c r="H52" s="664" t="s">
        <v>1025</v>
      </c>
      <c r="I52" s="664" t="s">
        <v>1034</v>
      </c>
      <c r="J52" s="664" t="s">
        <v>543</v>
      </c>
      <c r="K52" s="664" t="s">
        <v>544</v>
      </c>
      <c r="L52" s="665">
        <v>36.54</v>
      </c>
      <c r="M52" s="665">
        <v>109.62</v>
      </c>
      <c r="N52" s="664">
        <v>3</v>
      </c>
      <c r="O52" s="747">
        <v>2.5</v>
      </c>
      <c r="P52" s="665">
        <v>36.54</v>
      </c>
      <c r="Q52" s="680">
        <v>0.33333333333333331</v>
      </c>
      <c r="R52" s="664">
        <v>1</v>
      </c>
      <c r="S52" s="680">
        <v>0.33333333333333331</v>
      </c>
      <c r="T52" s="747">
        <v>1</v>
      </c>
      <c r="U52" s="703">
        <v>0.4</v>
      </c>
    </row>
    <row r="53" spans="1:21" ht="14.4" customHeight="1" x14ac:dyDescent="0.3">
      <c r="A53" s="663">
        <v>25</v>
      </c>
      <c r="B53" s="664" t="s">
        <v>1429</v>
      </c>
      <c r="C53" s="664" t="s">
        <v>1574</v>
      </c>
      <c r="D53" s="745" t="s">
        <v>2126</v>
      </c>
      <c r="E53" s="746" t="s">
        <v>1605</v>
      </c>
      <c r="F53" s="664" t="s">
        <v>1572</v>
      </c>
      <c r="G53" s="664" t="s">
        <v>1628</v>
      </c>
      <c r="H53" s="664" t="s">
        <v>520</v>
      </c>
      <c r="I53" s="664" t="s">
        <v>962</v>
      </c>
      <c r="J53" s="664" t="s">
        <v>543</v>
      </c>
      <c r="K53" s="664" t="s">
        <v>1629</v>
      </c>
      <c r="L53" s="665">
        <v>36.54</v>
      </c>
      <c r="M53" s="665">
        <v>401.93999999999994</v>
      </c>
      <c r="N53" s="664">
        <v>11</v>
      </c>
      <c r="O53" s="747">
        <v>7</v>
      </c>
      <c r="P53" s="665">
        <v>146.16</v>
      </c>
      <c r="Q53" s="680">
        <v>0.3636363636363637</v>
      </c>
      <c r="R53" s="664">
        <v>4</v>
      </c>
      <c r="S53" s="680">
        <v>0.36363636363636365</v>
      </c>
      <c r="T53" s="747">
        <v>2.5</v>
      </c>
      <c r="U53" s="703">
        <v>0.35714285714285715</v>
      </c>
    </row>
    <row r="54" spans="1:21" ht="14.4" customHeight="1" x14ac:dyDescent="0.3">
      <c r="A54" s="663">
        <v>25</v>
      </c>
      <c r="B54" s="664" t="s">
        <v>1429</v>
      </c>
      <c r="C54" s="664" t="s">
        <v>1574</v>
      </c>
      <c r="D54" s="745" t="s">
        <v>2126</v>
      </c>
      <c r="E54" s="746" t="s">
        <v>1605</v>
      </c>
      <c r="F54" s="664" t="s">
        <v>1572</v>
      </c>
      <c r="G54" s="664" t="s">
        <v>1630</v>
      </c>
      <c r="H54" s="664" t="s">
        <v>520</v>
      </c>
      <c r="I54" s="664" t="s">
        <v>1687</v>
      </c>
      <c r="J54" s="664" t="s">
        <v>1688</v>
      </c>
      <c r="K54" s="664" t="s">
        <v>1633</v>
      </c>
      <c r="L54" s="665">
        <v>0</v>
      </c>
      <c r="M54" s="665">
        <v>0</v>
      </c>
      <c r="N54" s="664">
        <v>1</v>
      </c>
      <c r="O54" s="747">
        <v>1</v>
      </c>
      <c r="P54" s="665">
        <v>0</v>
      </c>
      <c r="Q54" s="680"/>
      <c r="R54" s="664">
        <v>1</v>
      </c>
      <c r="S54" s="680">
        <v>1</v>
      </c>
      <c r="T54" s="747">
        <v>1</v>
      </c>
      <c r="U54" s="703">
        <v>1</v>
      </c>
    </row>
    <row r="55" spans="1:21" ht="14.4" customHeight="1" x14ac:dyDescent="0.3">
      <c r="A55" s="663">
        <v>25</v>
      </c>
      <c r="B55" s="664" t="s">
        <v>1429</v>
      </c>
      <c r="C55" s="664" t="s">
        <v>1574</v>
      </c>
      <c r="D55" s="745" t="s">
        <v>2126</v>
      </c>
      <c r="E55" s="746" t="s">
        <v>1605</v>
      </c>
      <c r="F55" s="664" t="s">
        <v>1572</v>
      </c>
      <c r="G55" s="664" t="s">
        <v>1630</v>
      </c>
      <c r="H55" s="664" t="s">
        <v>520</v>
      </c>
      <c r="I55" s="664" t="s">
        <v>1689</v>
      </c>
      <c r="J55" s="664" t="s">
        <v>643</v>
      </c>
      <c r="K55" s="664" t="s">
        <v>644</v>
      </c>
      <c r="L55" s="665">
        <v>57.64</v>
      </c>
      <c r="M55" s="665">
        <v>57.64</v>
      </c>
      <c r="N55" s="664">
        <v>1</v>
      </c>
      <c r="O55" s="747">
        <v>0.5</v>
      </c>
      <c r="P55" s="665"/>
      <c r="Q55" s="680">
        <v>0</v>
      </c>
      <c r="R55" s="664"/>
      <c r="S55" s="680">
        <v>0</v>
      </c>
      <c r="T55" s="747"/>
      <c r="U55" s="703">
        <v>0</v>
      </c>
    </row>
    <row r="56" spans="1:21" ht="14.4" customHeight="1" x14ac:dyDescent="0.3">
      <c r="A56" s="663">
        <v>25</v>
      </c>
      <c r="B56" s="664" t="s">
        <v>1429</v>
      </c>
      <c r="C56" s="664" t="s">
        <v>1574</v>
      </c>
      <c r="D56" s="745" t="s">
        <v>2126</v>
      </c>
      <c r="E56" s="746" t="s">
        <v>1605</v>
      </c>
      <c r="F56" s="664" t="s">
        <v>1572</v>
      </c>
      <c r="G56" s="664" t="s">
        <v>1630</v>
      </c>
      <c r="H56" s="664" t="s">
        <v>520</v>
      </c>
      <c r="I56" s="664" t="s">
        <v>1690</v>
      </c>
      <c r="J56" s="664" t="s">
        <v>643</v>
      </c>
      <c r="K56" s="664" t="s">
        <v>1016</v>
      </c>
      <c r="L56" s="665">
        <v>185.26</v>
      </c>
      <c r="M56" s="665">
        <v>185.26</v>
      </c>
      <c r="N56" s="664">
        <v>1</v>
      </c>
      <c r="O56" s="747">
        <v>1</v>
      </c>
      <c r="P56" s="665"/>
      <c r="Q56" s="680">
        <v>0</v>
      </c>
      <c r="R56" s="664"/>
      <c r="S56" s="680">
        <v>0</v>
      </c>
      <c r="T56" s="747"/>
      <c r="U56" s="703">
        <v>0</v>
      </c>
    </row>
    <row r="57" spans="1:21" ht="14.4" customHeight="1" x14ac:dyDescent="0.3">
      <c r="A57" s="663">
        <v>25</v>
      </c>
      <c r="B57" s="664" t="s">
        <v>1429</v>
      </c>
      <c r="C57" s="664" t="s">
        <v>1574</v>
      </c>
      <c r="D57" s="745" t="s">
        <v>2126</v>
      </c>
      <c r="E57" s="746" t="s">
        <v>1605</v>
      </c>
      <c r="F57" s="664" t="s">
        <v>1572</v>
      </c>
      <c r="G57" s="664" t="s">
        <v>1691</v>
      </c>
      <c r="H57" s="664" t="s">
        <v>1025</v>
      </c>
      <c r="I57" s="664" t="s">
        <v>1048</v>
      </c>
      <c r="J57" s="664" t="s">
        <v>1500</v>
      </c>
      <c r="K57" s="664" t="s">
        <v>750</v>
      </c>
      <c r="L57" s="665">
        <v>48.27</v>
      </c>
      <c r="M57" s="665">
        <v>48.27</v>
      </c>
      <c r="N57" s="664">
        <v>1</v>
      </c>
      <c r="O57" s="747">
        <v>0.5</v>
      </c>
      <c r="P57" s="665"/>
      <c r="Q57" s="680">
        <v>0</v>
      </c>
      <c r="R57" s="664"/>
      <c r="S57" s="680">
        <v>0</v>
      </c>
      <c r="T57" s="747"/>
      <c r="U57" s="703">
        <v>0</v>
      </c>
    </row>
    <row r="58" spans="1:21" ht="14.4" customHeight="1" x14ac:dyDescent="0.3">
      <c r="A58" s="663">
        <v>25</v>
      </c>
      <c r="B58" s="664" t="s">
        <v>1429</v>
      </c>
      <c r="C58" s="664" t="s">
        <v>1574</v>
      </c>
      <c r="D58" s="745" t="s">
        <v>2126</v>
      </c>
      <c r="E58" s="746" t="s">
        <v>1605</v>
      </c>
      <c r="F58" s="664" t="s">
        <v>1572</v>
      </c>
      <c r="G58" s="664" t="s">
        <v>1654</v>
      </c>
      <c r="H58" s="664" t="s">
        <v>520</v>
      </c>
      <c r="I58" s="664" t="s">
        <v>666</v>
      </c>
      <c r="J58" s="664" t="s">
        <v>1655</v>
      </c>
      <c r="K58" s="664" t="s">
        <v>1656</v>
      </c>
      <c r="L58" s="665">
        <v>0</v>
      </c>
      <c r="M58" s="665">
        <v>0</v>
      </c>
      <c r="N58" s="664">
        <v>1</v>
      </c>
      <c r="O58" s="747">
        <v>0.5</v>
      </c>
      <c r="P58" s="665"/>
      <c r="Q58" s="680"/>
      <c r="R58" s="664"/>
      <c r="S58" s="680">
        <v>0</v>
      </c>
      <c r="T58" s="747"/>
      <c r="U58" s="703">
        <v>0</v>
      </c>
    </row>
    <row r="59" spans="1:21" ht="14.4" customHeight="1" x14ac:dyDescent="0.3">
      <c r="A59" s="663">
        <v>25</v>
      </c>
      <c r="B59" s="664" t="s">
        <v>1429</v>
      </c>
      <c r="C59" s="664" t="s">
        <v>1574</v>
      </c>
      <c r="D59" s="745" t="s">
        <v>2126</v>
      </c>
      <c r="E59" s="746" t="s">
        <v>1605</v>
      </c>
      <c r="F59" s="664" t="s">
        <v>1572</v>
      </c>
      <c r="G59" s="664" t="s">
        <v>1692</v>
      </c>
      <c r="H59" s="664" t="s">
        <v>520</v>
      </c>
      <c r="I59" s="664" t="s">
        <v>627</v>
      </c>
      <c r="J59" s="664" t="s">
        <v>628</v>
      </c>
      <c r="K59" s="664" t="s">
        <v>1693</v>
      </c>
      <c r="L59" s="665">
        <v>55.16</v>
      </c>
      <c r="M59" s="665">
        <v>275.79999999999995</v>
      </c>
      <c r="N59" s="664">
        <v>5</v>
      </c>
      <c r="O59" s="747">
        <v>0.5</v>
      </c>
      <c r="P59" s="665">
        <v>275.79999999999995</v>
      </c>
      <c r="Q59" s="680">
        <v>1</v>
      </c>
      <c r="R59" s="664">
        <v>5</v>
      </c>
      <c r="S59" s="680">
        <v>1</v>
      </c>
      <c r="T59" s="747">
        <v>0.5</v>
      </c>
      <c r="U59" s="703">
        <v>1</v>
      </c>
    </row>
    <row r="60" spans="1:21" ht="14.4" customHeight="1" x14ac:dyDescent="0.3">
      <c r="A60" s="663">
        <v>25</v>
      </c>
      <c r="B60" s="664" t="s">
        <v>1429</v>
      </c>
      <c r="C60" s="664" t="s">
        <v>1574</v>
      </c>
      <c r="D60" s="745" t="s">
        <v>2126</v>
      </c>
      <c r="E60" s="746" t="s">
        <v>1605</v>
      </c>
      <c r="F60" s="664" t="s">
        <v>1572</v>
      </c>
      <c r="G60" s="664" t="s">
        <v>1662</v>
      </c>
      <c r="H60" s="664" t="s">
        <v>520</v>
      </c>
      <c r="I60" s="664" t="s">
        <v>980</v>
      </c>
      <c r="J60" s="664" t="s">
        <v>1663</v>
      </c>
      <c r="K60" s="664" t="s">
        <v>1664</v>
      </c>
      <c r="L60" s="665">
        <v>0</v>
      </c>
      <c r="M60" s="665">
        <v>0</v>
      </c>
      <c r="N60" s="664">
        <v>1</v>
      </c>
      <c r="O60" s="747">
        <v>0.5</v>
      </c>
      <c r="P60" s="665">
        <v>0</v>
      </c>
      <c r="Q60" s="680"/>
      <c r="R60" s="664">
        <v>1</v>
      </c>
      <c r="S60" s="680">
        <v>1</v>
      </c>
      <c r="T60" s="747">
        <v>0.5</v>
      </c>
      <c r="U60" s="703">
        <v>1</v>
      </c>
    </row>
    <row r="61" spans="1:21" ht="14.4" customHeight="1" x14ac:dyDescent="0.3">
      <c r="A61" s="663">
        <v>25</v>
      </c>
      <c r="B61" s="664" t="s">
        <v>1429</v>
      </c>
      <c r="C61" s="664" t="s">
        <v>1574</v>
      </c>
      <c r="D61" s="745" t="s">
        <v>2126</v>
      </c>
      <c r="E61" s="746" t="s">
        <v>1606</v>
      </c>
      <c r="F61" s="664" t="s">
        <v>1572</v>
      </c>
      <c r="G61" s="664" t="s">
        <v>1616</v>
      </c>
      <c r="H61" s="664" t="s">
        <v>520</v>
      </c>
      <c r="I61" s="664" t="s">
        <v>1621</v>
      </c>
      <c r="J61" s="664" t="s">
        <v>1121</v>
      </c>
      <c r="K61" s="664" t="s">
        <v>1622</v>
      </c>
      <c r="L61" s="665">
        <v>0</v>
      </c>
      <c r="M61" s="665">
        <v>0</v>
      </c>
      <c r="N61" s="664">
        <v>13</v>
      </c>
      <c r="O61" s="747">
        <v>11</v>
      </c>
      <c r="P61" s="665">
        <v>0</v>
      </c>
      <c r="Q61" s="680"/>
      <c r="R61" s="664">
        <v>3</v>
      </c>
      <c r="S61" s="680">
        <v>0.23076923076923078</v>
      </c>
      <c r="T61" s="747">
        <v>2.5</v>
      </c>
      <c r="U61" s="703">
        <v>0.22727272727272727</v>
      </c>
    </row>
    <row r="62" spans="1:21" ht="14.4" customHeight="1" x14ac:dyDescent="0.3">
      <c r="A62" s="663">
        <v>25</v>
      </c>
      <c r="B62" s="664" t="s">
        <v>1429</v>
      </c>
      <c r="C62" s="664" t="s">
        <v>1574</v>
      </c>
      <c r="D62" s="745" t="s">
        <v>2126</v>
      </c>
      <c r="E62" s="746" t="s">
        <v>1606</v>
      </c>
      <c r="F62" s="664" t="s">
        <v>1572</v>
      </c>
      <c r="G62" s="664" t="s">
        <v>1616</v>
      </c>
      <c r="H62" s="664" t="s">
        <v>1025</v>
      </c>
      <c r="I62" s="664" t="s">
        <v>1282</v>
      </c>
      <c r="J62" s="664" t="s">
        <v>1121</v>
      </c>
      <c r="K62" s="664" t="s">
        <v>1212</v>
      </c>
      <c r="L62" s="665">
        <v>154.36000000000001</v>
      </c>
      <c r="M62" s="665">
        <v>463.08000000000004</v>
      </c>
      <c r="N62" s="664">
        <v>3</v>
      </c>
      <c r="O62" s="747">
        <v>1.5</v>
      </c>
      <c r="P62" s="665"/>
      <c r="Q62" s="680">
        <v>0</v>
      </c>
      <c r="R62" s="664"/>
      <c r="S62" s="680">
        <v>0</v>
      </c>
      <c r="T62" s="747"/>
      <c r="U62" s="703">
        <v>0</v>
      </c>
    </row>
    <row r="63" spans="1:21" ht="14.4" customHeight="1" x14ac:dyDescent="0.3">
      <c r="A63" s="663">
        <v>25</v>
      </c>
      <c r="B63" s="664" t="s">
        <v>1429</v>
      </c>
      <c r="C63" s="664" t="s">
        <v>1574</v>
      </c>
      <c r="D63" s="745" t="s">
        <v>2126</v>
      </c>
      <c r="E63" s="746" t="s">
        <v>1606</v>
      </c>
      <c r="F63" s="664" t="s">
        <v>1572</v>
      </c>
      <c r="G63" s="664" t="s">
        <v>1616</v>
      </c>
      <c r="H63" s="664" t="s">
        <v>520</v>
      </c>
      <c r="I63" s="664" t="s">
        <v>1665</v>
      </c>
      <c r="J63" s="664" t="s">
        <v>1121</v>
      </c>
      <c r="K63" s="664" t="s">
        <v>1212</v>
      </c>
      <c r="L63" s="665">
        <v>154.36000000000001</v>
      </c>
      <c r="M63" s="665">
        <v>154.36000000000001</v>
      </c>
      <c r="N63" s="664">
        <v>1</v>
      </c>
      <c r="O63" s="747">
        <v>1</v>
      </c>
      <c r="P63" s="665"/>
      <c r="Q63" s="680">
        <v>0</v>
      </c>
      <c r="R63" s="664"/>
      <c r="S63" s="680">
        <v>0</v>
      </c>
      <c r="T63" s="747"/>
      <c r="U63" s="703">
        <v>0</v>
      </c>
    </row>
    <row r="64" spans="1:21" ht="14.4" customHeight="1" x14ac:dyDescent="0.3">
      <c r="A64" s="663">
        <v>25</v>
      </c>
      <c r="B64" s="664" t="s">
        <v>1429</v>
      </c>
      <c r="C64" s="664" t="s">
        <v>1574</v>
      </c>
      <c r="D64" s="745" t="s">
        <v>2126</v>
      </c>
      <c r="E64" s="746" t="s">
        <v>1606</v>
      </c>
      <c r="F64" s="664" t="s">
        <v>1572</v>
      </c>
      <c r="G64" s="664" t="s">
        <v>1694</v>
      </c>
      <c r="H64" s="664" t="s">
        <v>520</v>
      </c>
      <c r="I64" s="664" t="s">
        <v>1695</v>
      </c>
      <c r="J64" s="664" t="s">
        <v>1226</v>
      </c>
      <c r="K64" s="664" t="s">
        <v>1660</v>
      </c>
      <c r="L64" s="665">
        <v>0</v>
      </c>
      <c r="M64" s="665">
        <v>0</v>
      </c>
      <c r="N64" s="664">
        <v>2</v>
      </c>
      <c r="O64" s="747">
        <v>1.5</v>
      </c>
      <c r="P64" s="665"/>
      <c r="Q64" s="680"/>
      <c r="R64" s="664"/>
      <c r="S64" s="680">
        <v>0</v>
      </c>
      <c r="T64" s="747"/>
      <c r="U64" s="703">
        <v>0</v>
      </c>
    </row>
    <row r="65" spans="1:21" ht="14.4" customHeight="1" x14ac:dyDescent="0.3">
      <c r="A65" s="663">
        <v>25</v>
      </c>
      <c r="B65" s="664" t="s">
        <v>1429</v>
      </c>
      <c r="C65" s="664" t="s">
        <v>1574</v>
      </c>
      <c r="D65" s="745" t="s">
        <v>2126</v>
      </c>
      <c r="E65" s="746" t="s">
        <v>1606</v>
      </c>
      <c r="F65" s="664" t="s">
        <v>1572</v>
      </c>
      <c r="G65" s="664" t="s">
        <v>1696</v>
      </c>
      <c r="H65" s="664" t="s">
        <v>520</v>
      </c>
      <c r="I65" s="664" t="s">
        <v>1697</v>
      </c>
      <c r="J65" s="664" t="s">
        <v>1698</v>
      </c>
      <c r="K65" s="664" t="s">
        <v>1699</v>
      </c>
      <c r="L65" s="665">
        <v>0</v>
      </c>
      <c r="M65" s="665">
        <v>0</v>
      </c>
      <c r="N65" s="664">
        <v>1</v>
      </c>
      <c r="O65" s="747">
        <v>1</v>
      </c>
      <c r="P65" s="665">
        <v>0</v>
      </c>
      <c r="Q65" s="680"/>
      <c r="R65" s="664">
        <v>1</v>
      </c>
      <c r="S65" s="680">
        <v>1</v>
      </c>
      <c r="T65" s="747">
        <v>1</v>
      </c>
      <c r="U65" s="703">
        <v>1</v>
      </c>
    </row>
    <row r="66" spans="1:21" ht="14.4" customHeight="1" x14ac:dyDescent="0.3">
      <c r="A66" s="663">
        <v>25</v>
      </c>
      <c r="B66" s="664" t="s">
        <v>1429</v>
      </c>
      <c r="C66" s="664" t="s">
        <v>1574</v>
      </c>
      <c r="D66" s="745" t="s">
        <v>2126</v>
      </c>
      <c r="E66" s="746" t="s">
        <v>1606</v>
      </c>
      <c r="F66" s="664" t="s">
        <v>1572</v>
      </c>
      <c r="G66" s="664" t="s">
        <v>1680</v>
      </c>
      <c r="H66" s="664" t="s">
        <v>520</v>
      </c>
      <c r="I66" s="664" t="s">
        <v>1700</v>
      </c>
      <c r="J66" s="664" t="s">
        <v>1701</v>
      </c>
      <c r="K66" s="664" t="s">
        <v>1702</v>
      </c>
      <c r="L66" s="665">
        <v>0</v>
      </c>
      <c r="M66" s="665">
        <v>0</v>
      </c>
      <c r="N66" s="664">
        <v>1</v>
      </c>
      <c r="O66" s="747">
        <v>0.5</v>
      </c>
      <c r="P66" s="665">
        <v>0</v>
      </c>
      <c r="Q66" s="680"/>
      <c r="R66" s="664">
        <v>1</v>
      </c>
      <c r="S66" s="680">
        <v>1</v>
      </c>
      <c r="T66" s="747">
        <v>0.5</v>
      </c>
      <c r="U66" s="703">
        <v>1</v>
      </c>
    </row>
    <row r="67" spans="1:21" ht="14.4" customHeight="1" x14ac:dyDescent="0.3">
      <c r="A67" s="663">
        <v>25</v>
      </c>
      <c r="B67" s="664" t="s">
        <v>1429</v>
      </c>
      <c r="C67" s="664" t="s">
        <v>1574</v>
      </c>
      <c r="D67" s="745" t="s">
        <v>2126</v>
      </c>
      <c r="E67" s="746" t="s">
        <v>1606</v>
      </c>
      <c r="F67" s="664" t="s">
        <v>1572</v>
      </c>
      <c r="G67" s="664" t="s">
        <v>1642</v>
      </c>
      <c r="H67" s="664" t="s">
        <v>520</v>
      </c>
      <c r="I67" s="664" t="s">
        <v>1643</v>
      </c>
      <c r="J67" s="664" t="s">
        <v>999</v>
      </c>
      <c r="K67" s="664" t="s">
        <v>1644</v>
      </c>
      <c r="L67" s="665">
        <v>0</v>
      </c>
      <c r="M67" s="665">
        <v>0</v>
      </c>
      <c r="N67" s="664">
        <v>4</v>
      </c>
      <c r="O67" s="747">
        <v>2.5</v>
      </c>
      <c r="P67" s="665">
        <v>0</v>
      </c>
      <c r="Q67" s="680"/>
      <c r="R67" s="664">
        <v>1</v>
      </c>
      <c r="S67" s="680">
        <v>0.25</v>
      </c>
      <c r="T67" s="747">
        <v>0.5</v>
      </c>
      <c r="U67" s="703">
        <v>0.2</v>
      </c>
    </row>
    <row r="68" spans="1:21" ht="14.4" customHeight="1" x14ac:dyDescent="0.3">
      <c r="A68" s="663">
        <v>25</v>
      </c>
      <c r="B68" s="664" t="s">
        <v>1429</v>
      </c>
      <c r="C68" s="664" t="s">
        <v>1574</v>
      </c>
      <c r="D68" s="745" t="s">
        <v>2126</v>
      </c>
      <c r="E68" s="746" t="s">
        <v>1606</v>
      </c>
      <c r="F68" s="664" t="s">
        <v>1572</v>
      </c>
      <c r="G68" s="664" t="s">
        <v>1617</v>
      </c>
      <c r="H68" s="664" t="s">
        <v>520</v>
      </c>
      <c r="I68" s="664" t="s">
        <v>1233</v>
      </c>
      <c r="J68" s="664" t="s">
        <v>1234</v>
      </c>
      <c r="K68" s="664" t="s">
        <v>1235</v>
      </c>
      <c r="L68" s="665">
        <v>132.97999999999999</v>
      </c>
      <c r="M68" s="665">
        <v>531.91999999999996</v>
      </c>
      <c r="N68" s="664">
        <v>4</v>
      </c>
      <c r="O68" s="747">
        <v>4</v>
      </c>
      <c r="P68" s="665">
        <v>132.97999999999999</v>
      </c>
      <c r="Q68" s="680">
        <v>0.25</v>
      </c>
      <c r="R68" s="664">
        <v>1</v>
      </c>
      <c r="S68" s="680">
        <v>0.25</v>
      </c>
      <c r="T68" s="747">
        <v>1</v>
      </c>
      <c r="U68" s="703">
        <v>0.25</v>
      </c>
    </row>
    <row r="69" spans="1:21" ht="14.4" customHeight="1" x14ac:dyDescent="0.3">
      <c r="A69" s="663">
        <v>25</v>
      </c>
      <c r="B69" s="664" t="s">
        <v>1429</v>
      </c>
      <c r="C69" s="664" t="s">
        <v>1574</v>
      </c>
      <c r="D69" s="745" t="s">
        <v>2126</v>
      </c>
      <c r="E69" s="746" t="s">
        <v>1606</v>
      </c>
      <c r="F69" s="664" t="s">
        <v>1572</v>
      </c>
      <c r="G69" s="664" t="s">
        <v>1703</v>
      </c>
      <c r="H69" s="664" t="s">
        <v>520</v>
      </c>
      <c r="I69" s="664" t="s">
        <v>1704</v>
      </c>
      <c r="J69" s="664" t="s">
        <v>655</v>
      </c>
      <c r="K69" s="664" t="s">
        <v>1705</v>
      </c>
      <c r="L69" s="665">
        <v>0</v>
      </c>
      <c r="M69" s="665">
        <v>0</v>
      </c>
      <c r="N69" s="664">
        <v>1</v>
      </c>
      <c r="O69" s="747">
        <v>0.5</v>
      </c>
      <c r="P69" s="665">
        <v>0</v>
      </c>
      <c r="Q69" s="680"/>
      <c r="R69" s="664">
        <v>1</v>
      </c>
      <c r="S69" s="680">
        <v>1</v>
      </c>
      <c r="T69" s="747">
        <v>0.5</v>
      </c>
      <c r="U69" s="703">
        <v>1</v>
      </c>
    </row>
    <row r="70" spans="1:21" ht="14.4" customHeight="1" x14ac:dyDescent="0.3">
      <c r="A70" s="663">
        <v>25</v>
      </c>
      <c r="B70" s="664" t="s">
        <v>1429</v>
      </c>
      <c r="C70" s="664" t="s">
        <v>1574</v>
      </c>
      <c r="D70" s="745" t="s">
        <v>2126</v>
      </c>
      <c r="E70" s="746" t="s">
        <v>1606</v>
      </c>
      <c r="F70" s="664" t="s">
        <v>1572</v>
      </c>
      <c r="G70" s="664" t="s">
        <v>1686</v>
      </c>
      <c r="H70" s="664" t="s">
        <v>520</v>
      </c>
      <c r="I70" s="664" t="s">
        <v>1217</v>
      </c>
      <c r="J70" s="664" t="s">
        <v>1218</v>
      </c>
      <c r="K70" s="664" t="s">
        <v>1647</v>
      </c>
      <c r="L70" s="665">
        <v>34.19</v>
      </c>
      <c r="M70" s="665">
        <v>34.19</v>
      </c>
      <c r="N70" s="664">
        <v>1</v>
      </c>
      <c r="O70" s="747">
        <v>0.5</v>
      </c>
      <c r="P70" s="665"/>
      <c r="Q70" s="680">
        <v>0</v>
      </c>
      <c r="R70" s="664"/>
      <c r="S70" s="680">
        <v>0</v>
      </c>
      <c r="T70" s="747"/>
      <c r="U70" s="703">
        <v>0</v>
      </c>
    </row>
    <row r="71" spans="1:21" ht="14.4" customHeight="1" x14ac:dyDescent="0.3">
      <c r="A71" s="663">
        <v>25</v>
      </c>
      <c r="B71" s="664" t="s">
        <v>1429</v>
      </c>
      <c r="C71" s="664" t="s">
        <v>1574</v>
      </c>
      <c r="D71" s="745" t="s">
        <v>2126</v>
      </c>
      <c r="E71" s="746" t="s">
        <v>1606</v>
      </c>
      <c r="F71" s="664" t="s">
        <v>1572</v>
      </c>
      <c r="G71" s="664" t="s">
        <v>1627</v>
      </c>
      <c r="H71" s="664" t="s">
        <v>1025</v>
      </c>
      <c r="I71" s="664" t="s">
        <v>1036</v>
      </c>
      <c r="J71" s="664" t="s">
        <v>1037</v>
      </c>
      <c r="K71" s="664" t="s">
        <v>1491</v>
      </c>
      <c r="L71" s="665">
        <v>923.74</v>
      </c>
      <c r="M71" s="665">
        <v>1847.48</v>
      </c>
      <c r="N71" s="664">
        <v>2</v>
      </c>
      <c r="O71" s="747">
        <v>0.5</v>
      </c>
      <c r="P71" s="665">
        <v>1847.48</v>
      </c>
      <c r="Q71" s="680">
        <v>1</v>
      </c>
      <c r="R71" s="664">
        <v>2</v>
      </c>
      <c r="S71" s="680">
        <v>1</v>
      </c>
      <c r="T71" s="747">
        <v>0.5</v>
      </c>
      <c r="U71" s="703">
        <v>1</v>
      </c>
    </row>
    <row r="72" spans="1:21" ht="14.4" customHeight="1" x14ac:dyDescent="0.3">
      <c r="A72" s="663">
        <v>25</v>
      </c>
      <c r="B72" s="664" t="s">
        <v>1429</v>
      </c>
      <c r="C72" s="664" t="s">
        <v>1574</v>
      </c>
      <c r="D72" s="745" t="s">
        <v>2126</v>
      </c>
      <c r="E72" s="746" t="s">
        <v>1606</v>
      </c>
      <c r="F72" s="664" t="s">
        <v>1572</v>
      </c>
      <c r="G72" s="664" t="s">
        <v>1628</v>
      </c>
      <c r="H72" s="664" t="s">
        <v>1025</v>
      </c>
      <c r="I72" s="664" t="s">
        <v>1072</v>
      </c>
      <c r="J72" s="664" t="s">
        <v>543</v>
      </c>
      <c r="K72" s="664" t="s">
        <v>1545</v>
      </c>
      <c r="L72" s="665">
        <v>18.260000000000002</v>
      </c>
      <c r="M72" s="665">
        <v>18.260000000000002</v>
      </c>
      <c r="N72" s="664">
        <v>1</v>
      </c>
      <c r="O72" s="747">
        <v>1</v>
      </c>
      <c r="P72" s="665"/>
      <c r="Q72" s="680">
        <v>0</v>
      </c>
      <c r="R72" s="664"/>
      <c r="S72" s="680">
        <v>0</v>
      </c>
      <c r="T72" s="747"/>
      <c r="U72" s="703">
        <v>0</v>
      </c>
    </row>
    <row r="73" spans="1:21" ht="14.4" customHeight="1" x14ac:dyDescent="0.3">
      <c r="A73" s="663">
        <v>25</v>
      </c>
      <c r="B73" s="664" t="s">
        <v>1429</v>
      </c>
      <c r="C73" s="664" t="s">
        <v>1574</v>
      </c>
      <c r="D73" s="745" t="s">
        <v>2126</v>
      </c>
      <c r="E73" s="746" t="s">
        <v>1606</v>
      </c>
      <c r="F73" s="664" t="s">
        <v>1572</v>
      </c>
      <c r="G73" s="664" t="s">
        <v>1628</v>
      </c>
      <c r="H73" s="664" t="s">
        <v>520</v>
      </c>
      <c r="I73" s="664" t="s">
        <v>1652</v>
      </c>
      <c r="J73" s="664" t="s">
        <v>543</v>
      </c>
      <c r="K73" s="664" t="s">
        <v>1653</v>
      </c>
      <c r="L73" s="665">
        <v>18.260000000000002</v>
      </c>
      <c r="M73" s="665">
        <v>18.260000000000002</v>
      </c>
      <c r="N73" s="664">
        <v>1</v>
      </c>
      <c r="O73" s="747">
        <v>0.5</v>
      </c>
      <c r="P73" s="665"/>
      <c r="Q73" s="680">
        <v>0</v>
      </c>
      <c r="R73" s="664"/>
      <c r="S73" s="680">
        <v>0</v>
      </c>
      <c r="T73" s="747"/>
      <c r="U73" s="703">
        <v>0</v>
      </c>
    </row>
    <row r="74" spans="1:21" ht="14.4" customHeight="1" x14ac:dyDescent="0.3">
      <c r="A74" s="663">
        <v>25</v>
      </c>
      <c r="B74" s="664" t="s">
        <v>1429</v>
      </c>
      <c r="C74" s="664" t="s">
        <v>1574</v>
      </c>
      <c r="D74" s="745" t="s">
        <v>2126</v>
      </c>
      <c r="E74" s="746" t="s">
        <v>1606</v>
      </c>
      <c r="F74" s="664" t="s">
        <v>1572</v>
      </c>
      <c r="G74" s="664" t="s">
        <v>1630</v>
      </c>
      <c r="H74" s="664" t="s">
        <v>520</v>
      </c>
      <c r="I74" s="664" t="s">
        <v>1690</v>
      </c>
      <c r="J74" s="664" t="s">
        <v>643</v>
      </c>
      <c r="K74" s="664" t="s">
        <v>1016</v>
      </c>
      <c r="L74" s="665">
        <v>185.26</v>
      </c>
      <c r="M74" s="665">
        <v>185.26</v>
      </c>
      <c r="N74" s="664">
        <v>1</v>
      </c>
      <c r="O74" s="747">
        <v>1</v>
      </c>
      <c r="P74" s="665">
        <v>185.26</v>
      </c>
      <c r="Q74" s="680">
        <v>1</v>
      </c>
      <c r="R74" s="664">
        <v>1</v>
      </c>
      <c r="S74" s="680">
        <v>1</v>
      </c>
      <c r="T74" s="747">
        <v>1</v>
      </c>
      <c r="U74" s="703">
        <v>1</v>
      </c>
    </row>
    <row r="75" spans="1:21" ht="14.4" customHeight="1" x14ac:dyDescent="0.3">
      <c r="A75" s="663">
        <v>25</v>
      </c>
      <c r="B75" s="664" t="s">
        <v>1429</v>
      </c>
      <c r="C75" s="664" t="s">
        <v>1574</v>
      </c>
      <c r="D75" s="745" t="s">
        <v>2126</v>
      </c>
      <c r="E75" s="746" t="s">
        <v>1606</v>
      </c>
      <c r="F75" s="664" t="s">
        <v>1572</v>
      </c>
      <c r="G75" s="664" t="s">
        <v>1706</v>
      </c>
      <c r="H75" s="664" t="s">
        <v>1025</v>
      </c>
      <c r="I75" s="664" t="s">
        <v>1144</v>
      </c>
      <c r="J75" s="664" t="s">
        <v>1145</v>
      </c>
      <c r="K75" s="664" t="s">
        <v>1146</v>
      </c>
      <c r="L75" s="665">
        <v>668.54</v>
      </c>
      <c r="M75" s="665">
        <v>1337.08</v>
      </c>
      <c r="N75" s="664">
        <v>2</v>
      </c>
      <c r="O75" s="747">
        <v>0.5</v>
      </c>
      <c r="P75" s="665">
        <v>1337.08</v>
      </c>
      <c r="Q75" s="680">
        <v>1</v>
      </c>
      <c r="R75" s="664">
        <v>2</v>
      </c>
      <c r="S75" s="680">
        <v>1</v>
      </c>
      <c r="T75" s="747">
        <v>0.5</v>
      </c>
      <c r="U75" s="703">
        <v>1</v>
      </c>
    </row>
    <row r="76" spans="1:21" ht="14.4" customHeight="1" x14ac:dyDescent="0.3">
      <c r="A76" s="663">
        <v>25</v>
      </c>
      <c r="B76" s="664" t="s">
        <v>1429</v>
      </c>
      <c r="C76" s="664" t="s">
        <v>1574</v>
      </c>
      <c r="D76" s="745" t="s">
        <v>2126</v>
      </c>
      <c r="E76" s="746" t="s">
        <v>1606</v>
      </c>
      <c r="F76" s="664" t="s">
        <v>1572</v>
      </c>
      <c r="G76" s="664" t="s">
        <v>1654</v>
      </c>
      <c r="H76" s="664" t="s">
        <v>520</v>
      </c>
      <c r="I76" s="664" t="s">
        <v>666</v>
      </c>
      <c r="J76" s="664" t="s">
        <v>1655</v>
      </c>
      <c r="K76" s="664" t="s">
        <v>1656</v>
      </c>
      <c r="L76" s="665">
        <v>0</v>
      </c>
      <c r="M76" s="665">
        <v>0</v>
      </c>
      <c r="N76" s="664">
        <v>4</v>
      </c>
      <c r="O76" s="747">
        <v>3.5</v>
      </c>
      <c r="P76" s="665"/>
      <c r="Q76" s="680"/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1429</v>
      </c>
      <c r="C77" s="664" t="s">
        <v>1574</v>
      </c>
      <c r="D77" s="745" t="s">
        <v>2126</v>
      </c>
      <c r="E77" s="746" t="s">
        <v>1606</v>
      </c>
      <c r="F77" s="664" t="s">
        <v>1572</v>
      </c>
      <c r="G77" s="664" t="s">
        <v>1707</v>
      </c>
      <c r="H77" s="664" t="s">
        <v>520</v>
      </c>
      <c r="I77" s="664" t="s">
        <v>612</v>
      </c>
      <c r="J77" s="664" t="s">
        <v>613</v>
      </c>
      <c r="K77" s="664" t="s">
        <v>1708</v>
      </c>
      <c r="L77" s="665">
        <v>42.08</v>
      </c>
      <c r="M77" s="665">
        <v>42.08</v>
      </c>
      <c r="N77" s="664">
        <v>1</v>
      </c>
      <c r="O77" s="747">
        <v>0.5</v>
      </c>
      <c r="P77" s="665">
        <v>42.08</v>
      </c>
      <c r="Q77" s="680">
        <v>1</v>
      </c>
      <c r="R77" s="664">
        <v>1</v>
      </c>
      <c r="S77" s="680">
        <v>1</v>
      </c>
      <c r="T77" s="747">
        <v>0.5</v>
      </c>
      <c r="U77" s="703">
        <v>1</v>
      </c>
    </row>
    <row r="78" spans="1:21" ht="14.4" customHeight="1" x14ac:dyDescent="0.3">
      <c r="A78" s="663">
        <v>25</v>
      </c>
      <c r="B78" s="664" t="s">
        <v>1429</v>
      </c>
      <c r="C78" s="664" t="s">
        <v>1574</v>
      </c>
      <c r="D78" s="745" t="s">
        <v>2126</v>
      </c>
      <c r="E78" s="746" t="s">
        <v>1606</v>
      </c>
      <c r="F78" s="664" t="s">
        <v>1572</v>
      </c>
      <c r="G78" s="664" t="s">
        <v>1634</v>
      </c>
      <c r="H78" s="664" t="s">
        <v>520</v>
      </c>
      <c r="I78" s="664" t="s">
        <v>1709</v>
      </c>
      <c r="J78" s="664" t="s">
        <v>831</v>
      </c>
      <c r="K78" s="664" t="s">
        <v>1710</v>
      </c>
      <c r="L78" s="665">
        <v>33.549999999999997</v>
      </c>
      <c r="M78" s="665">
        <v>33.549999999999997</v>
      </c>
      <c r="N78" s="664">
        <v>1</v>
      </c>
      <c r="O78" s="747">
        <v>0.5</v>
      </c>
      <c r="P78" s="665">
        <v>33.549999999999997</v>
      </c>
      <c r="Q78" s="680">
        <v>1</v>
      </c>
      <c r="R78" s="664">
        <v>1</v>
      </c>
      <c r="S78" s="680">
        <v>1</v>
      </c>
      <c r="T78" s="747">
        <v>0.5</v>
      </c>
      <c r="U78" s="703">
        <v>1</v>
      </c>
    </row>
    <row r="79" spans="1:21" ht="14.4" customHeight="1" x14ac:dyDescent="0.3">
      <c r="A79" s="663">
        <v>25</v>
      </c>
      <c r="B79" s="664" t="s">
        <v>1429</v>
      </c>
      <c r="C79" s="664" t="s">
        <v>1574</v>
      </c>
      <c r="D79" s="745" t="s">
        <v>2126</v>
      </c>
      <c r="E79" s="746" t="s">
        <v>1611</v>
      </c>
      <c r="F79" s="664" t="s">
        <v>1572</v>
      </c>
      <c r="G79" s="664" t="s">
        <v>1711</v>
      </c>
      <c r="H79" s="664" t="s">
        <v>520</v>
      </c>
      <c r="I79" s="664" t="s">
        <v>1712</v>
      </c>
      <c r="J79" s="664" t="s">
        <v>1713</v>
      </c>
      <c r="K79" s="664" t="s">
        <v>1714</v>
      </c>
      <c r="L79" s="665">
        <v>0</v>
      </c>
      <c r="M79" s="665">
        <v>0</v>
      </c>
      <c r="N79" s="664">
        <v>1</v>
      </c>
      <c r="O79" s="747">
        <v>0.5</v>
      </c>
      <c r="P79" s="665">
        <v>0</v>
      </c>
      <c r="Q79" s="680"/>
      <c r="R79" s="664">
        <v>1</v>
      </c>
      <c r="S79" s="680">
        <v>1</v>
      </c>
      <c r="T79" s="747">
        <v>0.5</v>
      </c>
      <c r="U79" s="703">
        <v>1</v>
      </c>
    </row>
    <row r="80" spans="1:21" ht="14.4" customHeight="1" x14ac:dyDescent="0.3">
      <c r="A80" s="663">
        <v>25</v>
      </c>
      <c r="B80" s="664" t="s">
        <v>1429</v>
      </c>
      <c r="C80" s="664" t="s">
        <v>1574</v>
      </c>
      <c r="D80" s="745" t="s">
        <v>2126</v>
      </c>
      <c r="E80" s="746" t="s">
        <v>1611</v>
      </c>
      <c r="F80" s="664" t="s">
        <v>1572</v>
      </c>
      <c r="G80" s="664" t="s">
        <v>1616</v>
      </c>
      <c r="H80" s="664" t="s">
        <v>1025</v>
      </c>
      <c r="I80" s="664" t="s">
        <v>1282</v>
      </c>
      <c r="J80" s="664" t="s">
        <v>1121</v>
      </c>
      <c r="K80" s="664" t="s">
        <v>1212</v>
      </c>
      <c r="L80" s="665">
        <v>154.36000000000001</v>
      </c>
      <c r="M80" s="665">
        <v>3087.2000000000007</v>
      </c>
      <c r="N80" s="664">
        <v>20</v>
      </c>
      <c r="O80" s="747">
        <v>19</v>
      </c>
      <c r="P80" s="665">
        <v>926.16000000000008</v>
      </c>
      <c r="Q80" s="680">
        <v>0.29999999999999993</v>
      </c>
      <c r="R80" s="664">
        <v>6</v>
      </c>
      <c r="S80" s="680">
        <v>0.3</v>
      </c>
      <c r="T80" s="747">
        <v>5</v>
      </c>
      <c r="U80" s="703">
        <v>0.26315789473684209</v>
      </c>
    </row>
    <row r="81" spans="1:21" ht="14.4" customHeight="1" x14ac:dyDescent="0.3">
      <c r="A81" s="663">
        <v>25</v>
      </c>
      <c r="B81" s="664" t="s">
        <v>1429</v>
      </c>
      <c r="C81" s="664" t="s">
        <v>1574</v>
      </c>
      <c r="D81" s="745" t="s">
        <v>2126</v>
      </c>
      <c r="E81" s="746" t="s">
        <v>1611</v>
      </c>
      <c r="F81" s="664" t="s">
        <v>1572</v>
      </c>
      <c r="G81" s="664" t="s">
        <v>1661</v>
      </c>
      <c r="H81" s="664" t="s">
        <v>1025</v>
      </c>
      <c r="I81" s="664" t="s">
        <v>1307</v>
      </c>
      <c r="J81" s="664" t="s">
        <v>1308</v>
      </c>
      <c r="K81" s="664" t="s">
        <v>1543</v>
      </c>
      <c r="L81" s="665">
        <v>4097.2</v>
      </c>
      <c r="M81" s="665">
        <v>4097.2</v>
      </c>
      <c r="N81" s="664">
        <v>1</v>
      </c>
      <c r="O81" s="747">
        <v>0.5</v>
      </c>
      <c r="P81" s="665"/>
      <c r="Q81" s="680">
        <v>0</v>
      </c>
      <c r="R81" s="664"/>
      <c r="S81" s="680">
        <v>0</v>
      </c>
      <c r="T81" s="747"/>
      <c r="U81" s="703">
        <v>0</v>
      </c>
    </row>
    <row r="82" spans="1:21" ht="14.4" customHeight="1" x14ac:dyDescent="0.3">
      <c r="A82" s="663">
        <v>25</v>
      </c>
      <c r="B82" s="664" t="s">
        <v>1429</v>
      </c>
      <c r="C82" s="664" t="s">
        <v>1574</v>
      </c>
      <c r="D82" s="745" t="s">
        <v>2126</v>
      </c>
      <c r="E82" s="746" t="s">
        <v>1611</v>
      </c>
      <c r="F82" s="664" t="s">
        <v>1572</v>
      </c>
      <c r="G82" s="664" t="s">
        <v>1617</v>
      </c>
      <c r="H82" s="664" t="s">
        <v>520</v>
      </c>
      <c r="I82" s="664" t="s">
        <v>1233</v>
      </c>
      <c r="J82" s="664" t="s">
        <v>1234</v>
      </c>
      <c r="K82" s="664" t="s">
        <v>1235</v>
      </c>
      <c r="L82" s="665">
        <v>132.97999999999999</v>
      </c>
      <c r="M82" s="665">
        <v>132.97999999999999</v>
      </c>
      <c r="N82" s="664">
        <v>1</v>
      </c>
      <c r="O82" s="747">
        <v>1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1429</v>
      </c>
      <c r="C83" s="664" t="s">
        <v>1574</v>
      </c>
      <c r="D83" s="745" t="s">
        <v>2126</v>
      </c>
      <c r="E83" s="746" t="s">
        <v>1611</v>
      </c>
      <c r="F83" s="664" t="s">
        <v>1572</v>
      </c>
      <c r="G83" s="664" t="s">
        <v>1627</v>
      </c>
      <c r="H83" s="664" t="s">
        <v>1025</v>
      </c>
      <c r="I83" s="664" t="s">
        <v>1715</v>
      </c>
      <c r="J83" s="664" t="s">
        <v>1037</v>
      </c>
      <c r="K83" s="664" t="s">
        <v>1490</v>
      </c>
      <c r="L83" s="665">
        <v>543.39</v>
      </c>
      <c r="M83" s="665">
        <v>543.39</v>
      </c>
      <c r="N83" s="664">
        <v>1</v>
      </c>
      <c r="O83" s="747">
        <v>0.5</v>
      </c>
      <c r="P83" s="665">
        <v>543.39</v>
      </c>
      <c r="Q83" s="680">
        <v>1</v>
      </c>
      <c r="R83" s="664">
        <v>1</v>
      </c>
      <c r="S83" s="680">
        <v>1</v>
      </c>
      <c r="T83" s="747">
        <v>0.5</v>
      </c>
      <c r="U83" s="703">
        <v>1</v>
      </c>
    </row>
    <row r="84" spans="1:21" ht="14.4" customHeight="1" x14ac:dyDescent="0.3">
      <c r="A84" s="663">
        <v>25</v>
      </c>
      <c r="B84" s="664" t="s">
        <v>1429</v>
      </c>
      <c r="C84" s="664" t="s">
        <v>1574</v>
      </c>
      <c r="D84" s="745" t="s">
        <v>2126</v>
      </c>
      <c r="E84" s="746" t="s">
        <v>1611</v>
      </c>
      <c r="F84" s="664" t="s">
        <v>1572</v>
      </c>
      <c r="G84" s="664" t="s">
        <v>1628</v>
      </c>
      <c r="H84" s="664" t="s">
        <v>520</v>
      </c>
      <c r="I84" s="664" t="s">
        <v>962</v>
      </c>
      <c r="J84" s="664" t="s">
        <v>543</v>
      </c>
      <c r="K84" s="664" t="s">
        <v>1629</v>
      </c>
      <c r="L84" s="665">
        <v>36.54</v>
      </c>
      <c r="M84" s="665">
        <v>36.54</v>
      </c>
      <c r="N84" s="664">
        <v>1</v>
      </c>
      <c r="O84" s="747">
        <v>1</v>
      </c>
      <c r="P84" s="665"/>
      <c r="Q84" s="680">
        <v>0</v>
      </c>
      <c r="R84" s="664"/>
      <c r="S84" s="680">
        <v>0</v>
      </c>
      <c r="T84" s="747"/>
      <c r="U84" s="703">
        <v>0</v>
      </c>
    </row>
    <row r="85" spans="1:21" ht="14.4" customHeight="1" x14ac:dyDescent="0.3">
      <c r="A85" s="663">
        <v>25</v>
      </c>
      <c r="B85" s="664" t="s">
        <v>1429</v>
      </c>
      <c r="C85" s="664" t="s">
        <v>1574</v>
      </c>
      <c r="D85" s="745" t="s">
        <v>2126</v>
      </c>
      <c r="E85" s="746" t="s">
        <v>1611</v>
      </c>
      <c r="F85" s="664" t="s">
        <v>1572</v>
      </c>
      <c r="G85" s="664" t="s">
        <v>1630</v>
      </c>
      <c r="H85" s="664" t="s">
        <v>520</v>
      </c>
      <c r="I85" s="664" t="s">
        <v>1690</v>
      </c>
      <c r="J85" s="664" t="s">
        <v>643</v>
      </c>
      <c r="K85" s="664" t="s">
        <v>1016</v>
      </c>
      <c r="L85" s="665">
        <v>185.26</v>
      </c>
      <c r="M85" s="665">
        <v>185.26</v>
      </c>
      <c r="N85" s="664">
        <v>1</v>
      </c>
      <c r="O85" s="747">
        <v>0.5</v>
      </c>
      <c r="P85" s="665"/>
      <c r="Q85" s="680">
        <v>0</v>
      </c>
      <c r="R85" s="664"/>
      <c r="S85" s="680">
        <v>0</v>
      </c>
      <c r="T85" s="747"/>
      <c r="U85" s="703">
        <v>0</v>
      </c>
    </row>
    <row r="86" spans="1:21" ht="14.4" customHeight="1" x14ac:dyDescent="0.3">
      <c r="A86" s="663">
        <v>25</v>
      </c>
      <c r="B86" s="664" t="s">
        <v>1429</v>
      </c>
      <c r="C86" s="664" t="s">
        <v>1574</v>
      </c>
      <c r="D86" s="745" t="s">
        <v>2126</v>
      </c>
      <c r="E86" s="746" t="s">
        <v>1612</v>
      </c>
      <c r="F86" s="664" t="s">
        <v>1572</v>
      </c>
      <c r="G86" s="664" t="s">
        <v>1616</v>
      </c>
      <c r="H86" s="664" t="s">
        <v>1025</v>
      </c>
      <c r="I86" s="664" t="s">
        <v>1282</v>
      </c>
      <c r="J86" s="664" t="s">
        <v>1121</v>
      </c>
      <c r="K86" s="664" t="s">
        <v>1212</v>
      </c>
      <c r="L86" s="665">
        <v>154.36000000000001</v>
      </c>
      <c r="M86" s="665">
        <v>1543.6000000000001</v>
      </c>
      <c r="N86" s="664">
        <v>10</v>
      </c>
      <c r="O86" s="747">
        <v>8</v>
      </c>
      <c r="P86" s="665">
        <v>617.44000000000005</v>
      </c>
      <c r="Q86" s="680">
        <v>0.4</v>
      </c>
      <c r="R86" s="664">
        <v>4</v>
      </c>
      <c r="S86" s="680">
        <v>0.4</v>
      </c>
      <c r="T86" s="747">
        <v>3.5</v>
      </c>
      <c r="U86" s="703">
        <v>0.4375</v>
      </c>
    </row>
    <row r="87" spans="1:21" ht="14.4" customHeight="1" x14ac:dyDescent="0.3">
      <c r="A87" s="663">
        <v>25</v>
      </c>
      <c r="B87" s="664" t="s">
        <v>1429</v>
      </c>
      <c r="C87" s="664" t="s">
        <v>1574</v>
      </c>
      <c r="D87" s="745" t="s">
        <v>2126</v>
      </c>
      <c r="E87" s="746" t="s">
        <v>1612</v>
      </c>
      <c r="F87" s="664" t="s">
        <v>1572</v>
      </c>
      <c r="G87" s="664" t="s">
        <v>1616</v>
      </c>
      <c r="H87" s="664" t="s">
        <v>1025</v>
      </c>
      <c r="I87" s="664" t="s">
        <v>1120</v>
      </c>
      <c r="J87" s="664" t="s">
        <v>1121</v>
      </c>
      <c r="K87" s="664" t="s">
        <v>1514</v>
      </c>
      <c r="L87" s="665">
        <v>225.06</v>
      </c>
      <c r="M87" s="665">
        <v>225.06</v>
      </c>
      <c r="N87" s="664">
        <v>1</v>
      </c>
      <c r="O87" s="747">
        <v>0.5</v>
      </c>
      <c r="P87" s="665"/>
      <c r="Q87" s="680">
        <v>0</v>
      </c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1429</v>
      </c>
      <c r="C88" s="664" t="s">
        <v>1574</v>
      </c>
      <c r="D88" s="745" t="s">
        <v>2126</v>
      </c>
      <c r="E88" s="746" t="s">
        <v>1612</v>
      </c>
      <c r="F88" s="664" t="s">
        <v>1572</v>
      </c>
      <c r="G88" s="664" t="s">
        <v>1638</v>
      </c>
      <c r="H88" s="664" t="s">
        <v>520</v>
      </c>
      <c r="I88" s="664" t="s">
        <v>1639</v>
      </c>
      <c r="J88" s="664" t="s">
        <v>1640</v>
      </c>
      <c r="K88" s="664" t="s">
        <v>1641</v>
      </c>
      <c r="L88" s="665">
        <v>0</v>
      </c>
      <c r="M88" s="665">
        <v>0</v>
      </c>
      <c r="N88" s="664">
        <v>1</v>
      </c>
      <c r="O88" s="747">
        <v>1</v>
      </c>
      <c r="P88" s="665"/>
      <c r="Q88" s="680"/>
      <c r="R88" s="664"/>
      <c r="S88" s="680">
        <v>0</v>
      </c>
      <c r="T88" s="747"/>
      <c r="U88" s="703">
        <v>0</v>
      </c>
    </row>
    <row r="89" spans="1:21" ht="14.4" customHeight="1" x14ac:dyDescent="0.3">
      <c r="A89" s="663">
        <v>25</v>
      </c>
      <c r="B89" s="664" t="s">
        <v>1429</v>
      </c>
      <c r="C89" s="664" t="s">
        <v>1574</v>
      </c>
      <c r="D89" s="745" t="s">
        <v>2126</v>
      </c>
      <c r="E89" s="746" t="s">
        <v>1612</v>
      </c>
      <c r="F89" s="664" t="s">
        <v>1572</v>
      </c>
      <c r="G89" s="664" t="s">
        <v>1617</v>
      </c>
      <c r="H89" s="664" t="s">
        <v>520</v>
      </c>
      <c r="I89" s="664" t="s">
        <v>1233</v>
      </c>
      <c r="J89" s="664" t="s">
        <v>1234</v>
      </c>
      <c r="K89" s="664" t="s">
        <v>1235</v>
      </c>
      <c r="L89" s="665">
        <v>132.97999999999999</v>
      </c>
      <c r="M89" s="665">
        <v>398.93999999999994</v>
      </c>
      <c r="N89" s="664">
        <v>3</v>
      </c>
      <c r="O89" s="747">
        <v>1</v>
      </c>
      <c r="P89" s="665"/>
      <c r="Q89" s="680">
        <v>0</v>
      </c>
      <c r="R89" s="664"/>
      <c r="S89" s="680">
        <v>0</v>
      </c>
      <c r="T89" s="747"/>
      <c r="U89" s="703">
        <v>0</v>
      </c>
    </row>
    <row r="90" spans="1:21" ht="14.4" customHeight="1" x14ac:dyDescent="0.3">
      <c r="A90" s="663">
        <v>25</v>
      </c>
      <c r="B90" s="664" t="s">
        <v>1429</v>
      </c>
      <c r="C90" s="664" t="s">
        <v>1574</v>
      </c>
      <c r="D90" s="745" t="s">
        <v>2126</v>
      </c>
      <c r="E90" s="746" t="s">
        <v>1612</v>
      </c>
      <c r="F90" s="664" t="s">
        <v>1572</v>
      </c>
      <c r="G90" s="664" t="s">
        <v>1684</v>
      </c>
      <c r="H90" s="664" t="s">
        <v>520</v>
      </c>
      <c r="I90" s="664" t="s">
        <v>1255</v>
      </c>
      <c r="J90" s="664" t="s">
        <v>1256</v>
      </c>
      <c r="K90" s="664" t="s">
        <v>1685</v>
      </c>
      <c r="L90" s="665">
        <v>115.13</v>
      </c>
      <c r="M90" s="665">
        <v>115.13</v>
      </c>
      <c r="N90" s="664">
        <v>1</v>
      </c>
      <c r="O90" s="747">
        <v>1</v>
      </c>
      <c r="P90" s="665">
        <v>115.13</v>
      </c>
      <c r="Q90" s="680">
        <v>1</v>
      </c>
      <c r="R90" s="664">
        <v>1</v>
      </c>
      <c r="S90" s="680">
        <v>1</v>
      </c>
      <c r="T90" s="747">
        <v>1</v>
      </c>
      <c r="U90" s="703">
        <v>1</v>
      </c>
    </row>
    <row r="91" spans="1:21" ht="14.4" customHeight="1" x14ac:dyDescent="0.3">
      <c r="A91" s="663">
        <v>25</v>
      </c>
      <c r="B91" s="664" t="s">
        <v>1429</v>
      </c>
      <c r="C91" s="664" t="s">
        <v>1574</v>
      </c>
      <c r="D91" s="745" t="s">
        <v>2126</v>
      </c>
      <c r="E91" s="746" t="s">
        <v>1612</v>
      </c>
      <c r="F91" s="664" t="s">
        <v>1572</v>
      </c>
      <c r="G91" s="664" t="s">
        <v>1716</v>
      </c>
      <c r="H91" s="664" t="s">
        <v>520</v>
      </c>
      <c r="I91" s="664" t="s">
        <v>697</v>
      </c>
      <c r="J91" s="664" t="s">
        <v>1717</v>
      </c>
      <c r="K91" s="664" t="s">
        <v>1718</v>
      </c>
      <c r="L91" s="665">
        <v>38.56</v>
      </c>
      <c r="M91" s="665">
        <v>38.56</v>
      </c>
      <c r="N91" s="664">
        <v>1</v>
      </c>
      <c r="O91" s="747">
        <v>0.5</v>
      </c>
      <c r="P91" s="665"/>
      <c r="Q91" s="680">
        <v>0</v>
      </c>
      <c r="R91" s="664"/>
      <c r="S91" s="680">
        <v>0</v>
      </c>
      <c r="T91" s="747"/>
      <c r="U91" s="703">
        <v>0</v>
      </c>
    </row>
    <row r="92" spans="1:21" ht="14.4" customHeight="1" x14ac:dyDescent="0.3">
      <c r="A92" s="663">
        <v>25</v>
      </c>
      <c r="B92" s="664" t="s">
        <v>1429</v>
      </c>
      <c r="C92" s="664" t="s">
        <v>1574</v>
      </c>
      <c r="D92" s="745" t="s">
        <v>2126</v>
      </c>
      <c r="E92" s="746" t="s">
        <v>1612</v>
      </c>
      <c r="F92" s="664" t="s">
        <v>1572</v>
      </c>
      <c r="G92" s="664" t="s">
        <v>1628</v>
      </c>
      <c r="H92" s="664" t="s">
        <v>1025</v>
      </c>
      <c r="I92" s="664" t="s">
        <v>1072</v>
      </c>
      <c r="J92" s="664" t="s">
        <v>543</v>
      </c>
      <c r="K92" s="664" t="s">
        <v>1545</v>
      </c>
      <c r="L92" s="665">
        <v>18.260000000000002</v>
      </c>
      <c r="M92" s="665">
        <v>36.520000000000003</v>
      </c>
      <c r="N92" s="664">
        <v>2</v>
      </c>
      <c r="O92" s="747">
        <v>1</v>
      </c>
      <c r="P92" s="665"/>
      <c r="Q92" s="680">
        <v>0</v>
      </c>
      <c r="R92" s="664"/>
      <c r="S92" s="680">
        <v>0</v>
      </c>
      <c r="T92" s="747"/>
      <c r="U92" s="703">
        <v>0</v>
      </c>
    </row>
    <row r="93" spans="1:21" ht="14.4" customHeight="1" x14ac:dyDescent="0.3">
      <c r="A93" s="663">
        <v>25</v>
      </c>
      <c r="B93" s="664" t="s">
        <v>1429</v>
      </c>
      <c r="C93" s="664" t="s">
        <v>1574</v>
      </c>
      <c r="D93" s="745" t="s">
        <v>2126</v>
      </c>
      <c r="E93" s="746" t="s">
        <v>1612</v>
      </c>
      <c r="F93" s="664" t="s">
        <v>1572</v>
      </c>
      <c r="G93" s="664" t="s">
        <v>1628</v>
      </c>
      <c r="H93" s="664" t="s">
        <v>1025</v>
      </c>
      <c r="I93" s="664" t="s">
        <v>1034</v>
      </c>
      <c r="J93" s="664" t="s">
        <v>543</v>
      </c>
      <c r="K93" s="664" t="s">
        <v>544</v>
      </c>
      <c r="L93" s="665">
        <v>36.54</v>
      </c>
      <c r="M93" s="665">
        <v>73.08</v>
      </c>
      <c r="N93" s="664">
        <v>2</v>
      </c>
      <c r="O93" s="747">
        <v>1</v>
      </c>
      <c r="P93" s="665">
        <v>36.54</v>
      </c>
      <c r="Q93" s="680">
        <v>0.5</v>
      </c>
      <c r="R93" s="664">
        <v>1</v>
      </c>
      <c r="S93" s="680">
        <v>0.5</v>
      </c>
      <c r="T93" s="747">
        <v>0.5</v>
      </c>
      <c r="U93" s="703">
        <v>0.5</v>
      </c>
    </row>
    <row r="94" spans="1:21" ht="14.4" customHeight="1" x14ac:dyDescent="0.3">
      <c r="A94" s="663">
        <v>25</v>
      </c>
      <c r="B94" s="664" t="s">
        <v>1429</v>
      </c>
      <c r="C94" s="664" t="s">
        <v>1574</v>
      </c>
      <c r="D94" s="745" t="s">
        <v>2126</v>
      </c>
      <c r="E94" s="746" t="s">
        <v>1612</v>
      </c>
      <c r="F94" s="664" t="s">
        <v>1572</v>
      </c>
      <c r="G94" s="664" t="s">
        <v>1628</v>
      </c>
      <c r="H94" s="664" t="s">
        <v>520</v>
      </c>
      <c r="I94" s="664" t="s">
        <v>962</v>
      </c>
      <c r="J94" s="664" t="s">
        <v>543</v>
      </c>
      <c r="K94" s="664" t="s">
        <v>1629</v>
      </c>
      <c r="L94" s="665">
        <v>36.54</v>
      </c>
      <c r="M94" s="665">
        <v>36.54</v>
      </c>
      <c r="N94" s="664">
        <v>1</v>
      </c>
      <c r="O94" s="747">
        <v>1</v>
      </c>
      <c r="P94" s="665">
        <v>36.54</v>
      </c>
      <c r="Q94" s="680">
        <v>1</v>
      </c>
      <c r="R94" s="664">
        <v>1</v>
      </c>
      <c r="S94" s="680">
        <v>1</v>
      </c>
      <c r="T94" s="747">
        <v>1</v>
      </c>
      <c r="U94" s="703">
        <v>1</v>
      </c>
    </row>
    <row r="95" spans="1:21" ht="14.4" customHeight="1" x14ac:dyDescent="0.3">
      <c r="A95" s="663">
        <v>25</v>
      </c>
      <c r="B95" s="664" t="s">
        <v>1429</v>
      </c>
      <c r="C95" s="664" t="s">
        <v>1576</v>
      </c>
      <c r="D95" s="745" t="s">
        <v>2127</v>
      </c>
      <c r="E95" s="746" t="s">
        <v>1588</v>
      </c>
      <c r="F95" s="664" t="s">
        <v>1572</v>
      </c>
      <c r="G95" s="664" t="s">
        <v>1616</v>
      </c>
      <c r="H95" s="664" t="s">
        <v>520</v>
      </c>
      <c r="I95" s="664" t="s">
        <v>1618</v>
      </c>
      <c r="J95" s="664" t="s">
        <v>1619</v>
      </c>
      <c r="K95" s="664" t="s">
        <v>1620</v>
      </c>
      <c r="L95" s="665">
        <v>154.36000000000001</v>
      </c>
      <c r="M95" s="665">
        <v>154.36000000000001</v>
      </c>
      <c r="N95" s="664">
        <v>1</v>
      </c>
      <c r="O95" s="747">
        <v>1</v>
      </c>
      <c r="P95" s="665"/>
      <c r="Q95" s="680">
        <v>0</v>
      </c>
      <c r="R95" s="664"/>
      <c r="S95" s="680">
        <v>0</v>
      </c>
      <c r="T95" s="747"/>
      <c r="U95" s="703">
        <v>0</v>
      </c>
    </row>
    <row r="96" spans="1:21" ht="14.4" customHeight="1" x14ac:dyDescent="0.3">
      <c r="A96" s="663">
        <v>25</v>
      </c>
      <c r="B96" s="664" t="s">
        <v>1429</v>
      </c>
      <c r="C96" s="664" t="s">
        <v>1576</v>
      </c>
      <c r="D96" s="745" t="s">
        <v>2127</v>
      </c>
      <c r="E96" s="746" t="s">
        <v>1588</v>
      </c>
      <c r="F96" s="664" t="s">
        <v>1572</v>
      </c>
      <c r="G96" s="664" t="s">
        <v>1616</v>
      </c>
      <c r="H96" s="664" t="s">
        <v>1025</v>
      </c>
      <c r="I96" s="664" t="s">
        <v>1282</v>
      </c>
      <c r="J96" s="664" t="s">
        <v>1121</v>
      </c>
      <c r="K96" s="664" t="s">
        <v>1212</v>
      </c>
      <c r="L96" s="665">
        <v>154.36000000000001</v>
      </c>
      <c r="M96" s="665">
        <v>5093.8800000000028</v>
      </c>
      <c r="N96" s="664">
        <v>33</v>
      </c>
      <c r="O96" s="747">
        <v>31</v>
      </c>
      <c r="P96" s="665">
        <v>2161.0400000000009</v>
      </c>
      <c r="Q96" s="680">
        <v>0.4242424242424242</v>
      </c>
      <c r="R96" s="664">
        <v>14</v>
      </c>
      <c r="S96" s="680">
        <v>0.42424242424242425</v>
      </c>
      <c r="T96" s="747">
        <v>13</v>
      </c>
      <c r="U96" s="703">
        <v>0.41935483870967744</v>
      </c>
    </row>
    <row r="97" spans="1:21" ht="14.4" customHeight="1" x14ac:dyDescent="0.3">
      <c r="A97" s="663">
        <v>25</v>
      </c>
      <c r="B97" s="664" t="s">
        <v>1429</v>
      </c>
      <c r="C97" s="664" t="s">
        <v>1576</v>
      </c>
      <c r="D97" s="745" t="s">
        <v>2127</v>
      </c>
      <c r="E97" s="746" t="s">
        <v>1588</v>
      </c>
      <c r="F97" s="664" t="s">
        <v>1572</v>
      </c>
      <c r="G97" s="664" t="s">
        <v>1719</v>
      </c>
      <c r="H97" s="664" t="s">
        <v>1025</v>
      </c>
      <c r="I97" s="664" t="s">
        <v>1056</v>
      </c>
      <c r="J97" s="664" t="s">
        <v>1099</v>
      </c>
      <c r="K97" s="664" t="s">
        <v>1505</v>
      </c>
      <c r="L97" s="665">
        <v>58.86</v>
      </c>
      <c r="M97" s="665">
        <v>117.72</v>
      </c>
      <c r="N97" s="664">
        <v>2</v>
      </c>
      <c r="O97" s="747">
        <v>0.5</v>
      </c>
      <c r="P97" s="665"/>
      <c r="Q97" s="680">
        <v>0</v>
      </c>
      <c r="R97" s="664"/>
      <c r="S97" s="680">
        <v>0</v>
      </c>
      <c r="T97" s="747"/>
      <c r="U97" s="703">
        <v>0</v>
      </c>
    </row>
    <row r="98" spans="1:21" ht="14.4" customHeight="1" x14ac:dyDescent="0.3">
      <c r="A98" s="663">
        <v>25</v>
      </c>
      <c r="B98" s="664" t="s">
        <v>1429</v>
      </c>
      <c r="C98" s="664" t="s">
        <v>1576</v>
      </c>
      <c r="D98" s="745" t="s">
        <v>2127</v>
      </c>
      <c r="E98" s="746" t="s">
        <v>1588</v>
      </c>
      <c r="F98" s="664" t="s">
        <v>1572</v>
      </c>
      <c r="G98" s="664" t="s">
        <v>1694</v>
      </c>
      <c r="H98" s="664" t="s">
        <v>520</v>
      </c>
      <c r="I98" s="664" t="s">
        <v>1720</v>
      </c>
      <c r="J98" s="664" t="s">
        <v>1721</v>
      </c>
      <c r="K98" s="664" t="s">
        <v>1656</v>
      </c>
      <c r="L98" s="665">
        <v>0</v>
      </c>
      <c r="M98" s="665">
        <v>0</v>
      </c>
      <c r="N98" s="664">
        <v>1</v>
      </c>
      <c r="O98" s="747">
        <v>1</v>
      </c>
      <c r="P98" s="665">
        <v>0</v>
      </c>
      <c r="Q98" s="680"/>
      <c r="R98" s="664">
        <v>1</v>
      </c>
      <c r="S98" s="680">
        <v>1</v>
      </c>
      <c r="T98" s="747">
        <v>1</v>
      </c>
      <c r="U98" s="703">
        <v>1</v>
      </c>
    </row>
    <row r="99" spans="1:21" ht="14.4" customHeight="1" x14ac:dyDescent="0.3">
      <c r="A99" s="663">
        <v>25</v>
      </c>
      <c r="B99" s="664" t="s">
        <v>1429</v>
      </c>
      <c r="C99" s="664" t="s">
        <v>1576</v>
      </c>
      <c r="D99" s="745" t="s">
        <v>2127</v>
      </c>
      <c r="E99" s="746" t="s">
        <v>1588</v>
      </c>
      <c r="F99" s="664" t="s">
        <v>1572</v>
      </c>
      <c r="G99" s="664" t="s">
        <v>1722</v>
      </c>
      <c r="H99" s="664" t="s">
        <v>520</v>
      </c>
      <c r="I99" s="664" t="s">
        <v>1723</v>
      </c>
      <c r="J99" s="664" t="s">
        <v>1724</v>
      </c>
      <c r="K99" s="664" t="s">
        <v>1725</v>
      </c>
      <c r="L99" s="665">
        <v>91.11</v>
      </c>
      <c r="M99" s="665">
        <v>91.11</v>
      </c>
      <c r="N99" s="664">
        <v>1</v>
      </c>
      <c r="O99" s="747">
        <v>1</v>
      </c>
      <c r="P99" s="665"/>
      <c r="Q99" s="680">
        <v>0</v>
      </c>
      <c r="R99" s="664"/>
      <c r="S99" s="680">
        <v>0</v>
      </c>
      <c r="T99" s="747"/>
      <c r="U99" s="703">
        <v>0</v>
      </c>
    </row>
    <row r="100" spans="1:21" ht="14.4" customHeight="1" x14ac:dyDescent="0.3">
      <c r="A100" s="663">
        <v>25</v>
      </c>
      <c r="B100" s="664" t="s">
        <v>1429</v>
      </c>
      <c r="C100" s="664" t="s">
        <v>1576</v>
      </c>
      <c r="D100" s="745" t="s">
        <v>2127</v>
      </c>
      <c r="E100" s="746" t="s">
        <v>1588</v>
      </c>
      <c r="F100" s="664" t="s">
        <v>1572</v>
      </c>
      <c r="G100" s="664" t="s">
        <v>1726</v>
      </c>
      <c r="H100" s="664" t="s">
        <v>520</v>
      </c>
      <c r="I100" s="664" t="s">
        <v>1727</v>
      </c>
      <c r="J100" s="664" t="s">
        <v>1728</v>
      </c>
      <c r="K100" s="664" t="s">
        <v>1729</v>
      </c>
      <c r="L100" s="665">
        <v>0</v>
      </c>
      <c r="M100" s="665">
        <v>0</v>
      </c>
      <c r="N100" s="664">
        <v>1</v>
      </c>
      <c r="O100" s="747">
        <v>1</v>
      </c>
      <c r="P100" s="665">
        <v>0</v>
      </c>
      <c r="Q100" s="680"/>
      <c r="R100" s="664">
        <v>1</v>
      </c>
      <c r="S100" s="680">
        <v>1</v>
      </c>
      <c r="T100" s="747">
        <v>1</v>
      </c>
      <c r="U100" s="703">
        <v>1</v>
      </c>
    </row>
    <row r="101" spans="1:21" ht="14.4" customHeight="1" x14ac:dyDescent="0.3">
      <c r="A101" s="663">
        <v>25</v>
      </c>
      <c r="B101" s="664" t="s">
        <v>1429</v>
      </c>
      <c r="C101" s="664" t="s">
        <v>1576</v>
      </c>
      <c r="D101" s="745" t="s">
        <v>2127</v>
      </c>
      <c r="E101" s="746" t="s">
        <v>1588</v>
      </c>
      <c r="F101" s="664" t="s">
        <v>1572</v>
      </c>
      <c r="G101" s="664" t="s">
        <v>1730</v>
      </c>
      <c r="H101" s="664" t="s">
        <v>520</v>
      </c>
      <c r="I101" s="664" t="s">
        <v>1731</v>
      </c>
      <c r="J101" s="664" t="s">
        <v>1732</v>
      </c>
      <c r="K101" s="664" t="s">
        <v>1733</v>
      </c>
      <c r="L101" s="665">
        <v>89.91</v>
      </c>
      <c r="M101" s="665">
        <v>89.91</v>
      </c>
      <c r="N101" s="664">
        <v>1</v>
      </c>
      <c r="O101" s="747">
        <v>1</v>
      </c>
      <c r="P101" s="665">
        <v>89.91</v>
      </c>
      <c r="Q101" s="680">
        <v>1</v>
      </c>
      <c r="R101" s="664">
        <v>1</v>
      </c>
      <c r="S101" s="680">
        <v>1</v>
      </c>
      <c r="T101" s="747">
        <v>1</v>
      </c>
      <c r="U101" s="703">
        <v>1</v>
      </c>
    </row>
    <row r="102" spans="1:21" ht="14.4" customHeight="1" x14ac:dyDescent="0.3">
      <c r="A102" s="663">
        <v>25</v>
      </c>
      <c r="B102" s="664" t="s">
        <v>1429</v>
      </c>
      <c r="C102" s="664" t="s">
        <v>1576</v>
      </c>
      <c r="D102" s="745" t="s">
        <v>2127</v>
      </c>
      <c r="E102" s="746" t="s">
        <v>1588</v>
      </c>
      <c r="F102" s="664" t="s">
        <v>1572</v>
      </c>
      <c r="G102" s="664" t="s">
        <v>1734</v>
      </c>
      <c r="H102" s="664" t="s">
        <v>520</v>
      </c>
      <c r="I102" s="664" t="s">
        <v>1735</v>
      </c>
      <c r="J102" s="664" t="s">
        <v>1736</v>
      </c>
      <c r="K102" s="664" t="s">
        <v>1737</v>
      </c>
      <c r="L102" s="665">
        <v>70.05</v>
      </c>
      <c r="M102" s="665">
        <v>140.1</v>
      </c>
      <c r="N102" s="664">
        <v>2</v>
      </c>
      <c r="O102" s="747">
        <v>1</v>
      </c>
      <c r="P102" s="665">
        <v>70.05</v>
      </c>
      <c r="Q102" s="680">
        <v>0.5</v>
      </c>
      <c r="R102" s="664">
        <v>1</v>
      </c>
      <c r="S102" s="680">
        <v>0.5</v>
      </c>
      <c r="T102" s="747">
        <v>0.5</v>
      </c>
      <c r="U102" s="703">
        <v>0.5</v>
      </c>
    </row>
    <row r="103" spans="1:21" ht="14.4" customHeight="1" x14ac:dyDescent="0.3">
      <c r="A103" s="663">
        <v>25</v>
      </c>
      <c r="B103" s="664" t="s">
        <v>1429</v>
      </c>
      <c r="C103" s="664" t="s">
        <v>1576</v>
      </c>
      <c r="D103" s="745" t="s">
        <v>2127</v>
      </c>
      <c r="E103" s="746" t="s">
        <v>1588</v>
      </c>
      <c r="F103" s="664" t="s">
        <v>1572</v>
      </c>
      <c r="G103" s="664" t="s">
        <v>1738</v>
      </c>
      <c r="H103" s="664" t="s">
        <v>520</v>
      </c>
      <c r="I103" s="664" t="s">
        <v>1739</v>
      </c>
      <c r="J103" s="664" t="s">
        <v>1740</v>
      </c>
      <c r="K103" s="664" t="s">
        <v>1741</v>
      </c>
      <c r="L103" s="665">
        <v>20.3</v>
      </c>
      <c r="M103" s="665">
        <v>142.1</v>
      </c>
      <c r="N103" s="664">
        <v>7</v>
      </c>
      <c r="O103" s="747">
        <v>6.5</v>
      </c>
      <c r="P103" s="665">
        <v>20.3</v>
      </c>
      <c r="Q103" s="680">
        <v>0.14285714285714288</v>
      </c>
      <c r="R103" s="664">
        <v>1</v>
      </c>
      <c r="S103" s="680">
        <v>0.14285714285714285</v>
      </c>
      <c r="T103" s="747">
        <v>1</v>
      </c>
      <c r="U103" s="703">
        <v>0.15384615384615385</v>
      </c>
    </row>
    <row r="104" spans="1:21" ht="14.4" customHeight="1" x14ac:dyDescent="0.3">
      <c r="A104" s="663">
        <v>25</v>
      </c>
      <c r="B104" s="664" t="s">
        <v>1429</v>
      </c>
      <c r="C104" s="664" t="s">
        <v>1576</v>
      </c>
      <c r="D104" s="745" t="s">
        <v>2127</v>
      </c>
      <c r="E104" s="746" t="s">
        <v>1588</v>
      </c>
      <c r="F104" s="664" t="s">
        <v>1572</v>
      </c>
      <c r="G104" s="664" t="s">
        <v>1617</v>
      </c>
      <c r="H104" s="664" t="s">
        <v>520</v>
      </c>
      <c r="I104" s="664" t="s">
        <v>1233</v>
      </c>
      <c r="J104" s="664" t="s">
        <v>1234</v>
      </c>
      <c r="K104" s="664" t="s">
        <v>1235</v>
      </c>
      <c r="L104" s="665">
        <v>132.97999999999999</v>
      </c>
      <c r="M104" s="665">
        <v>930.8599999999999</v>
      </c>
      <c r="N104" s="664">
        <v>7</v>
      </c>
      <c r="O104" s="747">
        <v>7</v>
      </c>
      <c r="P104" s="665">
        <v>398.93999999999994</v>
      </c>
      <c r="Q104" s="680">
        <v>0.42857142857142855</v>
      </c>
      <c r="R104" s="664">
        <v>3</v>
      </c>
      <c r="S104" s="680">
        <v>0.42857142857142855</v>
      </c>
      <c r="T104" s="747">
        <v>3</v>
      </c>
      <c r="U104" s="703">
        <v>0.42857142857142855</v>
      </c>
    </row>
    <row r="105" spans="1:21" ht="14.4" customHeight="1" x14ac:dyDescent="0.3">
      <c r="A105" s="663">
        <v>25</v>
      </c>
      <c r="B105" s="664" t="s">
        <v>1429</v>
      </c>
      <c r="C105" s="664" t="s">
        <v>1576</v>
      </c>
      <c r="D105" s="745" t="s">
        <v>2127</v>
      </c>
      <c r="E105" s="746" t="s">
        <v>1588</v>
      </c>
      <c r="F105" s="664" t="s">
        <v>1572</v>
      </c>
      <c r="G105" s="664" t="s">
        <v>1617</v>
      </c>
      <c r="H105" s="664" t="s">
        <v>520</v>
      </c>
      <c r="I105" s="664" t="s">
        <v>1669</v>
      </c>
      <c r="J105" s="664" t="s">
        <v>1234</v>
      </c>
      <c r="K105" s="664" t="s">
        <v>1235</v>
      </c>
      <c r="L105" s="665">
        <v>132.97999999999999</v>
      </c>
      <c r="M105" s="665">
        <v>132.97999999999999</v>
      </c>
      <c r="N105" s="664">
        <v>1</v>
      </c>
      <c r="O105" s="747">
        <v>1</v>
      </c>
      <c r="P105" s="665"/>
      <c r="Q105" s="680">
        <v>0</v>
      </c>
      <c r="R105" s="664"/>
      <c r="S105" s="680">
        <v>0</v>
      </c>
      <c r="T105" s="747"/>
      <c r="U105" s="703">
        <v>0</v>
      </c>
    </row>
    <row r="106" spans="1:21" ht="14.4" customHeight="1" x14ac:dyDescent="0.3">
      <c r="A106" s="663">
        <v>25</v>
      </c>
      <c r="B106" s="664" t="s">
        <v>1429</v>
      </c>
      <c r="C106" s="664" t="s">
        <v>1576</v>
      </c>
      <c r="D106" s="745" t="s">
        <v>2127</v>
      </c>
      <c r="E106" s="746" t="s">
        <v>1588</v>
      </c>
      <c r="F106" s="664" t="s">
        <v>1572</v>
      </c>
      <c r="G106" s="664" t="s">
        <v>1742</v>
      </c>
      <c r="H106" s="664" t="s">
        <v>520</v>
      </c>
      <c r="I106" s="664" t="s">
        <v>1743</v>
      </c>
      <c r="J106" s="664" t="s">
        <v>1744</v>
      </c>
      <c r="K106" s="664" t="s">
        <v>1745</v>
      </c>
      <c r="L106" s="665">
        <v>49.37</v>
      </c>
      <c r="M106" s="665">
        <v>246.84999999999997</v>
      </c>
      <c r="N106" s="664">
        <v>5</v>
      </c>
      <c r="O106" s="747">
        <v>3.5</v>
      </c>
      <c r="P106" s="665">
        <v>98.74</v>
      </c>
      <c r="Q106" s="680">
        <v>0.4</v>
      </c>
      <c r="R106" s="664">
        <v>2</v>
      </c>
      <c r="S106" s="680">
        <v>0.4</v>
      </c>
      <c r="T106" s="747">
        <v>1</v>
      </c>
      <c r="U106" s="703">
        <v>0.2857142857142857</v>
      </c>
    </row>
    <row r="107" spans="1:21" ht="14.4" customHeight="1" x14ac:dyDescent="0.3">
      <c r="A107" s="663">
        <v>25</v>
      </c>
      <c r="B107" s="664" t="s">
        <v>1429</v>
      </c>
      <c r="C107" s="664" t="s">
        <v>1576</v>
      </c>
      <c r="D107" s="745" t="s">
        <v>2127</v>
      </c>
      <c r="E107" s="746" t="s">
        <v>1588</v>
      </c>
      <c r="F107" s="664" t="s">
        <v>1572</v>
      </c>
      <c r="G107" s="664" t="s">
        <v>1746</v>
      </c>
      <c r="H107" s="664" t="s">
        <v>520</v>
      </c>
      <c r="I107" s="664" t="s">
        <v>1747</v>
      </c>
      <c r="J107" s="664" t="s">
        <v>1748</v>
      </c>
      <c r="K107" s="664" t="s">
        <v>1749</v>
      </c>
      <c r="L107" s="665">
        <v>61.97</v>
      </c>
      <c r="M107" s="665">
        <v>61.97</v>
      </c>
      <c r="N107" s="664">
        <v>1</v>
      </c>
      <c r="O107" s="747">
        <v>1</v>
      </c>
      <c r="P107" s="665">
        <v>61.97</v>
      </c>
      <c r="Q107" s="680">
        <v>1</v>
      </c>
      <c r="R107" s="664">
        <v>1</v>
      </c>
      <c r="S107" s="680">
        <v>1</v>
      </c>
      <c r="T107" s="747">
        <v>1</v>
      </c>
      <c r="U107" s="703">
        <v>1</v>
      </c>
    </row>
    <row r="108" spans="1:21" ht="14.4" customHeight="1" x14ac:dyDescent="0.3">
      <c r="A108" s="663">
        <v>25</v>
      </c>
      <c r="B108" s="664" t="s">
        <v>1429</v>
      </c>
      <c r="C108" s="664" t="s">
        <v>1576</v>
      </c>
      <c r="D108" s="745" t="s">
        <v>2127</v>
      </c>
      <c r="E108" s="746" t="s">
        <v>1588</v>
      </c>
      <c r="F108" s="664" t="s">
        <v>1572</v>
      </c>
      <c r="G108" s="664" t="s">
        <v>1750</v>
      </c>
      <c r="H108" s="664" t="s">
        <v>520</v>
      </c>
      <c r="I108" s="664" t="s">
        <v>1751</v>
      </c>
      <c r="J108" s="664" t="s">
        <v>1752</v>
      </c>
      <c r="K108" s="664" t="s">
        <v>1753</v>
      </c>
      <c r="L108" s="665">
        <v>257.52</v>
      </c>
      <c r="M108" s="665">
        <v>257.52</v>
      </c>
      <c r="N108" s="664">
        <v>1</v>
      </c>
      <c r="O108" s="747">
        <v>1</v>
      </c>
      <c r="P108" s="665">
        <v>257.52</v>
      </c>
      <c r="Q108" s="680">
        <v>1</v>
      </c>
      <c r="R108" s="664">
        <v>1</v>
      </c>
      <c r="S108" s="680">
        <v>1</v>
      </c>
      <c r="T108" s="747">
        <v>1</v>
      </c>
      <c r="U108" s="703">
        <v>1</v>
      </c>
    </row>
    <row r="109" spans="1:21" ht="14.4" customHeight="1" x14ac:dyDescent="0.3">
      <c r="A109" s="663">
        <v>25</v>
      </c>
      <c r="B109" s="664" t="s">
        <v>1429</v>
      </c>
      <c r="C109" s="664" t="s">
        <v>1576</v>
      </c>
      <c r="D109" s="745" t="s">
        <v>2127</v>
      </c>
      <c r="E109" s="746" t="s">
        <v>1588</v>
      </c>
      <c r="F109" s="664" t="s">
        <v>1572</v>
      </c>
      <c r="G109" s="664" t="s">
        <v>1628</v>
      </c>
      <c r="H109" s="664" t="s">
        <v>1025</v>
      </c>
      <c r="I109" s="664" t="s">
        <v>1072</v>
      </c>
      <c r="J109" s="664" t="s">
        <v>543</v>
      </c>
      <c r="K109" s="664" t="s">
        <v>1545</v>
      </c>
      <c r="L109" s="665">
        <v>18.260000000000002</v>
      </c>
      <c r="M109" s="665">
        <v>164.34000000000003</v>
      </c>
      <c r="N109" s="664">
        <v>9</v>
      </c>
      <c r="O109" s="747">
        <v>7</v>
      </c>
      <c r="P109" s="665">
        <v>91.300000000000011</v>
      </c>
      <c r="Q109" s="680">
        <v>0.55555555555555547</v>
      </c>
      <c r="R109" s="664">
        <v>5</v>
      </c>
      <c r="S109" s="680">
        <v>0.55555555555555558</v>
      </c>
      <c r="T109" s="747">
        <v>4</v>
      </c>
      <c r="U109" s="703">
        <v>0.5714285714285714</v>
      </c>
    </row>
    <row r="110" spans="1:21" ht="14.4" customHeight="1" x14ac:dyDescent="0.3">
      <c r="A110" s="663">
        <v>25</v>
      </c>
      <c r="B110" s="664" t="s">
        <v>1429</v>
      </c>
      <c r="C110" s="664" t="s">
        <v>1576</v>
      </c>
      <c r="D110" s="745" t="s">
        <v>2127</v>
      </c>
      <c r="E110" s="746" t="s">
        <v>1588</v>
      </c>
      <c r="F110" s="664" t="s">
        <v>1572</v>
      </c>
      <c r="G110" s="664" t="s">
        <v>1628</v>
      </c>
      <c r="H110" s="664" t="s">
        <v>520</v>
      </c>
      <c r="I110" s="664" t="s">
        <v>1652</v>
      </c>
      <c r="J110" s="664" t="s">
        <v>543</v>
      </c>
      <c r="K110" s="664" t="s">
        <v>1653</v>
      </c>
      <c r="L110" s="665">
        <v>18.260000000000002</v>
      </c>
      <c r="M110" s="665">
        <v>18.260000000000002</v>
      </c>
      <c r="N110" s="664">
        <v>1</v>
      </c>
      <c r="O110" s="747">
        <v>1</v>
      </c>
      <c r="P110" s="665">
        <v>18.260000000000002</v>
      </c>
      <c r="Q110" s="680">
        <v>1</v>
      </c>
      <c r="R110" s="664">
        <v>1</v>
      </c>
      <c r="S110" s="680">
        <v>1</v>
      </c>
      <c r="T110" s="747">
        <v>1</v>
      </c>
      <c r="U110" s="703">
        <v>1</v>
      </c>
    </row>
    <row r="111" spans="1:21" ht="14.4" customHeight="1" x14ac:dyDescent="0.3">
      <c r="A111" s="663">
        <v>25</v>
      </c>
      <c r="B111" s="664" t="s">
        <v>1429</v>
      </c>
      <c r="C111" s="664" t="s">
        <v>1576</v>
      </c>
      <c r="D111" s="745" t="s">
        <v>2127</v>
      </c>
      <c r="E111" s="746" t="s">
        <v>1588</v>
      </c>
      <c r="F111" s="664" t="s">
        <v>1572</v>
      </c>
      <c r="G111" s="664" t="s">
        <v>1754</v>
      </c>
      <c r="H111" s="664" t="s">
        <v>1025</v>
      </c>
      <c r="I111" s="664" t="s">
        <v>1755</v>
      </c>
      <c r="J111" s="664" t="s">
        <v>1756</v>
      </c>
      <c r="K111" s="664" t="s">
        <v>1557</v>
      </c>
      <c r="L111" s="665">
        <v>132</v>
      </c>
      <c r="M111" s="665">
        <v>264</v>
      </c>
      <c r="N111" s="664">
        <v>2</v>
      </c>
      <c r="O111" s="747">
        <v>1</v>
      </c>
      <c r="P111" s="665"/>
      <c r="Q111" s="680">
        <v>0</v>
      </c>
      <c r="R111" s="664"/>
      <c r="S111" s="680">
        <v>0</v>
      </c>
      <c r="T111" s="747"/>
      <c r="U111" s="703">
        <v>0</v>
      </c>
    </row>
    <row r="112" spans="1:21" ht="14.4" customHeight="1" x14ac:dyDescent="0.3">
      <c r="A112" s="663">
        <v>25</v>
      </c>
      <c r="B112" s="664" t="s">
        <v>1429</v>
      </c>
      <c r="C112" s="664" t="s">
        <v>1576</v>
      </c>
      <c r="D112" s="745" t="s">
        <v>2127</v>
      </c>
      <c r="E112" s="746" t="s">
        <v>1588</v>
      </c>
      <c r="F112" s="664" t="s">
        <v>1572</v>
      </c>
      <c r="G112" s="664" t="s">
        <v>1757</v>
      </c>
      <c r="H112" s="664" t="s">
        <v>1025</v>
      </c>
      <c r="I112" s="664" t="s">
        <v>1758</v>
      </c>
      <c r="J112" s="664" t="s">
        <v>1759</v>
      </c>
      <c r="K112" s="664" t="s">
        <v>1760</v>
      </c>
      <c r="L112" s="665">
        <v>246.39</v>
      </c>
      <c r="M112" s="665">
        <v>246.39</v>
      </c>
      <c r="N112" s="664">
        <v>1</v>
      </c>
      <c r="O112" s="747">
        <v>0.5</v>
      </c>
      <c r="P112" s="665"/>
      <c r="Q112" s="680">
        <v>0</v>
      </c>
      <c r="R112" s="664"/>
      <c r="S112" s="680">
        <v>0</v>
      </c>
      <c r="T112" s="747"/>
      <c r="U112" s="703">
        <v>0</v>
      </c>
    </row>
    <row r="113" spans="1:21" ht="14.4" customHeight="1" x14ac:dyDescent="0.3">
      <c r="A113" s="663">
        <v>25</v>
      </c>
      <c r="B113" s="664" t="s">
        <v>1429</v>
      </c>
      <c r="C113" s="664" t="s">
        <v>1576</v>
      </c>
      <c r="D113" s="745" t="s">
        <v>2127</v>
      </c>
      <c r="E113" s="746" t="s">
        <v>1588</v>
      </c>
      <c r="F113" s="664" t="s">
        <v>1572</v>
      </c>
      <c r="G113" s="664" t="s">
        <v>1761</v>
      </c>
      <c r="H113" s="664" t="s">
        <v>520</v>
      </c>
      <c r="I113" s="664" t="s">
        <v>1762</v>
      </c>
      <c r="J113" s="664" t="s">
        <v>1763</v>
      </c>
      <c r="K113" s="664" t="s">
        <v>1764</v>
      </c>
      <c r="L113" s="665">
        <v>0</v>
      </c>
      <c r="M113" s="665">
        <v>0</v>
      </c>
      <c r="N113" s="664">
        <v>1</v>
      </c>
      <c r="O113" s="747">
        <v>0.5</v>
      </c>
      <c r="P113" s="665"/>
      <c r="Q113" s="680"/>
      <c r="R113" s="664"/>
      <c r="S113" s="680">
        <v>0</v>
      </c>
      <c r="T113" s="747"/>
      <c r="U113" s="703">
        <v>0</v>
      </c>
    </row>
    <row r="114" spans="1:21" ht="14.4" customHeight="1" x14ac:dyDescent="0.3">
      <c r="A114" s="663">
        <v>25</v>
      </c>
      <c r="B114" s="664" t="s">
        <v>1429</v>
      </c>
      <c r="C114" s="664" t="s">
        <v>1576</v>
      </c>
      <c r="D114" s="745" t="s">
        <v>2127</v>
      </c>
      <c r="E114" s="746" t="s">
        <v>1588</v>
      </c>
      <c r="F114" s="664" t="s">
        <v>1572</v>
      </c>
      <c r="G114" s="664" t="s">
        <v>1765</v>
      </c>
      <c r="H114" s="664" t="s">
        <v>1025</v>
      </c>
      <c r="I114" s="664" t="s">
        <v>1766</v>
      </c>
      <c r="J114" s="664" t="s">
        <v>1767</v>
      </c>
      <c r="K114" s="664" t="s">
        <v>1768</v>
      </c>
      <c r="L114" s="665">
        <v>31.32</v>
      </c>
      <c r="M114" s="665">
        <v>62.64</v>
      </c>
      <c r="N114" s="664">
        <v>2</v>
      </c>
      <c r="O114" s="747">
        <v>1.5</v>
      </c>
      <c r="P114" s="665">
        <v>31.32</v>
      </c>
      <c r="Q114" s="680">
        <v>0.5</v>
      </c>
      <c r="R114" s="664">
        <v>1</v>
      </c>
      <c r="S114" s="680">
        <v>0.5</v>
      </c>
      <c r="T114" s="747">
        <v>0.5</v>
      </c>
      <c r="U114" s="703">
        <v>0.33333333333333331</v>
      </c>
    </row>
    <row r="115" spans="1:21" ht="14.4" customHeight="1" x14ac:dyDescent="0.3">
      <c r="A115" s="663">
        <v>25</v>
      </c>
      <c r="B115" s="664" t="s">
        <v>1429</v>
      </c>
      <c r="C115" s="664" t="s">
        <v>1576</v>
      </c>
      <c r="D115" s="745" t="s">
        <v>2127</v>
      </c>
      <c r="E115" s="746" t="s">
        <v>1588</v>
      </c>
      <c r="F115" s="664" t="s">
        <v>1572</v>
      </c>
      <c r="G115" s="664" t="s">
        <v>1769</v>
      </c>
      <c r="H115" s="664" t="s">
        <v>520</v>
      </c>
      <c r="I115" s="664" t="s">
        <v>1770</v>
      </c>
      <c r="J115" s="664" t="s">
        <v>1771</v>
      </c>
      <c r="K115" s="664" t="s">
        <v>1772</v>
      </c>
      <c r="L115" s="665">
        <v>0</v>
      </c>
      <c r="M115" s="665">
        <v>0</v>
      </c>
      <c r="N115" s="664">
        <v>1</v>
      </c>
      <c r="O115" s="747">
        <v>1</v>
      </c>
      <c r="P115" s="665"/>
      <c r="Q115" s="680"/>
      <c r="R115" s="664"/>
      <c r="S115" s="680">
        <v>0</v>
      </c>
      <c r="T115" s="747"/>
      <c r="U115" s="703">
        <v>0</v>
      </c>
    </row>
    <row r="116" spans="1:21" ht="14.4" customHeight="1" x14ac:dyDescent="0.3">
      <c r="A116" s="663">
        <v>25</v>
      </c>
      <c r="B116" s="664" t="s">
        <v>1429</v>
      </c>
      <c r="C116" s="664" t="s">
        <v>1576</v>
      </c>
      <c r="D116" s="745" t="s">
        <v>2127</v>
      </c>
      <c r="E116" s="746" t="s">
        <v>1588</v>
      </c>
      <c r="F116" s="664" t="s">
        <v>1573</v>
      </c>
      <c r="G116" s="664" t="s">
        <v>1773</v>
      </c>
      <c r="H116" s="664" t="s">
        <v>520</v>
      </c>
      <c r="I116" s="664" t="s">
        <v>1774</v>
      </c>
      <c r="J116" s="664" t="s">
        <v>1775</v>
      </c>
      <c r="K116" s="664"/>
      <c r="L116" s="665">
        <v>0</v>
      </c>
      <c r="M116" s="665">
        <v>0</v>
      </c>
      <c r="N116" s="664">
        <v>3</v>
      </c>
      <c r="O116" s="747">
        <v>3</v>
      </c>
      <c r="P116" s="665">
        <v>0</v>
      </c>
      <c r="Q116" s="680"/>
      <c r="R116" s="664">
        <v>2</v>
      </c>
      <c r="S116" s="680">
        <v>0.66666666666666663</v>
      </c>
      <c r="T116" s="747">
        <v>2</v>
      </c>
      <c r="U116" s="703">
        <v>0.66666666666666663</v>
      </c>
    </row>
    <row r="117" spans="1:21" ht="14.4" customHeight="1" x14ac:dyDescent="0.3">
      <c r="A117" s="663">
        <v>25</v>
      </c>
      <c r="B117" s="664" t="s">
        <v>1429</v>
      </c>
      <c r="C117" s="664" t="s">
        <v>1576</v>
      </c>
      <c r="D117" s="745" t="s">
        <v>2127</v>
      </c>
      <c r="E117" s="746" t="s">
        <v>1590</v>
      </c>
      <c r="F117" s="664" t="s">
        <v>1572</v>
      </c>
      <c r="G117" s="664" t="s">
        <v>1616</v>
      </c>
      <c r="H117" s="664" t="s">
        <v>1025</v>
      </c>
      <c r="I117" s="664" t="s">
        <v>1282</v>
      </c>
      <c r="J117" s="664" t="s">
        <v>1121</v>
      </c>
      <c r="K117" s="664" t="s">
        <v>1212</v>
      </c>
      <c r="L117" s="665">
        <v>154.36000000000001</v>
      </c>
      <c r="M117" s="665">
        <v>1543.6000000000001</v>
      </c>
      <c r="N117" s="664">
        <v>10</v>
      </c>
      <c r="O117" s="747">
        <v>8</v>
      </c>
      <c r="P117" s="665">
        <v>617.44000000000005</v>
      </c>
      <c r="Q117" s="680">
        <v>0.4</v>
      </c>
      <c r="R117" s="664">
        <v>4</v>
      </c>
      <c r="S117" s="680">
        <v>0.4</v>
      </c>
      <c r="T117" s="747">
        <v>4</v>
      </c>
      <c r="U117" s="703">
        <v>0.5</v>
      </c>
    </row>
    <row r="118" spans="1:21" ht="14.4" customHeight="1" x14ac:dyDescent="0.3">
      <c r="A118" s="663">
        <v>25</v>
      </c>
      <c r="B118" s="664" t="s">
        <v>1429</v>
      </c>
      <c r="C118" s="664" t="s">
        <v>1576</v>
      </c>
      <c r="D118" s="745" t="s">
        <v>2127</v>
      </c>
      <c r="E118" s="746" t="s">
        <v>1590</v>
      </c>
      <c r="F118" s="664" t="s">
        <v>1572</v>
      </c>
      <c r="G118" s="664" t="s">
        <v>1776</v>
      </c>
      <c r="H118" s="664" t="s">
        <v>1025</v>
      </c>
      <c r="I118" s="664" t="s">
        <v>1777</v>
      </c>
      <c r="J118" s="664" t="s">
        <v>1778</v>
      </c>
      <c r="K118" s="664" t="s">
        <v>1779</v>
      </c>
      <c r="L118" s="665">
        <v>65.540000000000006</v>
      </c>
      <c r="M118" s="665">
        <v>131.08000000000001</v>
      </c>
      <c r="N118" s="664">
        <v>2</v>
      </c>
      <c r="O118" s="747">
        <v>1</v>
      </c>
      <c r="P118" s="665"/>
      <c r="Q118" s="680">
        <v>0</v>
      </c>
      <c r="R118" s="664"/>
      <c r="S118" s="680">
        <v>0</v>
      </c>
      <c r="T118" s="747"/>
      <c r="U118" s="703">
        <v>0</v>
      </c>
    </row>
    <row r="119" spans="1:21" ht="14.4" customHeight="1" x14ac:dyDescent="0.3">
      <c r="A119" s="663">
        <v>25</v>
      </c>
      <c r="B119" s="664" t="s">
        <v>1429</v>
      </c>
      <c r="C119" s="664" t="s">
        <v>1576</v>
      </c>
      <c r="D119" s="745" t="s">
        <v>2127</v>
      </c>
      <c r="E119" s="746" t="s">
        <v>1590</v>
      </c>
      <c r="F119" s="664" t="s">
        <v>1572</v>
      </c>
      <c r="G119" s="664" t="s">
        <v>1780</v>
      </c>
      <c r="H119" s="664" t="s">
        <v>520</v>
      </c>
      <c r="I119" s="664" t="s">
        <v>705</v>
      </c>
      <c r="J119" s="664" t="s">
        <v>706</v>
      </c>
      <c r="K119" s="664" t="s">
        <v>707</v>
      </c>
      <c r="L119" s="665">
        <v>0</v>
      </c>
      <c r="M119" s="665">
        <v>0</v>
      </c>
      <c r="N119" s="664">
        <v>1</v>
      </c>
      <c r="O119" s="747">
        <v>1</v>
      </c>
      <c r="P119" s="665"/>
      <c r="Q119" s="680"/>
      <c r="R119" s="664"/>
      <c r="S119" s="680">
        <v>0</v>
      </c>
      <c r="T119" s="747"/>
      <c r="U119" s="703">
        <v>0</v>
      </c>
    </row>
    <row r="120" spans="1:21" ht="14.4" customHeight="1" x14ac:dyDescent="0.3">
      <c r="A120" s="663">
        <v>25</v>
      </c>
      <c r="B120" s="664" t="s">
        <v>1429</v>
      </c>
      <c r="C120" s="664" t="s">
        <v>1576</v>
      </c>
      <c r="D120" s="745" t="s">
        <v>2127</v>
      </c>
      <c r="E120" s="746" t="s">
        <v>1590</v>
      </c>
      <c r="F120" s="664" t="s">
        <v>1572</v>
      </c>
      <c r="G120" s="664" t="s">
        <v>1623</v>
      </c>
      <c r="H120" s="664" t="s">
        <v>520</v>
      </c>
      <c r="I120" s="664" t="s">
        <v>1781</v>
      </c>
      <c r="J120" s="664" t="s">
        <v>1782</v>
      </c>
      <c r="K120" s="664" t="s">
        <v>1783</v>
      </c>
      <c r="L120" s="665">
        <v>0</v>
      </c>
      <c r="M120" s="665">
        <v>0</v>
      </c>
      <c r="N120" s="664">
        <v>2</v>
      </c>
      <c r="O120" s="747">
        <v>1</v>
      </c>
      <c r="P120" s="665">
        <v>0</v>
      </c>
      <c r="Q120" s="680"/>
      <c r="R120" s="664">
        <v>2</v>
      </c>
      <c r="S120" s="680">
        <v>1</v>
      </c>
      <c r="T120" s="747">
        <v>1</v>
      </c>
      <c r="U120" s="703">
        <v>1</v>
      </c>
    </row>
    <row r="121" spans="1:21" ht="14.4" customHeight="1" x14ac:dyDescent="0.3">
      <c r="A121" s="663">
        <v>25</v>
      </c>
      <c r="B121" s="664" t="s">
        <v>1429</v>
      </c>
      <c r="C121" s="664" t="s">
        <v>1576</v>
      </c>
      <c r="D121" s="745" t="s">
        <v>2127</v>
      </c>
      <c r="E121" s="746" t="s">
        <v>1590</v>
      </c>
      <c r="F121" s="664" t="s">
        <v>1572</v>
      </c>
      <c r="G121" s="664" t="s">
        <v>1784</v>
      </c>
      <c r="H121" s="664" t="s">
        <v>520</v>
      </c>
      <c r="I121" s="664" t="s">
        <v>1785</v>
      </c>
      <c r="J121" s="664" t="s">
        <v>1786</v>
      </c>
      <c r="K121" s="664" t="s">
        <v>1787</v>
      </c>
      <c r="L121" s="665">
        <v>0</v>
      </c>
      <c r="M121" s="665">
        <v>0</v>
      </c>
      <c r="N121" s="664">
        <v>1</v>
      </c>
      <c r="O121" s="747">
        <v>1</v>
      </c>
      <c r="P121" s="665"/>
      <c r="Q121" s="680"/>
      <c r="R121" s="664"/>
      <c r="S121" s="680">
        <v>0</v>
      </c>
      <c r="T121" s="747"/>
      <c r="U121" s="703">
        <v>0</v>
      </c>
    </row>
    <row r="122" spans="1:21" ht="14.4" customHeight="1" x14ac:dyDescent="0.3">
      <c r="A122" s="663">
        <v>25</v>
      </c>
      <c r="B122" s="664" t="s">
        <v>1429</v>
      </c>
      <c r="C122" s="664" t="s">
        <v>1576</v>
      </c>
      <c r="D122" s="745" t="s">
        <v>2127</v>
      </c>
      <c r="E122" s="746" t="s">
        <v>1590</v>
      </c>
      <c r="F122" s="664" t="s">
        <v>1572</v>
      </c>
      <c r="G122" s="664" t="s">
        <v>1784</v>
      </c>
      <c r="H122" s="664" t="s">
        <v>520</v>
      </c>
      <c r="I122" s="664" t="s">
        <v>1788</v>
      </c>
      <c r="J122" s="664" t="s">
        <v>1786</v>
      </c>
      <c r="K122" s="664" t="s">
        <v>1789</v>
      </c>
      <c r="L122" s="665">
        <v>98.75</v>
      </c>
      <c r="M122" s="665">
        <v>98.75</v>
      </c>
      <c r="N122" s="664">
        <v>1</v>
      </c>
      <c r="O122" s="747">
        <v>1</v>
      </c>
      <c r="P122" s="665">
        <v>98.75</v>
      </c>
      <c r="Q122" s="680">
        <v>1</v>
      </c>
      <c r="R122" s="664">
        <v>1</v>
      </c>
      <c r="S122" s="680">
        <v>1</v>
      </c>
      <c r="T122" s="747">
        <v>1</v>
      </c>
      <c r="U122" s="703">
        <v>1</v>
      </c>
    </row>
    <row r="123" spans="1:21" ht="14.4" customHeight="1" x14ac:dyDescent="0.3">
      <c r="A123" s="663">
        <v>25</v>
      </c>
      <c r="B123" s="664" t="s">
        <v>1429</v>
      </c>
      <c r="C123" s="664" t="s">
        <v>1576</v>
      </c>
      <c r="D123" s="745" t="s">
        <v>2127</v>
      </c>
      <c r="E123" s="746" t="s">
        <v>1590</v>
      </c>
      <c r="F123" s="664" t="s">
        <v>1572</v>
      </c>
      <c r="G123" s="664" t="s">
        <v>1784</v>
      </c>
      <c r="H123" s="664" t="s">
        <v>520</v>
      </c>
      <c r="I123" s="664" t="s">
        <v>1790</v>
      </c>
      <c r="J123" s="664" t="s">
        <v>1791</v>
      </c>
      <c r="K123" s="664" t="s">
        <v>1792</v>
      </c>
      <c r="L123" s="665">
        <v>98.75</v>
      </c>
      <c r="M123" s="665">
        <v>98.75</v>
      </c>
      <c r="N123" s="664">
        <v>1</v>
      </c>
      <c r="O123" s="747">
        <v>1</v>
      </c>
      <c r="P123" s="665"/>
      <c r="Q123" s="680">
        <v>0</v>
      </c>
      <c r="R123" s="664"/>
      <c r="S123" s="680">
        <v>0</v>
      </c>
      <c r="T123" s="747"/>
      <c r="U123" s="703">
        <v>0</v>
      </c>
    </row>
    <row r="124" spans="1:21" ht="14.4" customHeight="1" x14ac:dyDescent="0.3">
      <c r="A124" s="663">
        <v>25</v>
      </c>
      <c r="B124" s="664" t="s">
        <v>1429</v>
      </c>
      <c r="C124" s="664" t="s">
        <v>1576</v>
      </c>
      <c r="D124" s="745" t="s">
        <v>2127</v>
      </c>
      <c r="E124" s="746" t="s">
        <v>1590</v>
      </c>
      <c r="F124" s="664" t="s">
        <v>1572</v>
      </c>
      <c r="G124" s="664" t="s">
        <v>1617</v>
      </c>
      <c r="H124" s="664" t="s">
        <v>520</v>
      </c>
      <c r="I124" s="664" t="s">
        <v>1233</v>
      </c>
      <c r="J124" s="664" t="s">
        <v>1234</v>
      </c>
      <c r="K124" s="664" t="s">
        <v>1235</v>
      </c>
      <c r="L124" s="665">
        <v>132.97999999999999</v>
      </c>
      <c r="M124" s="665">
        <v>132.97999999999999</v>
      </c>
      <c r="N124" s="664">
        <v>1</v>
      </c>
      <c r="O124" s="747">
        <v>1</v>
      </c>
      <c r="P124" s="665">
        <v>132.97999999999999</v>
      </c>
      <c r="Q124" s="680">
        <v>1</v>
      </c>
      <c r="R124" s="664">
        <v>1</v>
      </c>
      <c r="S124" s="680">
        <v>1</v>
      </c>
      <c r="T124" s="747">
        <v>1</v>
      </c>
      <c r="U124" s="703">
        <v>1</v>
      </c>
    </row>
    <row r="125" spans="1:21" ht="14.4" customHeight="1" x14ac:dyDescent="0.3">
      <c r="A125" s="663">
        <v>25</v>
      </c>
      <c r="B125" s="664" t="s">
        <v>1429</v>
      </c>
      <c r="C125" s="664" t="s">
        <v>1576</v>
      </c>
      <c r="D125" s="745" t="s">
        <v>2127</v>
      </c>
      <c r="E125" s="746" t="s">
        <v>1590</v>
      </c>
      <c r="F125" s="664" t="s">
        <v>1572</v>
      </c>
      <c r="G125" s="664" t="s">
        <v>1716</v>
      </c>
      <c r="H125" s="664" t="s">
        <v>520</v>
      </c>
      <c r="I125" s="664" t="s">
        <v>697</v>
      </c>
      <c r="J125" s="664" t="s">
        <v>1717</v>
      </c>
      <c r="K125" s="664" t="s">
        <v>1718</v>
      </c>
      <c r="L125" s="665">
        <v>38.56</v>
      </c>
      <c r="M125" s="665">
        <v>38.56</v>
      </c>
      <c r="N125" s="664">
        <v>1</v>
      </c>
      <c r="O125" s="747">
        <v>1</v>
      </c>
      <c r="P125" s="665">
        <v>38.56</v>
      </c>
      <c r="Q125" s="680">
        <v>1</v>
      </c>
      <c r="R125" s="664">
        <v>1</v>
      </c>
      <c r="S125" s="680">
        <v>1</v>
      </c>
      <c r="T125" s="747">
        <v>1</v>
      </c>
      <c r="U125" s="703">
        <v>1</v>
      </c>
    </row>
    <row r="126" spans="1:21" ht="14.4" customHeight="1" x14ac:dyDescent="0.3">
      <c r="A126" s="663">
        <v>25</v>
      </c>
      <c r="B126" s="664" t="s">
        <v>1429</v>
      </c>
      <c r="C126" s="664" t="s">
        <v>1576</v>
      </c>
      <c r="D126" s="745" t="s">
        <v>2127</v>
      </c>
      <c r="E126" s="746" t="s">
        <v>1590</v>
      </c>
      <c r="F126" s="664" t="s">
        <v>1572</v>
      </c>
      <c r="G126" s="664" t="s">
        <v>1628</v>
      </c>
      <c r="H126" s="664" t="s">
        <v>1025</v>
      </c>
      <c r="I126" s="664" t="s">
        <v>1072</v>
      </c>
      <c r="J126" s="664" t="s">
        <v>543</v>
      </c>
      <c r="K126" s="664" t="s">
        <v>1545</v>
      </c>
      <c r="L126" s="665">
        <v>18.260000000000002</v>
      </c>
      <c r="M126" s="665">
        <v>18.260000000000002</v>
      </c>
      <c r="N126" s="664">
        <v>1</v>
      </c>
      <c r="O126" s="747">
        <v>0.5</v>
      </c>
      <c r="P126" s="665"/>
      <c r="Q126" s="680">
        <v>0</v>
      </c>
      <c r="R126" s="664"/>
      <c r="S126" s="680">
        <v>0</v>
      </c>
      <c r="T126" s="747"/>
      <c r="U126" s="703">
        <v>0</v>
      </c>
    </row>
    <row r="127" spans="1:21" ht="14.4" customHeight="1" x14ac:dyDescent="0.3">
      <c r="A127" s="663">
        <v>25</v>
      </c>
      <c r="B127" s="664" t="s">
        <v>1429</v>
      </c>
      <c r="C127" s="664" t="s">
        <v>1576</v>
      </c>
      <c r="D127" s="745" t="s">
        <v>2127</v>
      </c>
      <c r="E127" s="746" t="s">
        <v>1590</v>
      </c>
      <c r="F127" s="664" t="s">
        <v>1572</v>
      </c>
      <c r="G127" s="664" t="s">
        <v>1628</v>
      </c>
      <c r="H127" s="664" t="s">
        <v>1025</v>
      </c>
      <c r="I127" s="664" t="s">
        <v>1034</v>
      </c>
      <c r="J127" s="664" t="s">
        <v>543</v>
      </c>
      <c r="K127" s="664" t="s">
        <v>544</v>
      </c>
      <c r="L127" s="665">
        <v>36.54</v>
      </c>
      <c r="M127" s="665">
        <v>36.54</v>
      </c>
      <c r="N127" s="664">
        <v>1</v>
      </c>
      <c r="O127" s="747">
        <v>1</v>
      </c>
      <c r="P127" s="665"/>
      <c r="Q127" s="680">
        <v>0</v>
      </c>
      <c r="R127" s="664"/>
      <c r="S127" s="680">
        <v>0</v>
      </c>
      <c r="T127" s="747"/>
      <c r="U127" s="703">
        <v>0</v>
      </c>
    </row>
    <row r="128" spans="1:21" ht="14.4" customHeight="1" x14ac:dyDescent="0.3">
      <c r="A128" s="663">
        <v>25</v>
      </c>
      <c r="B128" s="664" t="s">
        <v>1429</v>
      </c>
      <c r="C128" s="664" t="s">
        <v>1576</v>
      </c>
      <c r="D128" s="745" t="s">
        <v>2127</v>
      </c>
      <c r="E128" s="746" t="s">
        <v>1590</v>
      </c>
      <c r="F128" s="664" t="s">
        <v>1572</v>
      </c>
      <c r="G128" s="664" t="s">
        <v>1630</v>
      </c>
      <c r="H128" s="664" t="s">
        <v>520</v>
      </c>
      <c r="I128" s="664" t="s">
        <v>1793</v>
      </c>
      <c r="J128" s="664" t="s">
        <v>1794</v>
      </c>
      <c r="K128" s="664" t="s">
        <v>1795</v>
      </c>
      <c r="L128" s="665">
        <v>157.78</v>
      </c>
      <c r="M128" s="665">
        <v>157.78</v>
      </c>
      <c r="N128" s="664">
        <v>1</v>
      </c>
      <c r="O128" s="747">
        <v>0.5</v>
      </c>
      <c r="P128" s="665"/>
      <c r="Q128" s="680">
        <v>0</v>
      </c>
      <c r="R128" s="664"/>
      <c r="S128" s="680">
        <v>0</v>
      </c>
      <c r="T128" s="747"/>
      <c r="U128" s="703">
        <v>0</v>
      </c>
    </row>
    <row r="129" spans="1:21" ht="14.4" customHeight="1" x14ac:dyDescent="0.3">
      <c r="A129" s="663">
        <v>25</v>
      </c>
      <c r="B129" s="664" t="s">
        <v>1429</v>
      </c>
      <c r="C129" s="664" t="s">
        <v>1576</v>
      </c>
      <c r="D129" s="745" t="s">
        <v>2127</v>
      </c>
      <c r="E129" s="746" t="s">
        <v>1590</v>
      </c>
      <c r="F129" s="664" t="s">
        <v>1572</v>
      </c>
      <c r="G129" s="664" t="s">
        <v>1630</v>
      </c>
      <c r="H129" s="664" t="s">
        <v>520</v>
      </c>
      <c r="I129" s="664" t="s">
        <v>1796</v>
      </c>
      <c r="J129" s="664" t="s">
        <v>1794</v>
      </c>
      <c r="K129" s="664" t="s">
        <v>1797</v>
      </c>
      <c r="L129" s="665">
        <v>0</v>
      </c>
      <c r="M129" s="665">
        <v>0</v>
      </c>
      <c r="N129" s="664">
        <v>1</v>
      </c>
      <c r="O129" s="747">
        <v>1</v>
      </c>
      <c r="P129" s="665">
        <v>0</v>
      </c>
      <c r="Q129" s="680"/>
      <c r="R129" s="664">
        <v>1</v>
      </c>
      <c r="S129" s="680">
        <v>1</v>
      </c>
      <c r="T129" s="747">
        <v>1</v>
      </c>
      <c r="U129" s="703">
        <v>1</v>
      </c>
    </row>
    <row r="130" spans="1:21" ht="14.4" customHeight="1" x14ac:dyDescent="0.3">
      <c r="A130" s="663">
        <v>25</v>
      </c>
      <c r="B130" s="664" t="s">
        <v>1429</v>
      </c>
      <c r="C130" s="664" t="s">
        <v>1576</v>
      </c>
      <c r="D130" s="745" t="s">
        <v>2127</v>
      </c>
      <c r="E130" s="746" t="s">
        <v>1590</v>
      </c>
      <c r="F130" s="664" t="s">
        <v>1572</v>
      </c>
      <c r="G130" s="664" t="s">
        <v>1798</v>
      </c>
      <c r="H130" s="664" t="s">
        <v>520</v>
      </c>
      <c r="I130" s="664" t="s">
        <v>991</v>
      </c>
      <c r="J130" s="664" t="s">
        <v>992</v>
      </c>
      <c r="K130" s="664" t="s">
        <v>993</v>
      </c>
      <c r="L130" s="665">
        <v>108.44</v>
      </c>
      <c r="M130" s="665">
        <v>108.44</v>
      </c>
      <c r="N130" s="664">
        <v>1</v>
      </c>
      <c r="O130" s="747">
        <v>0.5</v>
      </c>
      <c r="P130" s="665"/>
      <c r="Q130" s="680">
        <v>0</v>
      </c>
      <c r="R130" s="664"/>
      <c r="S130" s="680">
        <v>0</v>
      </c>
      <c r="T130" s="747"/>
      <c r="U130" s="703">
        <v>0</v>
      </c>
    </row>
    <row r="131" spans="1:21" ht="14.4" customHeight="1" x14ac:dyDescent="0.3">
      <c r="A131" s="663">
        <v>25</v>
      </c>
      <c r="B131" s="664" t="s">
        <v>1429</v>
      </c>
      <c r="C131" s="664" t="s">
        <v>1576</v>
      </c>
      <c r="D131" s="745" t="s">
        <v>2127</v>
      </c>
      <c r="E131" s="746" t="s">
        <v>1590</v>
      </c>
      <c r="F131" s="664" t="s">
        <v>1572</v>
      </c>
      <c r="G131" s="664" t="s">
        <v>1654</v>
      </c>
      <c r="H131" s="664" t="s">
        <v>520</v>
      </c>
      <c r="I131" s="664" t="s">
        <v>666</v>
      </c>
      <c r="J131" s="664" t="s">
        <v>1655</v>
      </c>
      <c r="K131" s="664" t="s">
        <v>1656</v>
      </c>
      <c r="L131" s="665">
        <v>0</v>
      </c>
      <c r="M131" s="665">
        <v>0</v>
      </c>
      <c r="N131" s="664">
        <v>2</v>
      </c>
      <c r="O131" s="747">
        <v>1</v>
      </c>
      <c r="P131" s="665"/>
      <c r="Q131" s="680"/>
      <c r="R131" s="664"/>
      <c r="S131" s="680">
        <v>0</v>
      </c>
      <c r="T131" s="747"/>
      <c r="U131" s="703">
        <v>0</v>
      </c>
    </row>
    <row r="132" spans="1:21" ht="14.4" customHeight="1" x14ac:dyDescent="0.3">
      <c r="A132" s="663">
        <v>25</v>
      </c>
      <c r="B132" s="664" t="s">
        <v>1429</v>
      </c>
      <c r="C132" s="664" t="s">
        <v>1576</v>
      </c>
      <c r="D132" s="745" t="s">
        <v>2127</v>
      </c>
      <c r="E132" s="746" t="s">
        <v>1590</v>
      </c>
      <c r="F132" s="664" t="s">
        <v>1572</v>
      </c>
      <c r="G132" s="664" t="s">
        <v>1799</v>
      </c>
      <c r="H132" s="664" t="s">
        <v>520</v>
      </c>
      <c r="I132" s="664" t="s">
        <v>1800</v>
      </c>
      <c r="J132" s="664" t="s">
        <v>770</v>
      </c>
      <c r="K132" s="664" t="s">
        <v>1801</v>
      </c>
      <c r="L132" s="665">
        <v>0</v>
      </c>
      <c r="M132" s="665">
        <v>0</v>
      </c>
      <c r="N132" s="664">
        <v>2</v>
      </c>
      <c r="O132" s="747">
        <v>0.5</v>
      </c>
      <c r="P132" s="665"/>
      <c r="Q132" s="680"/>
      <c r="R132" s="664"/>
      <c r="S132" s="680">
        <v>0</v>
      </c>
      <c r="T132" s="747"/>
      <c r="U132" s="703">
        <v>0</v>
      </c>
    </row>
    <row r="133" spans="1:21" ht="14.4" customHeight="1" x14ac:dyDescent="0.3">
      <c r="A133" s="663">
        <v>25</v>
      </c>
      <c r="B133" s="664" t="s">
        <v>1429</v>
      </c>
      <c r="C133" s="664" t="s">
        <v>1576</v>
      </c>
      <c r="D133" s="745" t="s">
        <v>2127</v>
      </c>
      <c r="E133" s="746" t="s">
        <v>1591</v>
      </c>
      <c r="F133" s="664" t="s">
        <v>1572</v>
      </c>
      <c r="G133" s="664" t="s">
        <v>1616</v>
      </c>
      <c r="H133" s="664" t="s">
        <v>520</v>
      </c>
      <c r="I133" s="664" t="s">
        <v>1618</v>
      </c>
      <c r="J133" s="664" t="s">
        <v>1619</v>
      </c>
      <c r="K133" s="664" t="s">
        <v>1620</v>
      </c>
      <c r="L133" s="665">
        <v>154.36000000000001</v>
      </c>
      <c r="M133" s="665">
        <v>771.80000000000007</v>
      </c>
      <c r="N133" s="664">
        <v>5</v>
      </c>
      <c r="O133" s="747">
        <v>4</v>
      </c>
      <c r="P133" s="665"/>
      <c r="Q133" s="680">
        <v>0</v>
      </c>
      <c r="R133" s="664"/>
      <c r="S133" s="680">
        <v>0</v>
      </c>
      <c r="T133" s="747"/>
      <c r="U133" s="703">
        <v>0</v>
      </c>
    </row>
    <row r="134" spans="1:21" ht="14.4" customHeight="1" x14ac:dyDescent="0.3">
      <c r="A134" s="663">
        <v>25</v>
      </c>
      <c r="B134" s="664" t="s">
        <v>1429</v>
      </c>
      <c r="C134" s="664" t="s">
        <v>1576</v>
      </c>
      <c r="D134" s="745" t="s">
        <v>2127</v>
      </c>
      <c r="E134" s="746" t="s">
        <v>1591</v>
      </c>
      <c r="F134" s="664" t="s">
        <v>1572</v>
      </c>
      <c r="G134" s="664" t="s">
        <v>1616</v>
      </c>
      <c r="H134" s="664" t="s">
        <v>1025</v>
      </c>
      <c r="I134" s="664" t="s">
        <v>1282</v>
      </c>
      <c r="J134" s="664" t="s">
        <v>1121</v>
      </c>
      <c r="K134" s="664" t="s">
        <v>1212</v>
      </c>
      <c r="L134" s="665">
        <v>154.36000000000001</v>
      </c>
      <c r="M134" s="665">
        <v>1543.6</v>
      </c>
      <c r="N134" s="664">
        <v>10</v>
      </c>
      <c r="O134" s="747">
        <v>9.5</v>
      </c>
      <c r="P134" s="665">
        <v>1080.52</v>
      </c>
      <c r="Q134" s="680">
        <v>0.70000000000000007</v>
      </c>
      <c r="R134" s="664">
        <v>7</v>
      </c>
      <c r="S134" s="680">
        <v>0.7</v>
      </c>
      <c r="T134" s="747">
        <v>6.5</v>
      </c>
      <c r="U134" s="703">
        <v>0.68421052631578949</v>
      </c>
    </row>
    <row r="135" spans="1:21" ht="14.4" customHeight="1" x14ac:dyDescent="0.3">
      <c r="A135" s="663">
        <v>25</v>
      </c>
      <c r="B135" s="664" t="s">
        <v>1429</v>
      </c>
      <c r="C135" s="664" t="s">
        <v>1576</v>
      </c>
      <c r="D135" s="745" t="s">
        <v>2127</v>
      </c>
      <c r="E135" s="746" t="s">
        <v>1591</v>
      </c>
      <c r="F135" s="664" t="s">
        <v>1572</v>
      </c>
      <c r="G135" s="664" t="s">
        <v>1616</v>
      </c>
      <c r="H135" s="664" t="s">
        <v>1025</v>
      </c>
      <c r="I135" s="664" t="s">
        <v>1120</v>
      </c>
      <c r="J135" s="664" t="s">
        <v>1121</v>
      </c>
      <c r="K135" s="664" t="s">
        <v>1514</v>
      </c>
      <c r="L135" s="665">
        <v>225.06</v>
      </c>
      <c r="M135" s="665">
        <v>225.06</v>
      </c>
      <c r="N135" s="664">
        <v>1</v>
      </c>
      <c r="O135" s="747">
        <v>1</v>
      </c>
      <c r="P135" s="665"/>
      <c r="Q135" s="680">
        <v>0</v>
      </c>
      <c r="R135" s="664"/>
      <c r="S135" s="680">
        <v>0</v>
      </c>
      <c r="T135" s="747"/>
      <c r="U135" s="703">
        <v>0</v>
      </c>
    </row>
    <row r="136" spans="1:21" ht="14.4" customHeight="1" x14ac:dyDescent="0.3">
      <c r="A136" s="663">
        <v>25</v>
      </c>
      <c r="B136" s="664" t="s">
        <v>1429</v>
      </c>
      <c r="C136" s="664" t="s">
        <v>1576</v>
      </c>
      <c r="D136" s="745" t="s">
        <v>2127</v>
      </c>
      <c r="E136" s="746" t="s">
        <v>1591</v>
      </c>
      <c r="F136" s="664" t="s">
        <v>1572</v>
      </c>
      <c r="G136" s="664" t="s">
        <v>1694</v>
      </c>
      <c r="H136" s="664" t="s">
        <v>520</v>
      </c>
      <c r="I136" s="664" t="s">
        <v>1802</v>
      </c>
      <c r="J136" s="664" t="s">
        <v>1803</v>
      </c>
      <c r="K136" s="664" t="s">
        <v>1804</v>
      </c>
      <c r="L136" s="665">
        <v>42.63</v>
      </c>
      <c r="M136" s="665">
        <v>42.63</v>
      </c>
      <c r="N136" s="664">
        <v>1</v>
      </c>
      <c r="O136" s="747">
        <v>0.5</v>
      </c>
      <c r="P136" s="665"/>
      <c r="Q136" s="680">
        <v>0</v>
      </c>
      <c r="R136" s="664"/>
      <c r="S136" s="680">
        <v>0</v>
      </c>
      <c r="T136" s="747"/>
      <c r="U136" s="703">
        <v>0</v>
      </c>
    </row>
    <row r="137" spans="1:21" ht="14.4" customHeight="1" x14ac:dyDescent="0.3">
      <c r="A137" s="663">
        <v>25</v>
      </c>
      <c r="B137" s="664" t="s">
        <v>1429</v>
      </c>
      <c r="C137" s="664" t="s">
        <v>1576</v>
      </c>
      <c r="D137" s="745" t="s">
        <v>2127</v>
      </c>
      <c r="E137" s="746" t="s">
        <v>1591</v>
      </c>
      <c r="F137" s="664" t="s">
        <v>1572</v>
      </c>
      <c r="G137" s="664" t="s">
        <v>1694</v>
      </c>
      <c r="H137" s="664" t="s">
        <v>520</v>
      </c>
      <c r="I137" s="664" t="s">
        <v>1805</v>
      </c>
      <c r="J137" s="664" t="s">
        <v>1226</v>
      </c>
      <c r="K137" s="664" t="s">
        <v>1792</v>
      </c>
      <c r="L137" s="665">
        <v>0</v>
      </c>
      <c r="M137" s="665">
        <v>0</v>
      </c>
      <c r="N137" s="664">
        <v>4</v>
      </c>
      <c r="O137" s="747">
        <v>3.5</v>
      </c>
      <c r="P137" s="665">
        <v>0</v>
      </c>
      <c r="Q137" s="680"/>
      <c r="R137" s="664">
        <v>1</v>
      </c>
      <c r="S137" s="680">
        <v>0.25</v>
      </c>
      <c r="T137" s="747">
        <v>1</v>
      </c>
      <c r="U137" s="703">
        <v>0.2857142857142857</v>
      </c>
    </row>
    <row r="138" spans="1:21" ht="14.4" customHeight="1" x14ac:dyDescent="0.3">
      <c r="A138" s="663">
        <v>25</v>
      </c>
      <c r="B138" s="664" t="s">
        <v>1429</v>
      </c>
      <c r="C138" s="664" t="s">
        <v>1576</v>
      </c>
      <c r="D138" s="745" t="s">
        <v>2127</v>
      </c>
      <c r="E138" s="746" t="s">
        <v>1591</v>
      </c>
      <c r="F138" s="664" t="s">
        <v>1572</v>
      </c>
      <c r="G138" s="664" t="s">
        <v>1694</v>
      </c>
      <c r="H138" s="664" t="s">
        <v>520</v>
      </c>
      <c r="I138" s="664" t="s">
        <v>1695</v>
      </c>
      <c r="J138" s="664" t="s">
        <v>1226</v>
      </c>
      <c r="K138" s="664" t="s">
        <v>1660</v>
      </c>
      <c r="L138" s="665">
        <v>0</v>
      </c>
      <c r="M138" s="665">
        <v>0</v>
      </c>
      <c r="N138" s="664">
        <v>1</v>
      </c>
      <c r="O138" s="747">
        <v>1</v>
      </c>
      <c r="P138" s="665"/>
      <c r="Q138" s="680"/>
      <c r="R138" s="664"/>
      <c r="S138" s="680">
        <v>0</v>
      </c>
      <c r="T138" s="747"/>
      <c r="U138" s="703">
        <v>0</v>
      </c>
    </row>
    <row r="139" spans="1:21" ht="14.4" customHeight="1" x14ac:dyDescent="0.3">
      <c r="A139" s="663">
        <v>25</v>
      </c>
      <c r="B139" s="664" t="s">
        <v>1429</v>
      </c>
      <c r="C139" s="664" t="s">
        <v>1576</v>
      </c>
      <c r="D139" s="745" t="s">
        <v>2127</v>
      </c>
      <c r="E139" s="746" t="s">
        <v>1591</v>
      </c>
      <c r="F139" s="664" t="s">
        <v>1572</v>
      </c>
      <c r="G139" s="664" t="s">
        <v>1806</v>
      </c>
      <c r="H139" s="664" t="s">
        <v>520</v>
      </c>
      <c r="I139" s="664" t="s">
        <v>1807</v>
      </c>
      <c r="J139" s="664" t="s">
        <v>1808</v>
      </c>
      <c r="K139" s="664" t="s">
        <v>1809</v>
      </c>
      <c r="L139" s="665">
        <v>34.57</v>
      </c>
      <c r="M139" s="665">
        <v>34.57</v>
      </c>
      <c r="N139" s="664">
        <v>1</v>
      </c>
      <c r="O139" s="747">
        <v>0.5</v>
      </c>
      <c r="P139" s="665">
        <v>34.57</v>
      </c>
      <c r="Q139" s="680">
        <v>1</v>
      </c>
      <c r="R139" s="664">
        <v>1</v>
      </c>
      <c r="S139" s="680">
        <v>1</v>
      </c>
      <c r="T139" s="747">
        <v>0.5</v>
      </c>
      <c r="U139" s="703">
        <v>1</v>
      </c>
    </row>
    <row r="140" spans="1:21" ht="14.4" customHeight="1" x14ac:dyDescent="0.3">
      <c r="A140" s="663">
        <v>25</v>
      </c>
      <c r="B140" s="664" t="s">
        <v>1429</v>
      </c>
      <c r="C140" s="664" t="s">
        <v>1576</v>
      </c>
      <c r="D140" s="745" t="s">
        <v>2127</v>
      </c>
      <c r="E140" s="746" t="s">
        <v>1591</v>
      </c>
      <c r="F140" s="664" t="s">
        <v>1572</v>
      </c>
      <c r="G140" s="664" t="s">
        <v>1810</v>
      </c>
      <c r="H140" s="664" t="s">
        <v>520</v>
      </c>
      <c r="I140" s="664" t="s">
        <v>1811</v>
      </c>
      <c r="J140" s="664" t="s">
        <v>1812</v>
      </c>
      <c r="K140" s="664" t="s">
        <v>1813</v>
      </c>
      <c r="L140" s="665">
        <v>159.16999999999999</v>
      </c>
      <c r="M140" s="665">
        <v>159.16999999999999</v>
      </c>
      <c r="N140" s="664">
        <v>1</v>
      </c>
      <c r="O140" s="747">
        <v>1</v>
      </c>
      <c r="P140" s="665">
        <v>159.16999999999999</v>
      </c>
      <c r="Q140" s="680">
        <v>1</v>
      </c>
      <c r="R140" s="664">
        <v>1</v>
      </c>
      <c r="S140" s="680">
        <v>1</v>
      </c>
      <c r="T140" s="747">
        <v>1</v>
      </c>
      <c r="U140" s="703">
        <v>1</v>
      </c>
    </row>
    <row r="141" spans="1:21" ht="14.4" customHeight="1" x14ac:dyDescent="0.3">
      <c r="A141" s="663">
        <v>25</v>
      </c>
      <c r="B141" s="664" t="s">
        <v>1429</v>
      </c>
      <c r="C141" s="664" t="s">
        <v>1576</v>
      </c>
      <c r="D141" s="745" t="s">
        <v>2127</v>
      </c>
      <c r="E141" s="746" t="s">
        <v>1591</v>
      </c>
      <c r="F141" s="664" t="s">
        <v>1572</v>
      </c>
      <c r="G141" s="664" t="s">
        <v>1730</v>
      </c>
      <c r="H141" s="664" t="s">
        <v>520</v>
      </c>
      <c r="I141" s="664" t="s">
        <v>1814</v>
      </c>
      <c r="J141" s="664" t="s">
        <v>1732</v>
      </c>
      <c r="K141" s="664" t="s">
        <v>1815</v>
      </c>
      <c r="L141" s="665">
        <v>0</v>
      </c>
      <c r="M141" s="665">
        <v>0</v>
      </c>
      <c r="N141" s="664">
        <v>2</v>
      </c>
      <c r="O141" s="747">
        <v>1.5</v>
      </c>
      <c r="P141" s="665">
        <v>0</v>
      </c>
      <c r="Q141" s="680"/>
      <c r="R141" s="664">
        <v>1</v>
      </c>
      <c r="S141" s="680">
        <v>0.5</v>
      </c>
      <c r="T141" s="747">
        <v>1</v>
      </c>
      <c r="U141" s="703">
        <v>0.66666666666666663</v>
      </c>
    </row>
    <row r="142" spans="1:21" ht="14.4" customHeight="1" x14ac:dyDescent="0.3">
      <c r="A142" s="663">
        <v>25</v>
      </c>
      <c r="B142" s="664" t="s">
        <v>1429</v>
      </c>
      <c r="C142" s="664" t="s">
        <v>1576</v>
      </c>
      <c r="D142" s="745" t="s">
        <v>2127</v>
      </c>
      <c r="E142" s="746" t="s">
        <v>1591</v>
      </c>
      <c r="F142" s="664" t="s">
        <v>1572</v>
      </c>
      <c r="G142" s="664" t="s">
        <v>1617</v>
      </c>
      <c r="H142" s="664" t="s">
        <v>520</v>
      </c>
      <c r="I142" s="664" t="s">
        <v>1669</v>
      </c>
      <c r="J142" s="664" t="s">
        <v>1234</v>
      </c>
      <c r="K142" s="664" t="s">
        <v>1235</v>
      </c>
      <c r="L142" s="665">
        <v>132.97999999999999</v>
      </c>
      <c r="M142" s="665">
        <v>132.97999999999999</v>
      </c>
      <c r="N142" s="664">
        <v>1</v>
      </c>
      <c r="O142" s="747">
        <v>1</v>
      </c>
      <c r="P142" s="665"/>
      <c r="Q142" s="680">
        <v>0</v>
      </c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1429</v>
      </c>
      <c r="C143" s="664" t="s">
        <v>1576</v>
      </c>
      <c r="D143" s="745" t="s">
        <v>2127</v>
      </c>
      <c r="E143" s="746" t="s">
        <v>1591</v>
      </c>
      <c r="F143" s="664" t="s">
        <v>1572</v>
      </c>
      <c r="G143" s="664" t="s">
        <v>1742</v>
      </c>
      <c r="H143" s="664" t="s">
        <v>520</v>
      </c>
      <c r="I143" s="664" t="s">
        <v>1743</v>
      </c>
      <c r="J143" s="664" t="s">
        <v>1744</v>
      </c>
      <c r="K143" s="664" t="s">
        <v>1745</v>
      </c>
      <c r="L143" s="665">
        <v>49.37</v>
      </c>
      <c r="M143" s="665">
        <v>49.37</v>
      </c>
      <c r="N143" s="664">
        <v>1</v>
      </c>
      <c r="O143" s="747">
        <v>1</v>
      </c>
      <c r="P143" s="665"/>
      <c r="Q143" s="680">
        <v>0</v>
      </c>
      <c r="R143" s="664"/>
      <c r="S143" s="680">
        <v>0</v>
      </c>
      <c r="T143" s="747"/>
      <c r="U143" s="703">
        <v>0</v>
      </c>
    </row>
    <row r="144" spans="1:21" ht="14.4" customHeight="1" x14ac:dyDescent="0.3">
      <c r="A144" s="663">
        <v>25</v>
      </c>
      <c r="B144" s="664" t="s">
        <v>1429</v>
      </c>
      <c r="C144" s="664" t="s">
        <v>1576</v>
      </c>
      <c r="D144" s="745" t="s">
        <v>2127</v>
      </c>
      <c r="E144" s="746" t="s">
        <v>1591</v>
      </c>
      <c r="F144" s="664" t="s">
        <v>1572</v>
      </c>
      <c r="G144" s="664" t="s">
        <v>1816</v>
      </c>
      <c r="H144" s="664" t="s">
        <v>520</v>
      </c>
      <c r="I144" s="664" t="s">
        <v>1817</v>
      </c>
      <c r="J144" s="664" t="s">
        <v>1818</v>
      </c>
      <c r="K144" s="664" t="s">
        <v>1819</v>
      </c>
      <c r="L144" s="665">
        <v>0</v>
      </c>
      <c r="M144" s="665">
        <v>0</v>
      </c>
      <c r="N144" s="664">
        <v>2</v>
      </c>
      <c r="O144" s="747">
        <v>1</v>
      </c>
      <c r="P144" s="665"/>
      <c r="Q144" s="680"/>
      <c r="R144" s="664"/>
      <c r="S144" s="680">
        <v>0</v>
      </c>
      <c r="T144" s="747"/>
      <c r="U144" s="703">
        <v>0</v>
      </c>
    </row>
    <row r="145" spans="1:21" ht="14.4" customHeight="1" x14ac:dyDescent="0.3">
      <c r="A145" s="663">
        <v>25</v>
      </c>
      <c r="B145" s="664" t="s">
        <v>1429</v>
      </c>
      <c r="C145" s="664" t="s">
        <v>1576</v>
      </c>
      <c r="D145" s="745" t="s">
        <v>2127</v>
      </c>
      <c r="E145" s="746" t="s">
        <v>1591</v>
      </c>
      <c r="F145" s="664" t="s">
        <v>1572</v>
      </c>
      <c r="G145" s="664" t="s">
        <v>1628</v>
      </c>
      <c r="H145" s="664" t="s">
        <v>1025</v>
      </c>
      <c r="I145" s="664" t="s">
        <v>1072</v>
      </c>
      <c r="J145" s="664" t="s">
        <v>543</v>
      </c>
      <c r="K145" s="664" t="s">
        <v>1545</v>
      </c>
      <c r="L145" s="665">
        <v>18.260000000000002</v>
      </c>
      <c r="M145" s="665">
        <v>18.260000000000002</v>
      </c>
      <c r="N145" s="664">
        <v>1</v>
      </c>
      <c r="O145" s="747">
        <v>0.5</v>
      </c>
      <c r="P145" s="665">
        <v>18.260000000000002</v>
      </c>
      <c r="Q145" s="680">
        <v>1</v>
      </c>
      <c r="R145" s="664">
        <v>1</v>
      </c>
      <c r="S145" s="680">
        <v>1</v>
      </c>
      <c r="T145" s="747">
        <v>0.5</v>
      </c>
      <c r="U145" s="703">
        <v>1</v>
      </c>
    </row>
    <row r="146" spans="1:21" ht="14.4" customHeight="1" x14ac:dyDescent="0.3">
      <c r="A146" s="663">
        <v>25</v>
      </c>
      <c r="B146" s="664" t="s">
        <v>1429</v>
      </c>
      <c r="C146" s="664" t="s">
        <v>1576</v>
      </c>
      <c r="D146" s="745" t="s">
        <v>2127</v>
      </c>
      <c r="E146" s="746" t="s">
        <v>1591</v>
      </c>
      <c r="F146" s="664" t="s">
        <v>1572</v>
      </c>
      <c r="G146" s="664" t="s">
        <v>1628</v>
      </c>
      <c r="H146" s="664" t="s">
        <v>1025</v>
      </c>
      <c r="I146" s="664" t="s">
        <v>1034</v>
      </c>
      <c r="J146" s="664" t="s">
        <v>543</v>
      </c>
      <c r="K146" s="664" t="s">
        <v>544</v>
      </c>
      <c r="L146" s="665">
        <v>36.54</v>
      </c>
      <c r="M146" s="665">
        <v>146.16</v>
      </c>
      <c r="N146" s="664">
        <v>4</v>
      </c>
      <c r="O146" s="747">
        <v>2.5</v>
      </c>
      <c r="P146" s="665">
        <v>73.08</v>
      </c>
      <c r="Q146" s="680">
        <v>0.5</v>
      </c>
      <c r="R146" s="664">
        <v>2</v>
      </c>
      <c r="S146" s="680">
        <v>0.5</v>
      </c>
      <c r="T146" s="747">
        <v>1.5</v>
      </c>
      <c r="U146" s="703">
        <v>0.6</v>
      </c>
    </row>
    <row r="147" spans="1:21" ht="14.4" customHeight="1" x14ac:dyDescent="0.3">
      <c r="A147" s="663">
        <v>25</v>
      </c>
      <c r="B147" s="664" t="s">
        <v>1429</v>
      </c>
      <c r="C147" s="664" t="s">
        <v>1576</v>
      </c>
      <c r="D147" s="745" t="s">
        <v>2127</v>
      </c>
      <c r="E147" s="746" t="s">
        <v>1591</v>
      </c>
      <c r="F147" s="664" t="s">
        <v>1572</v>
      </c>
      <c r="G147" s="664" t="s">
        <v>1820</v>
      </c>
      <c r="H147" s="664" t="s">
        <v>1025</v>
      </c>
      <c r="I147" s="664" t="s">
        <v>1821</v>
      </c>
      <c r="J147" s="664" t="s">
        <v>1822</v>
      </c>
      <c r="K147" s="664" t="s">
        <v>1823</v>
      </c>
      <c r="L147" s="665">
        <v>0</v>
      </c>
      <c r="M147" s="665">
        <v>0</v>
      </c>
      <c r="N147" s="664">
        <v>1</v>
      </c>
      <c r="O147" s="747">
        <v>1</v>
      </c>
      <c r="P147" s="665"/>
      <c r="Q147" s="680"/>
      <c r="R147" s="664"/>
      <c r="S147" s="680">
        <v>0</v>
      </c>
      <c r="T147" s="747"/>
      <c r="U147" s="703">
        <v>0</v>
      </c>
    </row>
    <row r="148" spans="1:21" ht="14.4" customHeight="1" x14ac:dyDescent="0.3">
      <c r="A148" s="663">
        <v>25</v>
      </c>
      <c r="B148" s="664" t="s">
        <v>1429</v>
      </c>
      <c r="C148" s="664" t="s">
        <v>1576</v>
      </c>
      <c r="D148" s="745" t="s">
        <v>2127</v>
      </c>
      <c r="E148" s="746" t="s">
        <v>1591</v>
      </c>
      <c r="F148" s="664" t="s">
        <v>1572</v>
      </c>
      <c r="G148" s="664" t="s">
        <v>1820</v>
      </c>
      <c r="H148" s="664" t="s">
        <v>1025</v>
      </c>
      <c r="I148" s="664" t="s">
        <v>1824</v>
      </c>
      <c r="J148" s="664" t="s">
        <v>1822</v>
      </c>
      <c r="K148" s="664" t="s">
        <v>1825</v>
      </c>
      <c r="L148" s="665">
        <v>0</v>
      </c>
      <c r="M148" s="665">
        <v>0</v>
      </c>
      <c r="N148" s="664">
        <v>1</v>
      </c>
      <c r="O148" s="747">
        <v>1</v>
      </c>
      <c r="P148" s="665">
        <v>0</v>
      </c>
      <c r="Q148" s="680"/>
      <c r="R148" s="664">
        <v>1</v>
      </c>
      <c r="S148" s="680">
        <v>1</v>
      </c>
      <c r="T148" s="747">
        <v>1</v>
      </c>
      <c r="U148" s="703">
        <v>1</v>
      </c>
    </row>
    <row r="149" spans="1:21" ht="14.4" customHeight="1" x14ac:dyDescent="0.3">
      <c r="A149" s="663">
        <v>25</v>
      </c>
      <c r="B149" s="664" t="s">
        <v>1429</v>
      </c>
      <c r="C149" s="664" t="s">
        <v>1576</v>
      </c>
      <c r="D149" s="745" t="s">
        <v>2127</v>
      </c>
      <c r="E149" s="746" t="s">
        <v>1591</v>
      </c>
      <c r="F149" s="664" t="s">
        <v>1572</v>
      </c>
      <c r="G149" s="664" t="s">
        <v>1820</v>
      </c>
      <c r="H149" s="664" t="s">
        <v>1025</v>
      </c>
      <c r="I149" s="664" t="s">
        <v>1826</v>
      </c>
      <c r="J149" s="664" t="s">
        <v>1827</v>
      </c>
      <c r="K149" s="664" t="s">
        <v>1828</v>
      </c>
      <c r="L149" s="665">
        <v>150.59</v>
      </c>
      <c r="M149" s="665">
        <v>150.59</v>
      </c>
      <c r="N149" s="664">
        <v>1</v>
      </c>
      <c r="O149" s="747">
        <v>1</v>
      </c>
      <c r="P149" s="665">
        <v>150.59</v>
      </c>
      <c r="Q149" s="680">
        <v>1</v>
      </c>
      <c r="R149" s="664">
        <v>1</v>
      </c>
      <c r="S149" s="680">
        <v>1</v>
      </c>
      <c r="T149" s="747">
        <v>1</v>
      </c>
      <c r="U149" s="703">
        <v>1</v>
      </c>
    </row>
    <row r="150" spans="1:21" ht="14.4" customHeight="1" x14ac:dyDescent="0.3">
      <c r="A150" s="663">
        <v>25</v>
      </c>
      <c r="B150" s="664" t="s">
        <v>1429</v>
      </c>
      <c r="C150" s="664" t="s">
        <v>1576</v>
      </c>
      <c r="D150" s="745" t="s">
        <v>2127</v>
      </c>
      <c r="E150" s="746" t="s">
        <v>1591</v>
      </c>
      <c r="F150" s="664" t="s">
        <v>1572</v>
      </c>
      <c r="G150" s="664" t="s">
        <v>1634</v>
      </c>
      <c r="H150" s="664" t="s">
        <v>520</v>
      </c>
      <c r="I150" s="664" t="s">
        <v>1829</v>
      </c>
      <c r="J150" s="664" t="s">
        <v>1830</v>
      </c>
      <c r="K150" s="664" t="s">
        <v>1831</v>
      </c>
      <c r="L150" s="665">
        <v>33.549999999999997</v>
      </c>
      <c r="M150" s="665">
        <v>33.549999999999997</v>
      </c>
      <c r="N150" s="664">
        <v>1</v>
      </c>
      <c r="O150" s="747">
        <v>0.5</v>
      </c>
      <c r="P150" s="665"/>
      <c r="Q150" s="680">
        <v>0</v>
      </c>
      <c r="R150" s="664"/>
      <c r="S150" s="680">
        <v>0</v>
      </c>
      <c r="T150" s="747"/>
      <c r="U150" s="703">
        <v>0</v>
      </c>
    </row>
    <row r="151" spans="1:21" ht="14.4" customHeight="1" x14ac:dyDescent="0.3">
      <c r="A151" s="663">
        <v>25</v>
      </c>
      <c r="B151" s="664" t="s">
        <v>1429</v>
      </c>
      <c r="C151" s="664" t="s">
        <v>1576</v>
      </c>
      <c r="D151" s="745" t="s">
        <v>2127</v>
      </c>
      <c r="E151" s="746" t="s">
        <v>1592</v>
      </c>
      <c r="F151" s="664" t="s">
        <v>1572</v>
      </c>
      <c r="G151" s="664" t="s">
        <v>1617</v>
      </c>
      <c r="H151" s="664" t="s">
        <v>520</v>
      </c>
      <c r="I151" s="664" t="s">
        <v>1832</v>
      </c>
      <c r="J151" s="664" t="s">
        <v>1234</v>
      </c>
      <c r="K151" s="664" t="s">
        <v>1833</v>
      </c>
      <c r="L151" s="665">
        <v>0</v>
      </c>
      <c r="M151" s="665">
        <v>0</v>
      </c>
      <c r="N151" s="664">
        <v>1</v>
      </c>
      <c r="O151" s="747">
        <v>1</v>
      </c>
      <c r="P151" s="665"/>
      <c r="Q151" s="680"/>
      <c r="R151" s="664"/>
      <c r="S151" s="680">
        <v>0</v>
      </c>
      <c r="T151" s="747"/>
      <c r="U151" s="703">
        <v>0</v>
      </c>
    </row>
    <row r="152" spans="1:21" ht="14.4" customHeight="1" x14ac:dyDescent="0.3">
      <c r="A152" s="663">
        <v>25</v>
      </c>
      <c r="B152" s="664" t="s">
        <v>1429</v>
      </c>
      <c r="C152" s="664" t="s">
        <v>1576</v>
      </c>
      <c r="D152" s="745" t="s">
        <v>2127</v>
      </c>
      <c r="E152" s="746" t="s">
        <v>1593</v>
      </c>
      <c r="F152" s="664" t="s">
        <v>1572</v>
      </c>
      <c r="G152" s="664" t="s">
        <v>1834</v>
      </c>
      <c r="H152" s="664" t="s">
        <v>520</v>
      </c>
      <c r="I152" s="664" t="s">
        <v>1835</v>
      </c>
      <c r="J152" s="664" t="s">
        <v>1836</v>
      </c>
      <c r="K152" s="664" t="s">
        <v>1837</v>
      </c>
      <c r="L152" s="665">
        <v>4.7</v>
      </c>
      <c r="M152" s="665">
        <v>4.7</v>
      </c>
      <c r="N152" s="664">
        <v>1</v>
      </c>
      <c r="O152" s="747">
        <v>1</v>
      </c>
      <c r="P152" s="665"/>
      <c r="Q152" s="680">
        <v>0</v>
      </c>
      <c r="R152" s="664"/>
      <c r="S152" s="680">
        <v>0</v>
      </c>
      <c r="T152" s="747"/>
      <c r="U152" s="703">
        <v>0</v>
      </c>
    </row>
    <row r="153" spans="1:21" ht="14.4" customHeight="1" x14ac:dyDescent="0.3">
      <c r="A153" s="663">
        <v>25</v>
      </c>
      <c r="B153" s="664" t="s">
        <v>1429</v>
      </c>
      <c r="C153" s="664" t="s">
        <v>1576</v>
      </c>
      <c r="D153" s="745" t="s">
        <v>2127</v>
      </c>
      <c r="E153" s="746" t="s">
        <v>1593</v>
      </c>
      <c r="F153" s="664" t="s">
        <v>1572</v>
      </c>
      <c r="G153" s="664" t="s">
        <v>1616</v>
      </c>
      <c r="H153" s="664" t="s">
        <v>520</v>
      </c>
      <c r="I153" s="664" t="s">
        <v>1618</v>
      </c>
      <c r="J153" s="664" t="s">
        <v>1619</v>
      </c>
      <c r="K153" s="664" t="s">
        <v>1620</v>
      </c>
      <c r="L153" s="665">
        <v>154.36000000000001</v>
      </c>
      <c r="M153" s="665">
        <v>12966.239999999994</v>
      </c>
      <c r="N153" s="664">
        <v>84</v>
      </c>
      <c r="O153" s="747">
        <v>78.5</v>
      </c>
      <c r="P153" s="665">
        <v>5711.3199999999988</v>
      </c>
      <c r="Q153" s="680">
        <v>0.44047619047619058</v>
      </c>
      <c r="R153" s="664">
        <v>37</v>
      </c>
      <c r="S153" s="680">
        <v>0.44047619047619047</v>
      </c>
      <c r="T153" s="747">
        <v>35</v>
      </c>
      <c r="U153" s="703">
        <v>0.44585987261146498</v>
      </c>
    </row>
    <row r="154" spans="1:21" ht="14.4" customHeight="1" x14ac:dyDescent="0.3">
      <c r="A154" s="663">
        <v>25</v>
      </c>
      <c r="B154" s="664" t="s">
        <v>1429</v>
      </c>
      <c r="C154" s="664" t="s">
        <v>1576</v>
      </c>
      <c r="D154" s="745" t="s">
        <v>2127</v>
      </c>
      <c r="E154" s="746" t="s">
        <v>1593</v>
      </c>
      <c r="F154" s="664" t="s">
        <v>1572</v>
      </c>
      <c r="G154" s="664" t="s">
        <v>1616</v>
      </c>
      <c r="H154" s="664" t="s">
        <v>520</v>
      </c>
      <c r="I154" s="664" t="s">
        <v>1621</v>
      </c>
      <c r="J154" s="664" t="s">
        <v>1121</v>
      </c>
      <c r="K154" s="664" t="s">
        <v>1622</v>
      </c>
      <c r="L154" s="665">
        <v>0</v>
      </c>
      <c r="M154" s="665">
        <v>0</v>
      </c>
      <c r="N154" s="664">
        <v>1</v>
      </c>
      <c r="O154" s="747">
        <v>1</v>
      </c>
      <c r="P154" s="665"/>
      <c r="Q154" s="680"/>
      <c r="R154" s="664"/>
      <c r="S154" s="680">
        <v>0</v>
      </c>
      <c r="T154" s="747"/>
      <c r="U154" s="703">
        <v>0</v>
      </c>
    </row>
    <row r="155" spans="1:21" ht="14.4" customHeight="1" x14ac:dyDescent="0.3">
      <c r="A155" s="663">
        <v>25</v>
      </c>
      <c r="B155" s="664" t="s">
        <v>1429</v>
      </c>
      <c r="C155" s="664" t="s">
        <v>1576</v>
      </c>
      <c r="D155" s="745" t="s">
        <v>2127</v>
      </c>
      <c r="E155" s="746" t="s">
        <v>1593</v>
      </c>
      <c r="F155" s="664" t="s">
        <v>1572</v>
      </c>
      <c r="G155" s="664" t="s">
        <v>1616</v>
      </c>
      <c r="H155" s="664" t="s">
        <v>1025</v>
      </c>
      <c r="I155" s="664" t="s">
        <v>1838</v>
      </c>
      <c r="J155" s="664" t="s">
        <v>1839</v>
      </c>
      <c r="K155" s="664" t="s">
        <v>1514</v>
      </c>
      <c r="L155" s="665">
        <v>149.52000000000001</v>
      </c>
      <c r="M155" s="665">
        <v>149.52000000000001</v>
      </c>
      <c r="N155" s="664">
        <v>1</v>
      </c>
      <c r="O155" s="747">
        <v>1</v>
      </c>
      <c r="P155" s="665"/>
      <c r="Q155" s="680">
        <v>0</v>
      </c>
      <c r="R155" s="664"/>
      <c r="S155" s="680">
        <v>0</v>
      </c>
      <c r="T155" s="747"/>
      <c r="U155" s="703">
        <v>0</v>
      </c>
    </row>
    <row r="156" spans="1:21" ht="14.4" customHeight="1" x14ac:dyDescent="0.3">
      <c r="A156" s="663">
        <v>25</v>
      </c>
      <c r="B156" s="664" t="s">
        <v>1429</v>
      </c>
      <c r="C156" s="664" t="s">
        <v>1576</v>
      </c>
      <c r="D156" s="745" t="s">
        <v>2127</v>
      </c>
      <c r="E156" s="746" t="s">
        <v>1593</v>
      </c>
      <c r="F156" s="664" t="s">
        <v>1572</v>
      </c>
      <c r="G156" s="664" t="s">
        <v>1780</v>
      </c>
      <c r="H156" s="664" t="s">
        <v>520</v>
      </c>
      <c r="I156" s="664" t="s">
        <v>1840</v>
      </c>
      <c r="J156" s="664" t="s">
        <v>1841</v>
      </c>
      <c r="K156" s="664" t="s">
        <v>1842</v>
      </c>
      <c r="L156" s="665">
        <v>0</v>
      </c>
      <c r="M156" s="665">
        <v>0</v>
      </c>
      <c r="N156" s="664">
        <v>1</v>
      </c>
      <c r="O156" s="747">
        <v>1</v>
      </c>
      <c r="P156" s="665">
        <v>0</v>
      </c>
      <c r="Q156" s="680"/>
      <c r="R156" s="664">
        <v>1</v>
      </c>
      <c r="S156" s="680">
        <v>1</v>
      </c>
      <c r="T156" s="747">
        <v>1</v>
      </c>
      <c r="U156" s="703">
        <v>1</v>
      </c>
    </row>
    <row r="157" spans="1:21" ht="14.4" customHeight="1" x14ac:dyDescent="0.3">
      <c r="A157" s="663">
        <v>25</v>
      </c>
      <c r="B157" s="664" t="s">
        <v>1429</v>
      </c>
      <c r="C157" s="664" t="s">
        <v>1576</v>
      </c>
      <c r="D157" s="745" t="s">
        <v>2127</v>
      </c>
      <c r="E157" s="746" t="s">
        <v>1593</v>
      </c>
      <c r="F157" s="664" t="s">
        <v>1572</v>
      </c>
      <c r="G157" s="664" t="s">
        <v>1694</v>
      </c>
      <c r="H157" s="664" t="s">
        <v>520</v>
      </c>
      <c r="I157" s="664" t="s">
        <v>1805</v>
      </c>
      <c r="J157" s="664" t="s">
        <v>1226</v>
      </c>
      <c r="K157" s="664" t="s">
        <v>1792</v>
      </c>
      <c r="L157" s="665">
        <v>0</v>
      </c>
      <c r="M157" s="665">
        <v>0</v>
      </c>
      <c r="N157" s="664">
        <v>3</v>
      </c>
      <c r="O157" s="747">
        <v>3</v>
      </c>
      <c r="P157" s="665">
        <v>0</v>
      </c>
      <c r="Q157" s="680"/>
      <c r="R157" s="664">
        <v>1</v>
      </c>
      <c r="S157" s="680">
        <v>0.33333333333333331</v>
      </c>
      <c r="T157" s="747">
        <v>1</v>
      </c>
      <c r="U157" s="703">
        <v>0.33333333333333331</v>
      </c>
    </row>
    <row r="158" spans="1:21" ht="14.4" customHeight="1" x14ac:dyDescent="0.3">
      <c r="A158" s="663">
        <v>25</v>
      </c>
      <c r="B158" s="664" t="s">
        <v>1429</v>
      </c>
      <c r="C158" s="664" t="s">
        <v>1576</v>
      </c>
      <c r="D158" s="745" t="s">
        <v>2127</v>
      </c>
      <c r="E158" s="746" t="s">
        <v>1593</v>
      </c>
      <c r="F158" s="664" t="s">
        <v>1572</v>
      </c>
      <c r="G158" s="664" t="s">
        <v>1617</v>
      </c>
      <c r="H158" s="664" t="s">
        <v>520</v>
      </c>
      <c r="I158" s="664" t="s">
        <v>1233</v>
      </c>
      <c r="J158" s="664" t="s">
        <v>1234</v>
      </c>
      <c r="K158" s="664" t="s">
        <v>1235</v>
      </c>
      <c r="L158" s="665">
        <v>132.97999999999999</v>
      </c>
      <c r="M158" s="665">
        <v>1595.76</v>
      </c>
      <c r="N158" s="664">
        <v>12</v>
      </c>
      <c r="O158" s="747">
        <v>12</v>
      </c>
      <c r="P158" s="665">
        <v>797.88</v>
      </c>
      <c r="Q158" s="680">
        <v>0.5</v>
      </c>
      <c r="R158" s="664">
        <v>6</v>
      </c>
      <c r="S158" s="680">
        <v>0.5</v>
      </c>
      <c r="T158" s="747">
        <v>6</v>
      </c>
      <c r="U158" s="703">
        <v>0.5</v>
      </c>
    </row>
    <row r="159" spans="1:21" ht="14.4" customHeight="1" x14ac:dyDescent="0.3">
      <c r="A159" s="663">
        <v>25</v>
      </c>
      <c r="B159" s="664" t="s">
        <v>1429</v>
      </c>
      <c r="C159" s="664" t="s">
        <v>1576</v>
      </c>
      <c r="D159" s="745" t="s">
        <v>2127</v>
      </c>
      <c r="E159" s="746" t="s">
        <v>1593</v>
      </c>
      <c r="F159" s="664" t="s">
        <v>1572</v>
      </c>
      <c r="G159" s="664" t="s">
        <v>1843</v>
      </c>
      <c r="H159" s="664" t="s">
        <v>520</v>
      </c>
      <c r="I159" s="664" t="s">
        <v>1844</v>
      </c>
      <c r="J159" s="664" t="s">
        <v>1845</v>
      </c>
      <c r="K159" s="664" t="s">
        <v>1846</v>
      </c>
      <c r="L159" s="665">
        <v>43.61</v>
      </c>
      <c r="M159" s="665">
        <v>43.61</v>
      </c>
      <c r="N159" s="664">
        <v>1</v>
      </c>
      <c r="O159" s="747">
        <v>1</v>
      </c>
      <c r="P159" s="665">
        <v>43.61</v>
      </c>
      <c r="Q159" s="680">
        <v>1</v>
      </c>
      <c r="R159" s="664">
        <v>1</v>
      </c>
      <c r="S159" s="680">
        <v>1</v>
      </c>
      <c r="T159" s="747">
        <v>1</v>
      </c>
      <c r="U159" s="703">
        <v>1</v>
      </c>
    </row>
    <row r="160" spans="1:21" ht="14.4" customHeight="1" x14ac:dyDescent="0.3">
      <c r="A160" s="663">
        <v>25</v>
      </c>
      <c r="B160" s="664" t="s">
        <v>1429</v>
      </c>
      <c r="C160" s="664" t="s">
        <v>1576</v>
      </c>
      <c r="D160" s="745" t="s">
        <v>2127</v>
      </c>
      <c r="E160" s="746" t="s">
        <v>1593</v>
      </c>
      <c r="F160" s="664" t="s">
        <v>1572</v>
      </c>
      <c r="G160" s="664" t="s">
        <v>1628</v>
      </c>
      <c r="H160" s="664" t="s">
        <v>1025</v>
      </c>
      <c r="I160" s="664" t="s">
        <v>1072</v>
      </c>
      <c r="J160" s="664" t="s">
        <v>543</v>
      </c>
      <c r="K160" s="664" t="s">
        <v>1545</v>
      </c>
      <c r="L160" s="665">
        <v>18.260000000000002</v>
      </c>
      <c r="M160" s="665">
        <v>273.90000000000003</v>
      </c>
      <c r="N160" s="664">
        <v>15</v>
      </c>
      <c r="O160" s="747">
        <v>9.5</v>
      </c>
      <c r="P160" s="665">
        <v>109.56000000000002</v>
      </c>
      <c r="Q160" s="680">
        <v>0.4</v>
      </c>
      <c r="R160" s="664">
        <v>6</v>
      </c>
      <c r="S160" s="680">
        <v>0.4</v>
      </c>
      <c r="T160" s="747">
        <v>3</v>
      </c>
      <c r="U160" s="703">
        <v>0.31578947368421051</v>
      </c>
    </row>
    <row r="161" spans="1:21" ht="14.4" customHeight="1" x14ac:dyDescent="0.3">
      <c r="A161" s="663">
        <v>25</v>
      </c>
      <c r="B161" s="664" t="s">
        <v>1429</v>
      </c>
      <c r="C161" s="664" t="s">
        <v>1576</v>
      </c>
      <c r="D161" s="745" t="s">
        <v>2127</v>
      </c>
      <c r="E161" s="746" t="s">
        <v>1593</v>
      </c>
      <c r="F161" s="664" t="s">
        <v>1572</v>
      </c>
      <c r="G161" s="664" t="s">
        <v>1628</v>
      </c>
      <c r="H161" s="664" t="s">
        <v>1025</v>
      </c>
      <c r="I161" s="664" t="s">
        <v>1034</v>
      </c>
      <c r="J161" s="664" t="s">
        <v>543</v>
      </c>
      <c r="K161" s="664" t="s">
        <v>544</v>
      </c>
      <c r="L161" s="665">
        <v>36.54</v>
      </c>
      <c r="M161" s="665">
        <v>36.54</v>
      </c>
      <c r="N161" s="664">
        <v>1</v>
      </c>
      <c r="O161" s="747">
        <v>1</v>
      </c>
      <c r="P161" s="665"/>
      <c r="Q161" s="680">
        <v>0</v>
      </c>
      <c r="R161" s="664"/>
      <c r="S161" s="680">
        <v>0</v>
      </c>
      <c r="T161" s="747"/>
      <c r="U161" s="703">
        <v>0</v>
      </c>
    </row>
    <row r="162" spans="1:21" ht="14.4" customHeight="1" x14ac:dyDescent="0.3">
      <c r="A162" s="663">
        <v>25</v>
      </c>
      <c r="B162" s="664" t="s">
        <v>1429</v>
      </c>
      <c r="C162" s="664" t="s">
        <v>1576</v>
      </c>
      <c r="D162" s="745" t="s">
        <v>2127</v>
      </c>
      <c r="E162" s="746" t="s">
        <v>1593</v>
      </c>
      <c r="F162" s="664" t="s">
        <v>1572</v>
      </c>
      <c r="G162" s="664" t="s">
        <v>1628</v>
      </c>
      <c r="H162" s="664" t="s">
        <v>520</v>
      </c>
      <c r="I162" s="664" t="s">
        <v>1847</v>
      </c>
      <c r="J162" s="664" t="s">
        <v>543</v>
      </c>
      <c r="K162" s="664" t="s">
        <v>1848</v>
      </c>
      <c r="L162" s="665">
        <v>0</v>
      </c>
      <c r="M162" s="665">
        <v>0</v>
      </c>
      <c r="N162" s="664">
        <v>1</v>
      </c>
      <c r="O162" s="747">
        <v>1</v>
      </c>
      <c r="P162" s="665"/>
      <c r="Q162" s="680"/>
      <c r="R162" s="664"/>
      <c r="S162" s="680">
        <v>0</v>
      </c>
      <c r="T162" s="747"/>
      <c r="U162" s="703">
        <v>0</v>
      </c>
    </row>
    <row r="163" spans="1:21" ht="14.4" customHeight="1" x14ac:dyDescent="0.3">
      <c r="A163" s="663">
        <v>25</v>
      </c>
      <c r="B163" s="664" t="s">
        <v>1429</v>
      </c>
      <c r="C163" s="664" t="s">
        <v>1576</v>
      </c>
      <c r="D163" s="745" t="s">
        <v>2127</v>
      </c>
      <c r="E163" s="746" t="s">
        <v>1593</v>
      </c>
      <c r="F163" s="664" t="s">
        <v>1572</v>
      </c>
      <c r="G163" s="664" t="s">
        <v>1628</v>
      </c>
      <c r="H163" s="664" t="s">
        <v>520</v>
      </c>
      <c r="I163" s="664" t="s">
        <v>1652</v>
      </c>
      <c r="J163" s="664" t="s">
        <v>543</v>
      </c>
      <c r="K163" s="664" t="s">
        <v>1653</v>
      </c>
      <c r="L163" s="665">
        <v>18.260000000000002</v>
      </c>
      <c r="M163" s="665">
        <v>18.260000000000002</v>
      </c>
      <c r="N163" s="664">
        <v>1</v>
      </c>
      <c r="O163" s="747">
        <v>1</v>
      </c>
      <c r="P163" s="665"/>
      <c r="Q163" s="680">
        <v>0</v>
      </c>
      <c r="R163" s="664"/>
      <c r="S163" s="680">
        <v>0</v>
      </c>
      <c r="T163" s="747"/>
      <c r="U163" s="703">
        <v>0</v>
      </c>
    </row>
    <row r="164" spans="1:21" ht="14.4" customHeight="1" x14ac:dyDescent="0.3">
      <c r="A164" s="663">
        <v>25</v>
      </c>
      <c r="B164" s="664" t="s">
        <v>1429</v>
      </c>
      <c r="C164" s="664" t="s">
        <v>1576</v>
      </c>
      <c r="D164" s="745" t="s">
        <v>2127</v>
      </c>
      <c r="E164" s="746" t="s">
        <v>1593</v>
      </c>
      <c r="F164" s="664" t="s">
        <v>1572</v>
      </c>
      <c r="G164" s="664" t="s">
        <v>1628</v>
      </c>
      <c r="H164" s="664" t="s">
        <v>520</v>
      </c>
      <c r="I164" s="664" t="s">
        <v>1849</v>
      </c>
      <c r="J164" s="664" t="s">
        <v>543</v>
      </c>
      <c r="K164" s="664" t="s">
        <v>1850</v>
      </c>
      <c r="L164" s="665">
        <v>18.260000000000002</v>
      </c>
      <c r="M164" s="665">
        <v>18.260000000000002</v>
      </c>
      <c r="N164" s="664">
        <v>1</v>
      </c>
      <c r="O164" s="747">
        <v>1</v>
      </c>
      <c r="P164" s="665"/>
      <c r="Q164" s="680">
        <v>0</v>
      </c>
      <c r="R164" s="664"/>
      <c r="S164" s="680">
        <v>0</v>
      </c>
      <c r="T164" s="747"/>
      <c r="U164" s="703">
        <v>0</v>
      </c>
    </row>
    <row r="165" spans="1:21" ht="14.4" customHeight="1" x14ac:dyDescent="0.3">
      <c r="A165" s="663">
        <v>25</v>
      </c>
      <c r="B165" s="664" t="s">
        <v>1429</v>
      </c>
      <c r="C165" s="664" t="s">
        <v>1576</v>
      </c>
      <c r="D165" s="745" t="s">
        <v>2127</v>
      </c>
      <c r="E165" s="746" t="s">
        <v>1593</v>
      </c>
      <c r="F165" s="664" t="s">
        <v>1572</v>
      </c>
      <c r="G165" s="664" t="s">
        <v>1798</v>
      </c>
      <c r="H165" s="664" t="s">
        <v>520</v>
      </c>
      <c r="I165" s="664" t="s">
        <v>1851</v>
      </c>
      <c r="J165" s="664" t="s">
        <v>992</v>
      </c>
      <c r="K165" s="664" t="s">
        <v>1852</v>
      </c>
      <c r="L165" s="665">
        <v>54.23</v>
      </c>
      <c r="M165" s="665">
        <v>54.23</v>
      </c>
      <c r="N165" s="664">
        <v>1</v>
      </c>
      <c r="O165" s="747">
        <v>1</v>
      </c>
      <c r="P165" s="665"/>
      <c r="Q165" s="680">
        <v>0</v>
      </c>
      <c r="R165" s="664"/>
      <c r="S165" s="680">
        <v>0</v>
      </c>
      <c r="T165" s="747"/>
      <c r="U165" s="703">
        <v>0</v>
      </c>
    </row>
    <row r="166" spans="1:21" ht="14.4" customHeight="1" x14ac:dyDescent="0.3">
      <c r="A166" s="663">
        <v>25</v>
      </c>
      <c r="B166" s="664" t="s">
        <v>1429</v>
      </c>
      <c r="C166" s="664" t="s">
        <v>1576</v>
      </c>
      <c r="D166" s="745" t="s">
        <v>2127</v>
      </c>
      <c r="E166" s="746" t="s">
        <v>1593</v>
      </c>
      <c r="F166" s="664" t="s">
        <v>1572</v>
      </c>
      <c r="G166" s="664" t="s">
        <v>1853</v>
      </c>
      <c r="H166" s="664" t="s">
        <v>520</v>
      </c>
      <c r="I166" s="664" t="s">
        <v>1854</v>
      </c>
      <c r="J166" s="664" t="s">
        <v>1855</v>
      </c>
      <c r="K166" s="664" t="s">
        <v>1856</v>
      </c>
      <c r="L166" s="665">
        <v>24.78</v>
      </c>
      <c r="M166" s="665">
        <v>49.56</v>
      </c>
      <c r="N166" s="664">
        <v>2</v>
      </c>
      <c r="O166" s="747">
        <v>1</v>
      </c>
      <c r="P166" s="665">
        <v>49.56</v>
      </c>
      <c r="Q166" s="680">
        <v>1</v>
      </c>
      <c r="R166" s="664">
        <v>2</v>
      </c>
      <c r="S166" s="680">
        <v>1</v>
      </c>
      <c r="T166" s="747">
        <v>1</v>
      </c>
      <c r="U166" s="703">
        <v>1</v>
      </c>
    </row>
    <row r="167" spans="1:21" ht="14.4" customHeight="1" x14ac:dyDescent="0.3">
      <c r="A167" s="663">
        <v>25</v>
      </c>
      <c r="B167" s="664" t="s">
        <v>1429</v>
      </c>
      <c r="C167" s="664" t="s">
        <v>1576</v>
      </c>
      <c r="D167" s="745" t="s">
        <v>2127</v>
      </c>
      <c r="E167" s="746" t="s">
        <v>1593</v>
      </c>
      <c r="F167" s="664" t="s">
        <v>1573</v>
      </c>
      <c r="G167" s="664" t="s">
        <v>1773</v>
      </c>
      <c r="H167" s="664" t="s">
        <v>520</v>
      </c>
      <c r="I167" s="664" t="s">
        <v>1774</v>
      </c>
      <c r="J167" s="664" t="s">
        <v>1775</v>
      </c>
      <c r="K167" s="664"/>
      <c r="L167" s="665">
        <v>0</v>
      </c>
      <c r="M167" s="665">
        <v>0</v>
      </c>
      <c r="N167" s="664">
        <v>1</v>
      </c>
      <c r="O167" s="747">
        <v>1</v>
      </c>
      <c r="P167" s="665">
        <v>0</v>
      </c>
      <c r="Q167" s="680"/>
      <c r="R167" s="664">
        <v>1</v>
      </c>
      <c r="S167" s="680">
        <v>1</v>
      </c>
      <c r="T167" s="747">
        <v>1</v>
      </c>
      <c r="U167" s="703">
        <v>1</v>
      </c>
    </row>
    <row r="168" spans="1:21" ht="14.4" customHeight="1" x14ac:dyDescent="0.3">
      <c r="A168" s="663">
        <v>25</v>
      </c>
      <c r="B168" s="664" t="s">
        <v>1429</v>
      </c>
      <c r="C168" s="664" t="s">
        <v>1576</v>
      </c>
      <c r="D168" s="745" t="s">
        <v>2127</v>
      </c>
      <c r="E168" s="746" t="s">
        <v>1594</v>
      </c>
      <c r="F168" s="664" t="s">
        <v>1572</v>
      </c>
      <c r="G168" s="664" t="s">
        <v>1616</v>
      </c>
      <c r="H168" s="664" t="s">
        <v>1025</v>
      </c>
      <c r="I168" s="664" t="s">
        <v>1282</v>
      </c>
      <c r="J168" s="664" t="s">
        <v>1121</v>
      </c>
      <c r="K168" s="664" t="s">
        <v>1212</v>
      </c>
      <c r="L168" s="665">
        <v>154.36000000000001</v>
      </c>
      <c r="M168" s="665">
        <v>6328.760000000002</v>
      </c>
      <c r="N168" s="664">
        <v>41</v>
      </c>
      <c r="O168" s="747">
        <v>27.5</v>
      </c>
      <c r="P168" s="665">
        <v>2161.0400000000004</v>
      </c>
      <c r="Q168" s="680">
        <v>0.34146341463414631</v>
      </c>
      <c r="R168" s="664">
        <v>14</v>
      </c>
      <c r="S168" s="680">
        <v>0.34146341463414637</v>
      </c>
      <c r="T168" s="747">
        <v>10.5</v>
      </c>
      <c r="U168" s="703">
        <v>0.38181818181818183</v>
      </c>
    </row>
    <row r="169" spans="1:21" ht="14.4" customHeight="1" x14ac:dyDescent="0.3">
      <c r="A169" s="663">
        <v>25</v>
      </c>
      <c r="B169" s="664" t="s">
        <v>1429</v>
      </c>
      <c r="C169" s="664" t="s">
        <v>1576</v>
      </c>
      <c r="D169" s="745" t="s">
        <v>2127</v>
      </c>
      <c r="E169" s="746" t="s">
        <v>1594</v>
      </c>
      <c r="F169" s="664" t="s">
        <v>1572</v>
      </c>
      <c r="G169" s="664" t="s">
        <v>1694</v>
      </c>
      <c r="H169" s="664" t="s">
        <v>520</v>
      </c>
      <c r="I169" s="664" t="s">
        <v>1225</v>
      </c>
      <c r="J169" s="664" t="s">
        <v>1226</v>
      </c>
      <c r="K169" s="664" t="s">
        <v>1660</v>
      </c>
      <c r="L169" s="665">
        <v>170.52</v>
      </c>
      <c r="M169" s="665">
        <v>511.56000000000006</v>
      </c>
      <c r="N169" s="664">
        <v>3</v>
      </c>
      <c r="O169" s="747">
        <v>1.5</v>
      </c>
      <c r="P169" s="665">
        <v>341.04</v>
      </c>
      <c r="Q169" s="680">
        <v>0.66666666666666663</v>
      </c>
      <c r="R169" s="664">
        <v>2</v>
      </c>
      <c r="S169" s="680">
        <v>0.66666666666666663</v>
      </c>
      <c r="T169" s="747">
        <v>0.5</v>
      </c>
      <c r="U169" s="703">
        <v>0.33333333333333331</v>
      </c>
    </row>
    <row r="170" spans="1:21" ht="14.4" customHeight="1" x14ac:dyDescent="0.3">
      <c r="A170" s="663">
        <v>25</v>
      </c>
      <c r="B170" s="664" t="s">
        <v>1429</v>
      </c>
      <c r="C170" s="664" t="s">
        <v>1576</v>
      </c>
      <c r="D170" s="745" t="s">
        <v>2127</v>
      </c>
      <c r="E170" s="746" t="s">
        <v>1594</v>
      </c>
      <c r="F170" s="664" t="s">
        <v>1572</v>
      </c>
      <c r="G170" s="664" t="s">
        <v>1638</v>
      </c>
      <c r="H170" s="664" t="s">
        <v>520</v>
      </c>
      <c r="I170" s="664" t="s">
        <v>1857</v>
      </c>
      <c r="J170" s="664" t="s">
        <v>1640</v>
      </c>
      <c r="K170" s="664" t="s">
        <v>1858</v>
      </c>
      <c r="L170" s="665">
        <v>0</v>
      </c>
      <c r="M170" s="665">
        <v>0</v>
      </c>
      <c r="N170" s="664">
        <v>1</v>
      </c>
      <c r="O170" s="747">
        <v>0.5</v>
      </c>
      <c r="P170" s="665">
        <v>0</v>
      </c>
      <c r="Q170" s="680"/>
      <c r="R170" s="664">
        <v>1</v>
      </c>
      <c r="S170" s="680">
        <v>1</v>
      </c>
      <c r="T170" s="747">
        <v>0.5</v>
      </c>
      <c r="U170" s="703">
        <v>1</v>
      </c>
    </row>
    <row r="171" spans="1:21" ht="14.4" customHeight="1" x14ac:dyDescent="0.3">
      <c r="A171" s="663">
        <v>25</v>
      </c>
      <c r="B171" s="664" t="s">
        <v>1429</v>
      </c>
      <c r="C171" s="664" t="s">
        <v>1576</v>
      </c>
      <c r="D171" s="745" t="s">
        <v>2127</v>
      </c>
      <c r="E171" s="746" t="s">
        <v>1594</v>
      </c>
      <c r="F171" s="664" t="s">
        <v>1572</v>
      </c>
      <c r="G171" s="664" t="s">
        <v>1859</v>
      </c>
      <c r="H171" s="664" t="s">
        <v>520</v>
      </c>
      <c r="I171" s="664" t="s">
        <v>685</v>
      </c>
      <c r="J171" s="664" t="s">
        <v>686</v>
      </c>
      <c r="K171" s="664" t="s">
        <v>1860</v>
      </c>
      <c r="L171" s="665">
        <v>107.27</v>
      </c>
      <c r="M171" s="665">
        <v>107.27</v>
      </c>
      <c r="N171" s="664">
        <v>1</v>
      </c>
      <c r="O171" s="747">
        <v>1</v>
      </c>
      <c r="P171" s="665"/>
      <c r="Q171" s="680">
        <v>0</v>
      </c>
      <c r="R171" s="664"/>
      <c r="S171" s="680">
        <v>0</v>
      </c>
      <c r="T171" s="747"/>
      <c r="U171" s="703">
        <v>0</v>
      </c>
    </row>
    <row r="172" spans="1:21" ht="14.4" customHeight="1" x14ac:dyDescent="0.3">
      <c r="A172" s="663">
        <v>25</v>
      </c>
      <c r="B172" s="664" t="s">
        <v>1429</v>
      </c>
      <c r="C172" s="664" t="s">
        <v>1576</v>
      </c>
      <c r="D172" s="745" t="s">
        <v>2127</v>
      </c>
      <c r="E172" s="746" t="s">
        <v>1594</v>
      </c>
      <c r="F172" s="664" t="s">
        <v>1572</v>
      </c>
      <c r="G172" s="664" t="s">
        <v>1617</v>
      </c>
      <c r="H172" s="664" t="s">
        <v>520</v>
      </c>
      <c r="I172" s="664" t="s">
        <v>1233</v>
      </c>
      <c r="J172" s="664" t="s">
        <v>1234</v>
      </c>
      <c r="K172" s="664" t="s">
        <v>1235</v>
      </c>
      <c r="L172" s="665">
        <v>132.97999999999999</v>
      </c>
      <c r="M172" s="665">
        <v>1728.7399999999998</v>
      </c>
      <c r="N172" s="664">
        <v>13</v>
      </c>
      <c r="O172" s="747">
        <v>5</v>
      </c>
      <c r="P172" s="665">
        <v>797.87999999999988</v>
      </c>
      <c r="Q172" s="680">
        <v>0.46153846153846151</v>
      </c>
      <c r="R172" s="664">
        <v>6</v>
      </c>
      <c r="S172" s="680">
        <v>0.46153846153846156</v>
      </c>
      <c r="T172" s="747">
        <v>2</v>
      </c>
      <c r="U172" s="703">
        <v>0.4</v>
      </c>
    </row>
    <row r="173" spans="1:21" ht="14.4" customHeight="1" x14ac:dyDescent="0.3">
      <c r="A173" s="663">
        <v>25</v>
      </c>
      <c r="B173" s="664" t="s">
        <v>1429</v>
      </c>
      <c r="C173" s="664" t="s">
        <v>1576</v>
      </c>
      <c r="D173" s="745" t="s">
        <v>2127</v>
      </c>
      <c r="E173" s="746" t="s">
        <v>1594</v>
      </c>
      <c r="F173" s="664" t="s">
        <v>1572</v>
      </c>
      <c r="G173" s="664" t="s">
        <v>1617</v>
      </c>
      <c r="H173" s="664" t="s">
        <v>520</v>
      </c>
      <c r="I173" s="664" t="s">
        <v>1259</v>
      </c>
      <c r="J173" s="664" t="s">
        <v>1260</v>
      </c>
      <c r="K173" s="664" t="s">
        <v>1861</v>
      </c>
      <c r="L173" s="665">
        <v>77.52</v>
      </c>
      <c r="M173" s="665">
        <v>232.56</v>
      </c>
      <c r="N173" s="664">
        <v>3</v>
      </c>
      <c r="O173" s="747">
        <v>1</v>
      </c>
      <c r="P173" s="665"/>
      <c r="Q173" s="680">
        <v>0</v>
      </c>
      <c r="R173" s="664"/>
      <c r="S173" s="680">
        <v>0</v>
      </c>
      <c r="T173" s="747"/>
      <c r="U173" s="703">
        <v>0</v>
      </c>
    </row>
    <row r="174" spans="1:21" ht="14.4" customHeight="1" x14ac:dyDescent="0.3">
      <c r="A174" s="663">
        <v>25</v>
      </c>
      <c r="B174" s="664" t="s">
        <v>1429</v>
      </c>
      <c r="C174" s="664" t="s">
        <v>1576</v>
      </c>
      <c r="D174" s="745" t="s">
        <v>2127</v>
      </c>
      <c r="E174" s="746" t="s">
        <v>1594</v>
      </c>
      <c r="F174" s="664" t="s">
        <v>1572</v>
      </c>
      <c r="G174" s="664" t="s">
        <v>1617</v>
      </c>
      <c r="H174" s="664" t="s">
        <v>520</v>
      </c>
      <c r="I174" s="664" t="s">
        <v>1669</v>
      </c>
      <c r="J174" s="664" t="s">
        <v>1234</v>
      </c>
      <c r="K174" s="664" t="s">
        <v>1235</v>
      </c>
      <c r="L174" s="665">
        <v>132.97999999999999</v>
      </c>
      <c r="M174" s="665">
        <v>398.93999999999994</v>
      </c>
      <c r="N174" s="664">
        <v>3</v>
      </c>
      <c r="O174" s="747">
        <v>1</v>
      </c>
      <c r="P174" s="665"/>
      <c r="Q174" s="680">
        <v>0</v>
      </c>
      <c r="R174" s="664"/>
      <c r="S174" s="680">
        <v>0</v>
      </c>
      <c r="T174" s="747"/>
      <c r="U174" s="703">
        <v>0</v>
      </c>
    </row>
    <row r="175" spans="1:21" ht="14.4" customHeight="1" x14ac:dyDescent="0.3">
      <c r="A175" s="663">
        <v>25</v>
      </c>
      <c r="B175" s="664" t="s">
        <v>1429</v>
      </c>
      <c r="C175" s="664" t="s">
        <v>1576</v>
      </c>
      <c r="D175" s="745" t="s">
        <v>2127</v>
      </c>
      <c r="E175" s="746" t="s">
        <v>1594</v>
      </c>
      <c r="F175" s="664" t="s">
        <v>1572</v>
      </c>
      <c r="G175" s="664" t="s">
        <v>1862</v>
      </c>
      <c r="H175" s="664" t="s">
        <v>520</v>
      </c>
      <c r="I175" s="664" t="s">
        <v>1863</v>
      </c>
      <c r="J175" s="664" t="s">
        <v>1864</v>
      </c>
      <c r="K175" s="664" t="s">
        <v>1865</v>
      </c>
      <c r="L175" s="665">
        <v>0</v>
      </c>
      <c r="M175" s="665">
        <v>0</v>
      </c>
      <c r="N175" s="664">
        <v>1</v>
      </c>
      <c r="O175" s="747">
        <v>1</v>
      </c>
      <c r="P175" s="665"/>
      <c r="Q175" s="680"/>
      <c r="R175" s="664"/>
      <c r="S175" s="680">
        <v>0</v>
      </c>
      <c r="T175" s="747"/>
      <c r="U175" s="703">
        <v>0</v>
      </c>
    </row>
    <row r="176" spans="1:21" ht="14.4" customHeight="1" x14ac:dyDescent="0.3">
      <c r="A176" s="663">
        <v>25</v>
      </c>
      <c r="B176" s="664" t="s">
        <v>1429</v>
      </c>
      <c r="C176" s="664" t="s">
        <v>1576</v>
      </c>
      <c r="D176" s="745" t="s">
        <v>2127</v>
      </c>
      <c r="E176" s="746" t="s">
        <v>1594</v>
      </c>
      <c r="F176" s="664" t="s">
        <v>1572</v>
      </c>
      <c r="G176" s="664" t="s">
        <v>1686</v>
      </c>
      <c r="H176" s="664" t="s">
        <v>520</v>
      </c>
      <c r="I176" s="664" t="s">
        <v>1217</v>
      </c>
      <c r="J176" s="664" t="s">
        <v>1218</v>
      </c>
      <c r="K176" s="664" t="s">
        <v>1647</v>
      </c>
      <c r="L176" s="665">
        <v>34.19</v>
      </c>
      <c r="M176" s="665">
        <v>34.19</v>
      </c>
      <c r="N176" s="664">
        <v>1</v>
      </c>
      <c r="O176" s="747">
        <v>1</v>
      </c>
      <c r="P176" s="665"/>
      <c r="Q176" s="680">
        <v>0</v>
      </c>
      <c r="R176" s="664"/>
      <c r="S176" s="680">
        <v>0</v>
      </c>
      <c r="T176" s="747"/>
      <c r="U176" s="703">
        <v>0</v>
      </c>
    </row>
    <row r="177" spans="1:21" ht="14.4" customHeight="1" x14ac:dyDescent="0.3">
      <c r="A177" s="663">
        <v>25</v>
      </c>
      <c r="B177" s="664" t="s">
        <v>1429</v>
      </c>
      <c r="C177" s="664" t="s">
        <v>1576</v>
      </c>
      <c r="D177" s="745" t="s">
        <v>2127</v>
      </c>
      <c r="E177" s="746" t="s">
        <v>1594</v>
      </c>
      <c r="F177" s="664" t="s">
        <v>1572</v>
      </c>
      <c r="G177" s="664" t="s">
        <v>1628</v>
      </c>
      <c r="H177" s="664" t="s">
        <v>1025</v>
      </c>
      <c r="I177" s="664" t="s">
        <v>1866</v>
      </c>
      <c r="J177" s="664" t="s">
        <v>543</v>
      </c>
      <c r="K177" s="664" t="s">
        <v>1867</v>
      </c>
      <c r="L177" s="665">
        <v>0</v>
      </c>
      <c r="M177" s="665">
        <v>0</v>
      </c>
      <c r="N177" s="664">
        <v>1</v>
      </c>
      <c r="O177" s="747">
        <v>1</v>
      </c>
      <c r="P177" s="665"/>
      <c r="Q177" s="680"/>
      <c r="R177" s="664"/>
      <c r="S177" s="680">
        <v>0</v>
      </c>
      <c r="T177" s="747"/>
      <c r="U177" s="703">
        <v>0</v>
      </c>
    </row>
    <row r="178" spans="1:21" ht="14.4" customHeight="1" x14ac:dyDescent="0.3">
      <c r="A178" s="663">
        <v>25</v>
      </c>
      <c r="B178" s="664" t="s">
        <v>1429</v>
      </c>
      <c r="C178" s="664" t="s">
        <v>1576</v>
      </c>
      <c r="D178" s="745" t="s">
        <v>2127</v>
      </c>
      <c r="E178" s="746" t="s">
        <v>1594</v>
      </c>
      <c r="F178" s="664" t="s">
        <v>1572</v>
      </c>
      <c r="G178" s="664" t="s">
        <v>1628</v>
      </c>
      <c r="H178" s="664" t="s">
        <v>520</v>
      </c>
      <c r="I178" s="664" t="s">
        <v>962</v>
      </c>
      <c r="J178" s="664" t="s">
        <v>543</v>
      </c>
      <c r="K178" s="664" t="s">
        <v>1629</v>
      </c>
      <c r="L178" s="665">
        <v>36.54</v>
      </c>
      <c r="M178" s="665">
        <v>36.54</v>
      </c>
      <c r="N178" s="664">
        <v>1</v>
      </c>
      <c r="O178" s="747">
        <v>1</v>
      </c>
      <c r="P178" s="665"/>
      <c r="Q178" s="680">
        <v>0</v>
      </c>
      <c r="R178" s="664"/>
      <c r="S178" s="680">
        <v>0</v>
      </c>
      <c r="T178" s="747"/>
      <c r="U178" s="703">
        <v>0</v>
      </c>
    </row>
    <row r="179" spans="1:21" ht="14.4" customHeight="1" x14ac:dyDescent="0.3">
      <c r="A179" s="663">
        <v>25</v>
      </c>
      <c r="B179" s="664" t="s">
        <v>1429</v>
      </c>
      <c r="C179" s="664" t="s">
        <v>1576</v>
      </c>
      <c r="D179" s="745" t="s">
        <v>2127</v>
      </c>
      <c r="E179" s="746" t="s">
        <v>1594</v>
      </c>
      <c r="F179" s="664" t="s">
        <v>1572</v>
      </c>
      <c r="G179" s="664" t="s">
        <v>1628</v>
      </c>
      <c r="H179" s="664" t="s">
        <v>520</v>
      </c>
      <c r="I179" s="664" t="s">
        <v>1652</v>
      </c>
      <c r="J179" s="664" t="s">
        <v>543</v>
      </c>
      <c r="K179" s="664" t="s">
        <v>1653</v>
      </c>
      <c r="L179" s="665">
        <v>18.260000000000002</v>
      </c>
      <c r="M179" s="665">
        <v>36.520000000000003</v>
      </c>
      <c r="N179" s="664">
        <v>2</v>
      </c>
      <c r="O179" s="747">
        <v>1.5</v>
      </c>
      <c r="P179" s="665">
        <v>18.260000000000002</v>
      </c>
      <c r="Q179" s="680">
        <v>0.5</v>
      </c>
      <c r="R179" s="664">
        <v>1</v>
      </c>
      <c r="S179" s="680">
        <v>0.5</v>
      </c>
      <c r="T179" s="747">
        <v>0.5</v>
      </c>
      <c r="U179" s="703">
        <v>0.33333333333333331</v>
      </c>
    </row>
    <row r="180" spans="1:21" ht="14.4" customHeight="1" x14ac:dyDescent="0.3">
      <c r="A180" s="663">
        <v>25</v>
      </c>
      <c r="B180" s="664" t="s">
        <v>1429</v>
      </c>
      <c r="C180" s="664" t="s">
        <v>1576</v>
      </c>
      <c r="D180" s="745" t="s">
        <v>2127</v>
      </c>
      <c r="E180" s="746" t="s">
        <v>1594</v>
      </c>
      <c r="F180" s="664" t="s">
        <v>1572</v>
      </c>
      <c r="G180" s="664" t="s">
        <v>1868</v>
      </c>
      <c r="H180" s="664" t="s">
        <v>520</v>
      </c>
      <c r="I180" s="664" t="s">
        <v>1869</v>
      </c>
      <c r="J180" s="664" t="s">
        <v>1870</v>
      </c>
      <c r="K180" s="664" t="s">
        <v>1871</v>
      </c>
      <c r="L180" s="665">
        <v>0</v>
      </c>
      <c r="M180" s="665">
        <v>0</v>
      </c>
      <c r="N180" s="664">
        <v>1</v>
      </c>
      <c r="O180" s="747">
        <v>1</v>
      </c>
      <c r="P180" s="665">
        <v>0</v>
      </c>
      <c r="Q180" s="680"/>
      <c r="R180" s="664">
        <v>1</v>
      </c>
      <c r="S180" s="680">
        <v>1</v>
      </c>
      <c r="T180" s="747">
        <v>1</v>
      </c>
      <c r="U180" s="703">
        <v>1</v>
      </c>
    </row>
    <row r="181" spans="1:21" ht="14.4" customHeight="1" x14ac:dyDescent="0.3">
      <c r="A181" s="663">
        <v>25</v>
      </c>
      <c r="B181" s="664" t="s">
        <v>1429</v>
      </c>
      <c r="C181" s="664" t="s">
        <v>1576</v>
      </c>
      <c r="D181" s="745" t="s">
        <v>2127</v>
      </c>
      <c r="E181" s="746" t="s">
        <v>1596</v>
      </c>
      <c r="F181" s="664" t="s">
        <v>1572</v>
      </c>
      <c r="G181" s="664" t="s">
        <v>1670</v>
      </c>
      <c r="H181" s="664" t="s">
        <v>520</v>
      </c>
      <c r="I181" s="664" t="s">
        <v>1872</v>
      </c>
      <c r="J181" s="664" t="s">
        <v>1873</v>
      </c>
      <c r="K181" s="664" t="s">
        <v>1874</v>
      </c>
      <c r="L181" s="665">
        <v>263.26</v>
      </c>
      <c r="M181" s="665">
        <v>263.26</v>
      </c>
      <c r="N181" s="664">
        <v>1</v>
      </c>
      <c r="O181" s="747">
        <v>1</v>
      </c>
      <c r="P181" s="665">
        <v>263.26</v>
      </c>
      <c r="Q181" s="680">
        <v>1</v>
      </c>
      <c r="R181" s="664">
        <v>1</v>
      </c>
      <c r="S181" s="680">
        <v>1</v>
      </c>
      <c r="T181" s="747">
        <v>1</v>
      </c>
      <c r="U181" s="703">
        <v>1</v>
      </c>
    </row>
    <row r="182" spans="1:21" ht="14.4" customHeight="1" x14ac:dyDescent="0.3">
      <c r="A182" s="663">
        <v>25</v>
      </c>
      <c r="B182" s="664" t="s">
        <v>1429</v>
      </c>
      <c r="C182" s="664" t="s">
        <v>1576</v>
      </c>
      <c r="D182" s="745" t="s">
        <v>2127</v>
      </c>
      <c r="E182" s="746" t="s">
        <v>1596</v>
      </c>
      <c r="F182" s="664" t="s">
        <v>1572</v>
      </c>
      <c r="G182" s="664" t="s">
        <v>1616</v>
      </c>
      <c r="H182" s="664" t="s">
        <v>520</v>
      </c>
      <c r="I182" s="664" t="s">
        <v>1618</v>
      </c>
      <c r="J182" s="664" t="s">
        <v>1619</v>
      </c>
      <c r="K182" s="664" t="s">
        <v>1620</v>
      </c>
      <c r="L182" s="665">
        <v>154.36000000000001</v>
      </c>
      <c r="M182" s="665">
        <v>154.36000000000001</v>
      </c>
      <c r="N182" s="664">
        <v>1</v>
      </c>
      <c r="O182" s="747">
        <v>1</v>
      </c>
      <c r="P182" s="665">
        <v>154.36000000000001</v>
      </c>
      <c r="Q182" s="680">
        <v>1</v>
      </c>
      <c r="R182" s="664">
        <v>1</v>
      </c>
      <c r="S182" s="680">
        <v>1</v>
      </c>
      <c r="T182" s="747">
        <v>1</v>
      </c>
      <c r="U182" s="703">
        <v>1</v>
      </c>
    </row>
    <row r="183" spans="1:21" ht="14.4" customHeight="1" x14ac:dyDescent="0.3">
      <c r="A183" s="663">
        <v>25</v>
      </c>
      <c r="B183" s="664" t="s">
        <v>1429</v>
      </c>
      <c r="C183" s="664" t="s">
        <v>1576</v>
      </c>
      <c r="D183" s="745" t="s">
        <v>2127</v>
      </c>
      <c r="E183" s="746" t="s">
        <v>1596</v>
      </c>
      <c r="F183" s="664" t="s">
        <v>1572</v>
      </c>
      <c r="G183" s="664" t="s">
        <v>1616</v>
      </c>
      <c r="H183" s="664" t="s">
        <v>1025</v>
      </c>
      <c r="I183" s="664" t="s">
        <v>1282</v>
      </c>
      <c r="J183" s="664" t="s">
        <v>1121</v>
      </c>
      <c r="K183" s="664" t="s">
        <v>1212</v>
      </c>
      <c r="L183" s="665">
        <v>154.36000000000001</v>
      </c>
      <c r="M183" s="665">
        <v>3241.5600000000004</v>
      </c>
      <c r="N183" s="664">
        <v>21</v>
      </c>
      <c r="O183" s="747">
        <v>13.5</v>
      </c>
      <c r="P183" s="665">
        <v>1234.8800000000001</v>
      </c>
      <c r="Q183" s="680">
        <v>0.38095238095238093</v>
      </c>
      <c r="R183" s="664">
        <v>8</v>
      </c>
      <c r="S183" s="680">
        <v>0.38095238095238093</v>
      </c>
      <c r="T183" s="747">
        <v>6</v>
      </c>
      <c r="U183" s="703">
        <v>0.44444444444444442</v>
      </c>
    </row>
    <row r="184" spans="1:21" ht="14.4" customHeight="1" x14ac:dyDescent="0.3">
      <c r="A184" s="663">
        <v>25</v>
      </c>
      <c r="B184" s="664" t="s">
        <v>1429</v>
      </c>
      <c r="C184" s="664" t="s">
        <v>1576</v>
      </c>
      <c r="D184" s="745" t="s">
        <v>2127</v>
      </c>
      <c r="E184" s="746" t="s">
        <v>1596</v>
      </c>
      <c r="F184" s="664" t="s">
        <v>1572</v>
      </c>
      <c r="G184" s="664" t="s">
        <v>1616</v>
      </c>
      <c r="H184" s="664" t="s">
        <v>1025</v>
      </c>
      <c r="I184" s="664" t="s">
        <v>1120</v>
      </c>
      <c r="J184" s="664" t="s">
        <v>1121</v>
      </c>
      <c r="K184" s="664" t="s">
        <v>1514</v>
      </c>
      <c r="L184" s="665">
        <v>225.06</v>
      </c>
      <c r="M184" s="665">
        <v>450.12</v>
      </c>
      <c r="N184" s="664">
        <v>2</v>
      </c>
      <c r="O184" s="747">
        <v>1</v>
      </c>
      <c r="P184" s="665">
        <v>225.06</v>
      </c>
      <c r="Q184" s="680">
        <v>0.5</v>
      </c>
      <c r="R184" s="664">
        <v>1</v>
      </c>
      <c r="S184" s="680">
        <v>0.5</v>
      </c>
      <c r="T184" s="747">
        <v>0.5</v>
      </c>
      <c r="U184" s="703">
        <v>0.5</v>
      </c>
    </row>
    <row r="185" spans="1:21" ht="14.4" customHeight="1" x14ac:dyDescent="0.3">
      <c r="A185" s="663">
        <v>25</v>
      </c>
      <c r="B185" s="664" t="s">
        <v>1429</v>
      </c>
      <c r="C185" s="664" t="s">
        <v>1576</v>
      </c>
      <c r="D185" s="745" t="s">
        <v>2127</v>
      </c>
      <c r="E185" s="746" t="s">
        <v>1596</v>
      </c>
      <c r="F185" s="664" t="s">
        <v>1572</v>
      </c>
      <c r="G185" s="664" t="s">
        <v>1694</v>
      </c>
      <c r="H185" s="664" t="s">
        <v>520</v>
      </c>
      <c r="I185" s="664" t="s">
        <v>1225</v>
      </c>
      <c r="J185" s="664" t="s">
        <v>1226</v>
      </c>
      <c r="K185" s="664" t="s">
        <v>1660</v>
      </c>
      <c r="L185" s="665">
        <v>170.52</v>
      </c>
      <c r="M185" s="665">
        <v>170.52</v>
      </c>
      <c r="N185" s="664">
        <v>1</v>
      </c>
      <c r="O185" s="747">
        <v>1</v>
      </c>
      <c r="P185" s="665">
        <v>170.52</v>
      </c>
      <c r="Q185" s="680">
        <v>1</v>
      </c>
      <c r="R185" s="664">
        <v>1</v>
      </c>
      <c r="S185" s="680">
        <v>1</v>
      </c>
      <c r="T185" s="747">
        <v>1</v>
      </c>
      <c r="U185" s="703">
        <v>1</v>
      </c>
    </row>
    <row r="186" spans="1:21" ht="14.4" customHeight="1" x14ac:dyDescent="0.3">
      <c r="A186" s="663">
        <v>25</v>
      </c>
      <c r="B186" s="664" t="s">
        <v>1429</v>
      </c>
      <c r="C186" s="664" t="s">
        <v>1576</v>
      </c>
      <c r="D186" s="745" t="s">
        <v>2127</v>
      </c>
      <c r="E186" s="746" t="s">
        <v>1596</v>
      </c>
      <c r="F186" s="664" t="s">
        <v>1572</v>
      </c>
      <c r="G186" s="664" t="s">
        <v>1694</v>
      </c>
      <c r="H186" s="664" t="s">
        <v>520</v>
      </c>
      <c r="I186" s="664" t="s">
        <v>1805</v>
      </c>
      <c r="J186" s="664" t="s">
        <v>1226</v>
      </c>
      <c r="K186" s="664" t="s">
        <v>1792</v>
      </c>
      <c r="L186" s="665">
        <v>0</v>
      </c>
      <c r="M186" s="665">
        <v>0</v>
      </c>
      <c r="N186" s="664">
        <v>2</v>
      </c>
      <c r="O186" s="747">
        <v>1</v>
      </c>
      <c r="P186" s="665">
        <v>0</v>
      </c>
      <c r="Q186" s="680"/>
      <c r="R186" s="664">
        <v>1</v>
      </c>
      <c r="S186" s="680">
        <v>0.5</v>
      </c>
      <c r="T186" s="747">
        <v>0.5</v>
      </c>
      <c r="U186" s="703">
        <v>0.5</v>
      </c>
    </row>
    <row r="187" spans="1:21" ht="14.4" customHeight="1" x14ac:dyDescent="0.3">
      <c r="A187" s="663">
        <v>25</v>
      </c>
      <c r="B187" s="664" t="s">
        <v>1429</v>
      </c>
      <c r="C187" s="664" t="s">
        <v>1576</v>
      </c>
      <c r="D187" s="745" t="s">
        <v>2127</v>
      </c>
      <c r="E187" s="746" t="s">
        <v>1596</v>
      </c>
      <c r="F187" s="664" t="s">
        <v>1572</v>
      </c>
      <c r="G187" s="664" t="s">
        <v>1694</v>
      </c>
      <c r="H187" s="664" t="s">
        <v>520</v>
      </c>
      <c r="I187" s="664" t="s">
        <v>1695</v>
      </c>
      <c r="J187" s="664" t="s">
        <v>1226</v>
      </c>
      <c r="K187" s="664" t="s">
        <v>1660</v>
      </c>
      <c r="L187" s="665">
        <v>0</v>
      </c>
      <c r="M187" s="665">
        <v>0</v>
      </c>
      <c r="N187" s="664">
        <v>1</v>
      </c>
      <c r="O187" s="747">
        <v>0.5</v>
      </c>
      <c r="P187" s="665"/>
      <c r="Q187" s="680"/>
      <c r="R187" s="664"/>
      <c r="S187" s="680">
        <v>0</v>
      </c>
      <c r="T187" s="747"/>
      <c r="U187" s="703">
        <v>0</v>
      </c>
    </row>
    <row r="188" spans="1:21" ht="14.4" customHeight="1" x14ac:dyDescent="0.3">
      <c r="A188" s="663">
        <v>25</v>
      </c>
      <c r="B188" s="664" t="s">
        <v>1429</v>
      </c>
      <c r="C188" s="664" t="s">
        <v>1576</v>
      </c>
      <c r="D188" s="745" t="s">
        <v>2127</v>
      </c>
      <c r="E188" s="746" t="s">
        <v>1596</v>
      </c>
      <c r="F188" s="664" t="s">
        <v>1572</v>
      </c>
      <c r="G188" s="664" t="s">
        <v>1657</v>
      </c>
      <c r="H188" s="664" t="s">
        <v>520</v>
      </c>
      <c r="I188" s="664" t="s">
        <v>1875</v>
      </c>
      <c r="J188" s="664" t="s">
        <v>1876</v>
      </c>
      <c r="K188" s="664" t="s">
        <v>1656</v>
      </c>
      <c r="L188" s="665">
        <v>0</v>
      </c>
      <c r="M188" s="665">
        <v>0</v>
      </c>
      <c r="N188" s="664">
        <v>2</v>
      </c>
      <c r="O188" s="747">
        <v>0.5</v>
      </c>
      <c r="P188" s="665">
        <v>0</v>
      </c>
      <c r="Q188" s="680"/>
      <c r="R188" s="664">
        <v>2</v>
      </c>
      <c r="S188" s="680">
        <v>1</v>
      </c>
      <c r="T188" s="747">
        <v>0.5</v>
      </c>
      <c r="U188" s="703">
        <v>1</v>
      </c>
    </row>
    <row r="189" spans="1:21" ht="14.4" customHeight="1" x14ac:dyDescent="0.3">
      <c r="A189" s="663">
        <v>25</v>
      </c>
      <c r="B189" s="664" t="s">
        <v>1429</v>
      </c>
      <c r="C189" s="664" t="s">
        <v>1576</v>
      </c>
      <c r="D189" s="745" t="s">
        <v>2127</v>
      </c>
      <c r="E189" s="746" t="s">
        <v>1596</v>
      </c>
      <c r="F189" s="664" t="s">
        <v>1572</v>
      </c>
      <c r="G189" s="664" t="s">
        <v>1877</v>
      </c>
      <c r="H189" s="664" t="s">
        <v>520</v>
      </c>
      <c r="I189" s="664" t="s">
        <v>1878</v>
      </c>
      <c r="J189" s="664" t="s">
        <v>1879</v>
      </c>
      <c r="K189" s="664" t="s">
        <v>1880</v>
      </c>
      <c r="L189" s="665">
        <v>24.35</v>
      </c>
      <c r="M189" s="665">
        <v>73.050000000000011</v>
      </c>
      <c r="N189" s="664">
        <v>3</v>
      </c>
      <c r="O189" s="747">
        <v>1.5</v>
      </c>
      <c r="P189" s="665">
        <v>48.7</v>
      </c>
      <c r="Q189" s="680">
        <v>0.66666666666666663</v>
      </c>
      <c r="R189" s="664">
        <v>2</v>
      </c>
      <c r="S189" s="680">
        <v>0.66666666666666663</v>
      </c>
      <c r="T189" s="747">
        <v>1</v>
      </c>
      <c r="U189" s="703">
        <v>0.66666666666666663</v>
      </c>
    </row>
    <row r="190" spans="1:21" ht="14.4" customHeight="1" x14ac:dyDescent="0.3">
      <c r="A190" s="663">
        <v>25</v>
      </c>
      <c r="B190" s="664" t="s">
        <v>1429</v>
      </c>
      <c r="C190" s="664" t="s">
        <v>1576</v>
      </c>
      <c r="D190" s="745" t="s">
        <v>2127</v>
      </c>
      <c r="E190" s="746" t="s">
        <v>1596</v>
      </c>
      <c r="F190" s="664" t="s">
        <v>1572</v>
      </c>
      <c r="G190" s="664" t="s">
        <v>1877</v>
      </c>
      <c r="H190" s="664" t="s">
        <v>520</v>
      </c>
      <c r="I190" s="664" t="s">
        <v>1881</v>
      </c>
      <c r="J190" s="664" t="s">
        <v>1879</v>
      </c>
      <c r="K190" s="664" t="s">
        <v>1882</v>
      </c>
      <c r="L190" s="665">
        <v>60.9</v>
      </c>
      <c r="M190" s="665">
        <v>60.9</v>
      </c>
      <c r="N190" s="664">
        <v>1</v>
      </c>
      <c r="O190" s="747">
        <v>0.5</v>
      </c>
      <c r="P190" s="665"/>
      <c r="Q190" s="680">
        <v>0</v>
      </c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1429</v>
      </c>
      <c r="C191" s="664" t="s">
        <v>1576</v>
      </c>
      <c r="D191" s="745" t="s">
        <v>2127</v>
      </c>
      <c r="E191" s="746" t="s">
        <v>1596</v>
      </c>
      <c r="F191" s="664" t="s">
        <v>1572</v>
      </c>
      <c r="G191" s="664" t="s">
        <v>1810</v>
      </c>
      <c r="H191" s="664" t="s">
        <v>520</v>
      </c>
      <c r="I191" s="664" t="s">
        <v>1883</v>
      </c>
      <c r="J191" s="664" t="s">
        <v>1812</v>
      </c>
      <c r="K191" s="664" t="s">
        <v>1884</v>
      </c>
      <c r="L191" s="665">
        <v>79.58</v>
      </c>
      <c r="M191" s="665">
        <v>79.58</v>
      </c>
      <c r="N191" s="664">
        <v>1</v>
      </c>
      <c r="O191" s="747">
        <v>0.5</v>
      </c>
      <c r="P191" s="665">
        <v>79.58</v>
      </c>
      <c r="Q191" s="680">
        <v>1</v>
      </c>
      <c r="R191" s="664">
        <v>1</v>
      </c>
      <c r="S191" s="680">
        <v>1</v>
      </c>
      <c r="T191" s="747">
        <v>0.5</v>
      </c>
      <c r="U191" s="703">
        <v>1</v>
      </c>
    </row>
    <row r="192" spans="1:21" ht="14.4" customHeight="1" x14ac:dyDescent="0.3">
      <c r="A192" s="663">
        <v>25</v>
      </c>
      <c r="B192" s="664" t="s">
        <v>1429</v>
      </c>
      <c r="C192" s="664" t="s">
        <v>1576</v>
      </c>
      <c r="D192" s="745" t="s">
        <v>2127</v>
      </c>
      <c r="E192" s="746" t="s">
        <v>1596</v>
      </c>
      <c r="F192" s="664" t="s">
        <v>1572</v>
      </c>
      <c r="G192" s="664" t="s">
        <v>1810</v>
      </c>
      <c r="H192" s="664" t="s">
        <v>520</v>
      </c>
      <c r="I192" s="664" t="s">
        <v>1885</v>
      </c>
      <c r="J192" s="664" t="s">
        <v>1812</v>
      </c>
      <c r="K192" s="664" t="s">
        <v>1886</v>
      </c>
      <c r="L192" s="665">
        <v>0</v>
      </c>
      <c r="M192" s="665">
        <v>0</v>
      </c>
      <c r="N192" s="664">
        <v>1</v>
      </c>
      <c r="O192" s="747">
        <v>0.5</v>
      </c>
      <c r="P192" s="665"/>
      <c r="Q192" s="680"/>
      <c r="R192" s="664"/>
      <c r="S192" s="680">
        <v>0</v>
      </c>
      <c r="T192" s="747"/>
      <c r="U192" s="703">
        <v>0</v>
      </c>
    </row>
    <row r="193" spans="1:21" ht="14.4" customHeight="1" x14ac:dyDescent="0.3">
      <c r="A193" s="663">
        <v>25</v>
      </c>
      <c r="B193" s="664" t="s">
        <v>1429</v>
      </c>
      <c r="C193" s="664" t="s">
        <v>1576</v>
      </c>
      <c r="D193" s="745" t="s">
        <v>2127</v>
      </c>
      <c r="E193" s="746" t="s">
        <v>1596</v>
      </c>
      <c r="F193" s="664" t="s">
        <v>1572</v>
      </c>
      <c r="G193" s="664" t="s">
        <v>1617</v>
      </c>
      <c r="H193" s="664" t="s">
        <v>520</v>
      </c>
      <c r="I193" s="664" t="s">
        <v>1233</v>
      </c>
      <c r="J193" s="664" t="s">
        <v>1234</v>
      </c>
      <c r="K193" s="664" t="s">
        <v>1235</v>
      </c>
      <c r="L193" s="665">
        <v>132.97999999999999</v>
      </c>
      <c r="M193" s="665">
        <v>664.89999999999986</v>
      </c>
      <c r="N193" s="664">
        <v>5</v>
      </c>
      <c r="O193" s="747">
        <v>2</v>
      </c>
      <c r="P193" s="665">
        <v>265.95999999999998</v>
      </c>
      <c r="Q193" s="680">
        <v>0.40000000000000008</v>
      </c>
      <c r="R193" s="664">
        <v>2</v>
      </c>
      <c r="S193" s="680">
        <v>0.4</v>
      </c>
      <c r="T193" s="747">
        <v>0.5</v>
      </c>
      <c r="U193" s="703">
        <v>0.25</v>
      </c>
    </row>
    <row r="194" spans="1:21" ht="14.4" customHeight="1" x14ac:dyDescent="0.3">
      <c r="A194" s="663">
        <v>25</v>
      </c>
      <c r="B194" s="664" t="s">
        <v>1429</v>
      </c>
      <c r="C194" s="664" t="s">
        <v>1576</v>
      </c>
      <c r="D194" s="745" t="s">
        <v>2127</v>
      </c>
      <c r="E194" s="746" t="s">
        <v>1596</v>
      </c>
      <c r="F194" s="664" t="s">
        <v>1572</v>
      </c>
      <c r="G194" s="664" t="s">
        <v>1684</v>
      </c>
      <c r="H194" s="664" t="s">
        <v>520</v>
      </c>
      <c r="I194" s="664" t="s">
        <v>1255</v>
      </c>
      <c r="J194" s="664" t="s">
        <v>1256</v>
      </c>
      <c r="K194" s="664" t="s">
        <v>1685</v>
      </c>
      <c r="L194" s="665">
        <v>115.13</v>
      </c>
      <c r="M194" s="665">
        <v>115.13</v>
      </c>
      <c r="N194" s="664">
        <v>1</v>
      </c>
      <c r="O194" s="747">
        <v>1</v>
      </c>
      <c r="P194" s="665"/>
      <c r="Q194" s="680">
        <v>0</v>
      </c>
      <c r="R194" s="664"/>
      <c r="S194" s="680">
        <v>0</v>
      </c>
      <c r="T194" s="747"/>
      <c r="U194" s="703">
        <v>0</v>
      </c>
    </row>
    <row r="195" spans="1:21" ht="14.4" customHeight="1" x14ac:dyDescent="0.3">
      <c r="A195" s="663">
        <v>25</v>
      </c>
      <c r="B195" s="664" t="s">
        <v>1429</v>
      </c>
      <c r="C195" s="664" t="s">
        <v>1576</v>
      </c>
      <c r="D195" s="745" t="s">
        <v>2127</v>
      </c>
      <c r="E195" s="746" t="s">
        <v>1596</v>
      </c>
      <c r="F195" s="664" t="s">
        <v>1572</v>
      </c>
      <c r="G195" s="664" t="s">
        <v>1716</v>
      </c>
      <c r="H195" s="664" t="s">
        <v>520</v>
      </c>
      <c r="I195" s="664" t="s">
        <v>697</v>
      </c>
      <c r="J195" s="664" t="s">
        <v>1717</v>
      </c>
      <c r="K195" s="664" t="s">
        <v>1718</v>
      </c>
      <c r="L195" s="665">
        <v>38.56</v>
      </c>
      <c r="M195" s="665">
        <v>192.8</v>
      </c>
      <c r="N195" s="664">
        <v>5</v>
      </c>
      <c r="O195" s="747">
        <v>3</v>
      </c>
      <c r="P195" s="665">
        <v>77.12</v>
      </c>
      <c r="Q195" s="680">
        <v>0.4</v>
      </c>
      <c r="R195" s="664">
        <v>2</v>
      </c>
      <c r="S195" s="680">
        <v>0.4</v>
      </c>
      <c r="T195" s="747">
        <v>1</v>
      </c>
      <c r="U195" s="703">
        <v>0.33333333333333331</v>
      </c>
    </row>
    <row r="196" spans="1:21" ht="14.4" customHeight="1" x14ac:dyDescent="0.3">
      <c r="A196" s="663">
        <v>25</v>
      </c>
      <c r="B196" s="664" t="s">
        <v>1429</v>
      </c>
      <c r="C196" s="664" t="s">
        <v>1576</v>
      </c>
      <c r="D196" s="745" t="s">
        <v>2127</v>
      </c>
      <c r="E196" s="746" t="s">
        <v>1596</v>
      </c>
      <c r="F196" s="664" t="s">
        <v>1572</v>
      </c>
      <c r="G196" s="664" t="s">
        <v>1686</v>
      </c>
      <c r="H196" s="664" t="s">
        <v>520</v>
      </c>
      <c r="I196" s="664" t="s">
        <v>1217</v>
      </c>
      <c r="J196" s="664" t="s">
        <v>1218</v>
      </c>
      <c r="K196" s="664" t="s">
        <v>1647</v>
      </c>
      <c r="L196" s="665">
        <v>34.19</v>
      </c>
      <c r="M196" s="665">
        <v>307.70999999999998</v>
      </c>
      <c r="N196" s="664">
        <v>9</v>
      </c>
      <c r="O196" s="747">
        <v>3.5</v>
      </c>
      <c r="P196" s="665">
        <v>68.38</v>
      </c>
      <c r="Q196" s="680">
        <v>0.22222222222222221</v>
      </c>
      <c r="R196" s="664">
        <v>2</v>
      </c>
      <c r="S196" s="680">
        <v>0.22222222222222221</v>
      </c>
      <c r="T196" s="747">
        <v>1</v>
      </c>
      <c r="U196" s="703">
        <v>0.2857142857142857</v>
      </c>
    </row>
    <row r="197" spans="1:21" ht="14.4" customHeight="1" x14ac:dyDescent="0.3">
      <c r="A197" s="663">
        <v>25</v>
      </c>
      <c r="B197" s="664" t="s">
        <v>1429</v>
      </c>
      <c r="C197" s="664" t="s">
        <v>1576</v>
      </c>
      <c r="D197" s="745" t="s">
        <v>2127</v>
      </c>
      <c r="E197" s="746" t="s">
        <v>1596</v>
      </c>
      <c r="F197" s="664" t="s">
        <v>1572</v>
      </c>
      <c r="G197" s="664" t="s">
        <v>1686</v>
      </c>
      <c r="H197" s="664" t="s">
        <v>520</v>
      </c>
      <c r="I197" s="664" t="s">
        <v>1887</v>
      </c>
      <c r="J197" s="664" t="s">
        <v>1218</v>
      </c>
      <c r="K197" s="664" t="s">
        <v>1888</v>
      </c>
      <c r="L197" s="665">
        <v>0</v>
      </c>
      <c r="M197" s="665">
        <v>0</v>
      </c>
      <c r="N197" s="664">
        <v>1</v>
      </c>
      <c r="O197" s="747">
        <v>0.5</v>
      </c>
      <c r="P197" s="665"/>
      <c r="Q197" s="680"/>
      <c r="R197" s="664"/>
      <c r="S197" s="680">
        <v>0</v>
      </c>
      <c r="T197" s="747"/>
      <c r="U197" s="703">
        <v>0</v>
      </c>
    </row>
    <row r="198" spans="1:21" ht="14.4" customHeight="1" x14ac:dyDescent="0.3">
      <c r="A198" s="663">
        <v>25</v>
      </c>
      <c r="B198" s="664" t="s">
        <v>1429</v>
      </c>
      <c r="C198" s="664" t="s">
        <v>1576</v>
      </c>
      <c r="D198" s="745" t="s">
        <v>2127</v>
      </c>
      <c r="E198" s="746" t="s">
        <v>1596</v>
      </c>
      <c r="F198" s="664" t="s">
        <v>1572</v>
      </c>
      <c r="G198" s="664" t="s">
        <v>1889</v>
      </c>
      <c r="H198" s="664" t="s">
        <v>520</v>
      </c>
      <c r="I198" s="664" t="s">
        <v>1890</v>
      </c>
      <c r="J198" s="664" t="s">
        <v>1891</v>
      </c>
      <c r="K198" s="664" t="s">
        <v>1685</v>
      </c>
      <c r="L198" s="665">
        <v>115.13</v>
      </c>
      <c r="M198" s="665">
        <v>115.13</v>
      </c>
      <c r="N198" s="664">
        <v>1</v>
      </c>
      <c r="O198" s="747">
        <v>1</v>
      </c>
      <c r="P198" s="665"/>
      <c r="Q198" s="680">
        <v>0</v>
      </c>
      <c r="R198" s="664"/>
      <c r="S198" s="680">
        <v>0</v>
      </c>
      <c r="T198" s="747"/>
      <c r="U198" s="703">
        <v>0</v>
      </c>
    </row>
    <row r="199" spans="1:21" ht="14.4" customHeight="1" x14ac:dyDescent="0.3">
      <c r="A199" s="663">
        <v>25</v>
      </c>
      <c r="B199" s="664" t="s">
        <v>1429</v>
      </c>
      <c r="C199" s="664" t="s">
        <v>1576</v>
      </c>
      <c r="D199" s="745" t="s">
        <v>2127</v>
      </c>
      <c r="E199" s="746" t="s">
        <v>1596</v>
      </c>
      <c r="F199" s="664" t="s">
        <v>1572</v>
      </c>
      <c r="G199" s="664" t="s">
        <v>1628</v>
      </c>
      <c r="H199" s="664" t="s">
        <v>1025</v>
      </c>
      <c r="I199" s="664" t="s">
        <v>1072</v>
      </c>
      <c r="J199" s="664" t="s">
        <v>543</v>
      </c>
      <c r="K199" s="664" t="s">
        <v>1545</v>
      </c>
      <c r="L199" s="665">
        <v>18.260000000000002</v>
      </c>
      <c r="M199" s="665">
        <v>146.08000000000001</v>
      </c>
      <c r="N199" s="664">
        <v>8</v>
      </c>
      <c r="O199" s="747">
        <v>5</v>
      </c>
      <c r="P199" s="665">
        <v>18.260000000000002</v>
      </c>
      <c r="Q199" s="680">
        <v>0.125</v>
      </c>
      <c r="R199" s="664">
        <v>1</v>
      </c>
      <c r="S199" s="680">
        <v>0.125</v>
      </c>
      <c r="T199" s="747">
        <v>0.5</v>
      </c>
      <c r="U199" s="703">
        <v>0.1</v>
      </c>
    </row>
    <row r="200" spans="1:21" ht="14.4" customHeight="1" x14ac:dyDescent="0.3">
      <c r="A200" s="663">
        <v>25</v>
      </c>
      <c r="B200" s="664" t="s">
        <v>1429</v>
      </c>
      <c r="C200" s="664" t="s">
        <v>1576</v>
      </c>
      <c r="D200" s="745" t="s">
        <v>2127</v>
      </c>
      <c r="E200" s="746" t="s">
        <v>1596</v>
      </c>
      <c r="F200" s="664" t="s">
        <v>1572</v>
      </c>
      <c r="G200" s="664" t="s">
        <v>1628</v>
      </c>
      <c r="H200" s="664" t="s">
        <v>520</v>
      </c>
      <c r="I200" s="664" t="s">
        <v>1652</v>
      </c>
      <c r="J200" s="664" t="s">
        <v>543</v>
      </c>
      <c r="K200" s="664" t="s">
        <v>1653</v>
      </c>
      <c r="L200" s="665">
        <v>18.260000000000002</v>
      </c>
      <c r="M200" s="665">
        <v>73.040000000000006</v>
      </c>
      <c r="N200" s="664">
        <v>4</v>
      </c>
      <c r="O200" s="747">
        <v>2.5</v>
      </c>
      <c r="P200" s="665">
        <v>54.78</v>
      </c>
      <c r="Q200" s="680">
        <v>0.75</v>
      </c>
      <c r="R200" s="664">
        <v>3</v>
      </c>
      <c r="S200" s="680">
        <v>0.75</v>
      </c>
      <c r="T200" s="747">
        <v>2</v>
      </c>
      <c r="U200" s="703">
        <v>0.8</v>
      </c>
    </row>
    <row r="201" spans="1:21" ht="14.4" customHeight="1" x14ac:dyDescent="0.3">
      <c r="A201" s="663">
        <v>25</v>
      </c>
      <c r="B201" s="664" t="s">
        <v>1429</v>
      </c>
      <c r="C201" s="664" t="s">
        <v>1576</v>
      </c>
      <c r="D201" s="745" t="s">
        <v>2127</v>
      </c>
      <c r="E201" s="746" t="s">
        <v>1596</v>
      </c>
      <c r="F201" s="664" t="s">
        <v>1572</v>
      </c>
      <c r="G201" s="664" t="s">
        <v>1630</v>
      </c>
      <c r="H201" s="664" t="s">
        <v>520</v>
      </c>
      <c r="I201" s="664" t="s">
        <v>1631</v>
      </c>
      <c r="J201" s="664" t="s">
        <v>1632</v>
      </c>
      <c r="K201" s="664" t="s">
        <v>1633</v>
      </c>
      <c r="L201" s="665">
        <v>0</v>
      </c>
      <c r="M201" s="665">
        <v>0</v>
      </c>
      <c r="N201" s="664">
        <v>2</v>
      </c>
      <c r="O201" s="747">
        <v>2</v>
      </c>
      <c r="P201" s="665"/>
      <c r="Q201" s="680"/>
      <c r="R201" s="664"/>
      <c r="S201" s="680">
        <v>0</v>
      </c>
      <c r="T201" s="747"/>
      <c r="U201" s="703">
        <v>0</v>
      </c>
    </row>
    <row r="202" spans="1:21" ht="14.4" customHeight="1" x14ac:dyDescent="0.3">
      <c r="A202" s="663">
        <v>25</v>
      </c>
      <c r="B202" s="664" t="s">
        <v>1429</v>
      </c>
      <c r="C202" s="664" t="s">
        <v>1576</v>
      </c>
      <c r="D202" s="745" t="s">
        <v>2127</v>
      </c>
      <c r="E202" s="746" t="s">
        <v>1596</v>
      </c>
      <c r="F202" s="664" t="s">
        <v>1572</v>
      </c>
      <c r="G202" s="664" t="s">
        <v>1798</v>
      </c>
      <c r="H202" s="664" t="s">
        <v>520</v>
      </c>
      <c r="I202" s="664" t="s">
        <v>1851</v>
      </c>
      <c r="J202" s="664" t="s">
        <v>992</v>
      </c>
      <c r="K202" s="664" t="s">
        <v>1852</v>
      </c>
      <c r="L202" s="665">
        <v>54.23</v>
      </c>
      <c r="M202" s="665">
        <v>162.69</v>
      </c>
      <c r="N202" s="664">
        <v>3</v>
      </c>
      <c r="O202" s="747">
        <v>2</v>
      </c>
      <c r="P202" s="665">
        <v>54.23</v>
      </c>
      <c r="Q202" s="680">
        <v>0.33333333333333331</v>
      </c>
      <c r="R202" s="664">
        <v>1</v>
      </c>
      <c r="S202" s="680">
        <v>0.33333333333333331</v>
      </c>
      <c r="T202" s="747">
        <v>1</v>
      </c>
      <c r="U202" s="703">
        <v>0.5</v>
      </c>
    </row>
    <row r="203" spans="1:21" ht="14.4" customHeight="1" x14ac:dyDescent="0.3">
      <c r="A203" s="663">
        <v>25</v>
      </c>
      <c r="B203" s="664" t="s">
        <v>1429</v>
      </c>
      <c r="C203" s="664" t="s">
        <v>1576</v>
      </c>
      <c r="D203" s="745" t="s">
        <v>2127</v>
      </c>
      <c r="E203" s="746" t="s">
        <v>1596</v>
      </c>
      <c r="F203" s="664" t="s">
        <v>1572</v>
      </c>
      <c r="G203" s="664" t="s">
        <v>1892</v>
      </c>
      <c r="H203" s="664" t="s">
        <v>520</v>
      </c>
      <c r="I203" s="664" t="s">
        <v>1893</v>
      </c>
      <c r="J203" s="664" t="s">
        <v>1894</v>
      </c>
      <c r="K203" s="664" t="s">
        <v>1895</v>
      </c>
      <c r="L203" s="665">
        <v>0</v>
      </c>
      <c r="M203" s="665">
        <v>0</v>
      </c>
      <c r="N203" s="664">
        <v>2</v>
      </c>
      <c r="O203" s="747">
        <v>1.5</v>
      </c>
      <c r="P203" s="665"/>
      <c r="Q203" s="680"/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1429</v>
      </c>
      <c r="C204" s="664" t="s">
        <v>1576</v>
      </c>
      <c r="D204" s="745" t="s">
        <v>2127</v>
      </c>
      <c r="E204" s="746" t="s">
        <v>1596</v>
      </c>
      <c r="F204" s="664" t="s">
        <v>1572</v>
      </c>
      <c r="G204" s="664" t="s">
        <v>1896</v>
      </c>
      <c r="H204" s="664" t="s">
        <v>520</v>
      </c>
      <c r="I204" s="664" t="s">
        <v>1897</v>
      </c>
      <c r="J204" s="664" t="s">
        <v>1898</v>
      </c>
      <c r="K204" s="664" t="s">
        <v>1899</v>
      </c>
      <c r="L204" s="665">
        <v>139.63999999999999</v>
      </c>
      <c r="M204" s="665">
        <v>139.63999999999999</v>
      </c>
      <c r="N204" s="664">
        <v>1</v>
      </c>
      <c r="O204" s="747">
        <v>1</v>
      </c>
      <c r="P204" s="665"/>
      <c r="Q204" s="680">
        <v>0</v>
      </c>
      <c r="R204" s="664"/>
      <c r="S204" s="680">
        <v>0</v>
      </c>
      <c r="T204" s="747"/>
      <c r="U204" s="703">
        <v>0</v>
      </c>
    </row>
    <row r="205" spans="1:21" ht="14.4" customHeight="1" x14ac:dyDescent="0.3">
      <c r="A205" s="663">
        <v>25</v>
      </c>
      <c r="B205" s="664" t="s">
        <v>1429</v>
      </c>
      <c r="C205" s="664" t="s">
        <v>1576</v>
      </c>
      <c r="D205" s="745" t="s">
        <v>2127</v>
      </c>
      <c r="E205" s="746" t="s">
        <v>1596</v>
      </c>
      <c r="F205" s="664" t="s">
        <v>1572</v>
      </c>
      <c r="G205" s="664" t="s">
        <v>1765</v>
      </c>
      <c r="H205" s="664" t="s">
        <v>1025</v>
      </c>
      <c r="I205" s="664" t="s">
        <v>1900</v>
      </c>
      <c r="J205" s="664" t="s">
        <v>1901</v>
      </c>
      <c r="K205" s="664" t="s">
        <v>1902</v>
      </c>
      <c r="L205" s="665">
        <v>31.32</v>
      </c>
      <c r="M205" s="665">
        <v>31.32</v>
      </c>
      <c r="N205" s="664">
        <v>1</v>
      </c>
      <c r="O205" s="747">
        <v>0.5</v>
      </c>
      <c r="P205" s="665"/>
      <c r="Q205" s="680">
        <v>0</v>
      </c>
      <c r="R205" s="664"/>
      <c r="S205" s="680">
        <v>0</v>
      </c>
      <c r="T205" s="747"/>
      <c r="U205" s="703">
        <v>0</v>
      </c>
    </row>
    <row r="206" spans="1:21" ht="14.4" customHeight="1" x14ac:dyDescent="0.3">
      <c r="A206" s="663">
        <v>25</v>
      </c>
      <c r="B206" s="664" t="s">
        <v>1429</v>
      </c>
      <c r="C206" s="664" t="s">
        <v>1576</v>
      </c>
      <c r="D206" s="745" t="s">
        <v>2127</v>
      </c>
      <c r="E206" s="746" t="s">
        <v>1596</v>
      </c>
      <c r="F206" s="664" t="s">
        <v>1572</v>
      </c>
      <c r="G206" s="664" t="s">
        <v>1868</v>
      </c>
      <c r="H206" s="664" t="s">
        <v>520</v>
      </c>
      <c r="I206" s="664" t="s">
        <v>1903</v>
      </c>
      <c r="J206" s="664" t="s">
        <v>1904</v>
      </c>
      <c r="K206" s="664" t="s">
        <v>1905</v>
      </c>
      <c r="L206" s="665">
        <v>0</v>
      </c>
      <c r="M206" s="665">
        <v>0</v>
      </c>
      <c r="N206" s="664">
        <v>1</v>
      </c>
      <c r="O206" s="747">
        <v>1</v>
      </c>
      <c r="P206" s="665"/>
      <c r="Q206" s="680"/>
      <c r="R206" s="664"/>
      <c r="S206" s="680">
        <v>0</v>
      </c>
      <c r="T206" s="747"/>
      <c r="U206" s="703">
        <v>0</v>
      </c>
    </row>
    <row r="207" spans="1:21" ht="14.4" customHeight="1" x14ac:dyDescent="0.3">
      <c r="A207" s="663">
        <v>25</v>
      </c>
      <c r="B207" s="664" t="s">
        <v>1429</v>
      </c>
      <c r="C207" s="664" t="s">
        <v>1576</v>
      </c>
      <c r="D207" s="745" t="s">
        <v>2127</v>
      </c>
      <c r="E207" s="746" t="s">
        <v>1597</v>
      </c>
      <c r="F207" s="664" t="s">
        <v>1572</v>
      </c>
      <c r="G207" s="664" t="s">
        <v>1616</v>
      </c>
      <c r="H207" s="664" t="s">
        <v>1025</v>
      </c>
      <c r="I207" s="664" t="s">
        <v>1282</v>
      </c>
      <c r="J207" s="664" t="s">
        <v>1121</v>
      </c>
      <c r="K207" s="664" t="s">
        <v>1212</v>
      </c>
      <c r="L207" s="665">
        <v>154.36000000000001</v>
      </c>
      <c r="M207" s="665">
        <v>4322.0800000000008</v>
      </c>
      <c r="N207" s="664">
        <v>28</v>
      </c>
      <c r="O207" s="747">
        <v>24</v>
      </c>
      <c r="P207" s="665">
        <v>1697.96</v>
      </c>
      <c r="Q207" s="680">
        <v>0.39285714285714279</v>
      </c>
      <c r="R207" s="664">
        <v>11</v>
      </c>
      <c r="S207" s="680">
        <v>0.39285714285714285</v>
      </c>
      <c r="T207" s="747">
        <v>8</v>
      </c>
      <c r="U207" s="703">
        <v>0.33333333333333331</v>
      </c>
    </row>
    <row r="208" spans="1:21" ht="14.4" customHeight="1" x14ac:dyDescent="0.3">
      <c r="A208" s="663">
        <v>25</v>
      </c>
      <c r="B208" s="664" t="s">
        <v>1429</v>
      </c>
      <c r="C208" s="664" t="s">
        <v>1576</v>
      </c>
      <c r="D208" s="745" t="s">
        <v>2127</v>
      </c>
      <c r="E208" s="746" t="s">
        <v>1597</v>
      </c>
      <c r="F208" s="664" t="s">
        <v>1572</v>
      </c>
      <c r="G208" s="664" t="s">
        <v>1780</v>
      </c>
      <c r="H208" s="664" t="s">
        <v>520</v>
      </c>
      <c r="I208" s="664" t="s">
        <v>701</v>
      </c>
      <c r="J208" s="664" t="s">
        <v>1841</v>
      </c>
      <c r="K208" s="664" t="s">
        <v>1842</v>
      </c>
      <c r="L208" s="665">
        <v>0</v>
      </c>
      <c r="M208" s="665">
        <v>0</v>
      </c>
      <c r="N208" s="664">
        <v>1</v>
      </c>
      <c r="O208" s="747">
        <v>1</v>
      </c>
      <c r="P208" s="665"/>
      <c r="Q208" s="680"/>
      <c r="R208" s="664"/>
      <c r="S208" s="680">
        <v>0</v>
      </c>
      <c r="T208" s="747"/>
      <c r="U208" s="703">
        <v>0</v>
      </c>
    </row>
    <row r="209" spans="1:21" ht="14.4" customHeight="1" x14ac:dyDescent="0.3">
      <c r="A209" s="663">
        <v>25</v>
      </c>
      <c r="B209" s="664" t="s">
        <v>1429</v>
      </c>
      <c r="C209" s="664" t="s">
        <v>1576</v>
      </c>
      <c r="D209" s="745" t="s">
        <v>2127</v>
      </c>
      <c r="E209" s="746" t="s">
        <v>1597</v>
      </c>
      <c r="F209" s="664" t="s">
        <v>1572</v>
      </c>
      <c r="G209" s="664" t="s">
        <v>1906</v>
      </c>
      <c r="H209" s="664" t="s">
        <v>520</v>
      </c>
      <c r="I209" s="664" t="s">
        <v>1907</v>
      </c>
      <c r="J209" s="664" t="s">
        <v>1908</v>
      </c>
      <c r="K209" s="664" t="s">
        <v>1909</v>
      </c>
      <c r="L209" s="665">
        <v>72.5</v>
      </c>
      <c r="M209" s="665">
        <v>145</v>
      </c>
      <c r="N209" s="664">
        <v>2</v>
      </c>
      <c r="O209" s="747">
        <v>0.5</v>
      </c>
      <c r="P209" s="665">
        <v>145</v>
      </c>
      <c r="Q209" s="680">
        <v>1</v>
      </c>
      <c r="R209" s="664">
        <v>2</v>
      </c>
      <c r="S209" s="680">
        <v>1</v>
      </c>
      <c r="T209" s="747">
        <v>0.5</v>
      </c>
      <c r="U209" s="703">
        <v>1</v>
      </c>
    </row>
    <row r="210" spans="1:21" ht="14.4" customHeight="1" x14ac:dyDescent="0.3">
      <c r="A210" s="663">
        <v>25</v>
      </c>
      <c r="B210" s="664" t="s">
        <v>1429</v>
      </c>
      <c r="C210" s="664" t="s">
        <v>1576</v>
      </c>
      <c r="D210" s="745" t="s">
        <v>2127</v>
      </c>
      <c r="E210" s="746" t="s">
        <v>1597</v>
      </c>
      <c r="F210" s="664" t="s">
        <v>1572</v>
      </c>
      <c r="G210" s="664" t="s">
        <v>1910</v>
      </c>
      <c r="H210" s="664" t="s">
        <v>520</v>
      </c>
      <c r="I210" s="664" t="s">
        <v>601</v>
      </c>
      <c r="J210" s="664" t="s">
        <v>1911</v>
      </c>
      <c r="K210" s="664" t="s">
        <v>1912</v>
      </c>
      <c r="L210" s="665">
        <v>37.61</v>
      </c>
      <c r="M210" s="665">
        <v>37.61</v>
      </c>
      <c r="N210" s="664">
        <v>1</v>
      </c>
      <c r="O210" s="747">
        <v>1</v>
      </c>
      <c r="P210" s="665"/>
      <c r="Q210" s="680">
        <v>0</v>
      </c>
      <c r="R210" s="664"/>
      <c r="S210" s="680">
        <v>0</v>
      </c>
      <c r="T210" s="747"/>
      <c r="U210" s="703">
        <v>0</v>
      </c>
    </row>
    <row r="211" spans="1:21" ht="14.4" customHeight="1" x14ac:dyDescent="0.3">
      <c r="A211" s="663">
        <v>25</v>
      </c>
      <c r="B211" s="664" t="s">
        <v>1429</v>
      </c>
      <c r="C211" s="664" t="s">
        <v>1576</v>
      </c>
      <c r="D211" s="745" t="s">
        <v>2127</v>
      </c>
      <c r="E211" s="746" t="s">
        <v>1597</v>
      </c>
      <c r="F211" s="664" t="s">
        <v>1572</v>
      </c>
      <c r="G211" s="664" t="s">
        <v>1638</v>
      </c>
      <c r="H211" s="664" t="s">
        <v>520</v>
      </c>
      <c r="I211" s="664" t="s">
        <v>1639</v>
      </c>
      <c r="J211" s="664" t="s">
        <v>1640</v>
      </c>
      <c r="K211" s="664" t="s">
        <v>1641</v>
      </c>
      <c r="L211" s="665">
        <v>0</v>
      </c>
      <c r="M211" s="665">
        <v>0</v>
      </c>
      <c r="N211" s="664">
        <v>1</v>
      </c>
      <c r="O211" s="747">
        <v>0.5</v>
      </c>
      <c r="P211" s="665">
        <v>0</v>
      </c>
      <c r="Q211" s="680"/>
      <c r="R211" s="664">
        <v>1</v>
      </c>
      <c r="S211" s="680">
        <v>1</v>
      </c>
      <c r="T211" s="747">
        <v>0.5</v>
      </c>
      <c r="U211" s="703">
        <v>1</v>
      </c>
    </row>
    <row r="212" spans="1:21" ht="14.4" customHeight="1" x14ac:dyDescent="0.3">
      <c r="A212" s="663">
        <v>25</v>
      </c>
      <c r="B212" s="664" t="s">
        <v>1429</v>
      </c>
      <c r="C212" s="664" t="s">
        <v>1576</v>
      </c>
      <c r="D212" s="745" t="s">
        <v>2127</v>
      </c>
      <c r="E212" s="746" t="s">
        <v>1597</v>
      </c>
      <c r="F212" s="664" t="s">
        <v>1572</v>
      </c>
      <c r="G212" s="664" t="s">
        <v>1617</v>
      </c>
      <c r="H212" s="664" t="s">
        <v>520</v>
      </c>
      <c r="I212" s="664" t="s">
        <v>1233</v>
      </c>
      <c r="J212" s="664" t="s">
        <v>1234</v>
      </c>
      <c r="K212" s="664" t="s">
        <v>1235</v>
      </c>
      <c r="L212" s="665">
        <v>132.97999999999999</v>
      </c>
      <c r="M212" s="665">
        <v>132.97999999999999</v>
      </c>
      <c r="N212" s="664">
        <v>1</v>
      </c>
      <c r="O212" s="747">
        <v>1</v>
      </c>
      <c r="P212" s="665"/>
      <c r="Q212" s="680">
        <v>0</v>
      </c>
      <c r="R212" s="664"/>
      <c r="S212" s="680">
        <v>0</v>
      </c>
      <c r="T212" s="747"/>
      <c r="U212" s="703">
        <v>0</v>
      </c>
    </row>
    <row r="213" spans="1:21" ht="14.4" customHeight="1" x14ac:dyDescent="0.3">
      <c r="A213" s="663">
        <v>25</v>
      </c>
      <c r="B213" s="664" t="s">
        <v>1429</v>
      </c>
      <c r="C213" s="664" t="s">
        <v>1576</v>
      </c>
      <c r="D213" s="745" t="s">
        <v>2127</v>
      </c>
      <c r="E213" s="746" t="s">
        <v>1597</v>
      </c>
      <c r="F213" s="664" t="s">
        <v>1572</v>
      </c>
      <c r="G213" s="664" t="s">
        <v>1617</v>
      </c>
      <c r="H213" s="664" t="s">
        <v>520</v>
      </c>
      <c r="I213" s="664" t="s">
        <v>1669</v>
      </c>
      <c r="J213" s="664" t="s">
        <v>1234</v>
      </c>
      <c r="K213" s="664" t="s">
        <v>1235</v>
      </c>
      <c r="L213" s="665">
        <v>132.97999999999999</v>
      </c>
      <c r="M213" s="665">
        <v>132.97999999999999</v>
      </c>
      <c r="N213" s="664">
        <v>1</v>
      </c>
      <c r="O213" s="747">
        <v>1</v>
      </c>
      <c r="P213" s="665">
        <v>132.97999999999999</v>
      </c>
      <c r="Q213" s="680">
        <v>1</v>
      </c>
      <c r="R213" s="664">
        <v>1</v>
      </c>
      <c r="S213" s="680">
        <v>1</v>
      </c>
      <c r="T213" s="747">
        <v>1</v>
      </c>
      <c r="U213" s="703">
        <v>1</v>
      </c>
    </row>
    <row r="214" spans="1:21" ht="14.4" customHeight="1" x14ac:dyDescent="0.3">
      <c r="A214" s="663">
        <v>25</v>
      </c>
      <c r="B214" s="664" t="s">
        <v>1429</v>
      </c>
      <c r="C214" s="664" t="s">
        <v>1576</v>
      </c>
      <c r="D214" s="745" t="s">
        <v>2127</v>
      </c>
      <c r="E214" s="746" t="s">
        <v>1597</v>
      </c>
      <c r="F214" s="664" t="s">
        <v>1572</v>
      </c>
      <c r="G214" s="664" t="s">
        <v>1913</v>
      </c>
      <c r="H214" s="664" t="s">
        <v>1025</v>
      </c>
      <c r="I214" s="664" t="s">
        <v>1914</v>
      </c>
      <c r="J214" s="664" t="s">
        <v>1915</v>
      </c>
      <c r="K214" s="664" t="s">
        <v>1916</v>
      </c>
      <c r="L214" s="665">
        <v>93.43</v>
      </c>
      <c r="M214" s="665">
        <v>93.43</v>
      </c>
      <c r="N214" s="664">
        <v>1</v>
      </c>
      <c r="O214" s="747">
        <v>0.5</v>
      </c>
      <c r="P214" s="665">
        <v>93.43</v>
      </c>
      <c r="Q214" s="680">
        <v>1</v>
      </c>
      <c r="R214" s="664">
        <v>1</v>
      </c>
      <c r="S214" s="680">
        <v>1</v>
      </c>
      <c r="T214" s="747">
        <v>0.5</v>
      </c>
      <c r="U214" s="703">
        <v>1</v>
      </c>
    </row>
    <row r="215" spans="1:21" ht="14.4" customHeight="1" x14ac:dyDescent="0.3">
      <c r="A215" s="663">
        <v>25</v>
      </c>
      <c r="B215" s="664" t="s">
        <v>1429</v>
      </c>
      <c r="C215" s="664" t="s">
        <v>1576</v>
      </c>
      <c r="D215" s="745" t="s">
        <v>2127</v>
      </c>
      <c r="E215" s="746" t="s">
        <v>1597</v>
      </c>
      <c r="F215" s="664" t="s">
        <v>1572</v>
      </c>
      <c r="G215" s="664" t="s">
        <v>1913</v>
      </c>
      <c r="H215" s="664" t="s">
        <v>1025</v>
      </c>
      <c r="I215" s="664" t="s">
        <v>1917</v>
      </c>
      <c r="J215" s="664" t="s">
        <v>1915</v>
      </c>
      <c r="K215" s="664" t="s">
        <v>1918</v>
      </c>
      <c r="L215" s="665">
        <v>186.87</v>
      </c>
      <c r="M215" s="665">
        <v>186.87</v>
      </c>
      <c r="N215" s="664">
        <v>1</v>
      </c>
      <c r="O215" s="747">
        <v>0.5</v>
      </c>
      <c r="P215" s="665">
        <v>186.87</v>
      </c>
      <c r="Q215" s="680">
        <v>1</v>
      </c>
      <c r="R215" s="664">
        <v>1</v>
      </c>
      <c r="S215" s="680">
        <v>1</v>
      </c>
      <c r="T215" s="747">
        <v>0.5</v>
      </c>
      <c r="U215" s="703">
        <v>1</v>
      </c>
    </row>
    <row r="216" spans="1:21" ht="14.4" customHeight="1" x14ac:dyDescent="0.3">
      <c r="A216" s="663">
        <v>25</v>
      </c>
      <c r="B216" s="664" t="s">
        <v>1429</v>
      </c>
      <c r="C216" s="664" t="s">
        <v>1576</v>
      </c>
      <c r="D216" s="745" t="s">
        <v>2127</v>
      </c>
      <c r="E216" s="746" t="s">
        <v>1597</v>
      </c>
      <c r="F216" s="664" t="s">
        <v>1572</v>
      </c>
      <c r="G216" s="664" t="s">
        <v>1919</v>
      </c>
      <c r="H216" s="664" t="s">
        <v>520</v>
      </c>
      <c r="I216" s="664" t="s">
        <v>1920</v>
      </c>
      <c r="J216" s="664" t="s">
        <v>1921</v>
      </c>
      <c r="K216" s="664" t="s">
        <v>1922</v>
      </c>
      <c r="L216" s="665">
        <v>0</v>
      </c>
      <c r="M216" s="665">
        <v>0</v>
      </c>
      <c r="N216" s="664">
        <v>2</v>
      </c>
      <c r="O216" s="747">
        <v>1</v>
      </c>
      <c r="P216" s="665">
        <v>0</v>
      </c>
      <c r="Q216" s="680"/>
      <c r="R216" s="664">
        <v>2</v>
      </c>
      <c r="S216" s="680">
        <v>1</v>
      </c>
      <c r="T216" s="747">
        <v>1</v>
      </c>
      <c r="U216" s="703">
        <v>1</v>
      </c>
    </row>
    <row r="217" spans="1:21" ht="14.4" customHeight="1" x14ac:dyDescent="0.3">
      <c r="A217" s="663">
        <v>25</v>
      </c>
      <c r="B217" s="664" t="s">
        <v>1429</v>
      </c>
      <c r="C217" s="664" t="s">
        <v>1576</v>
      </c>
      <c r="D217" s="745" t="s">
        <v>2127</v>
      </c>
      <c r="E217" s="746" t="s">
        <v>1597</v>
      </c>
      <c r="F217" s="664" t="s">
        <v>1572</v>
      </c>
      <c r="G217" s="664" t="s">
        <v>1703</v>
      </c>
      <c r="H217" s="664" t="s">
        <v>520</v>
      </c>
      <c r="I217" s="664" t="s">
        <v>1704</v>
      </c>
      <c r="J217" s="664" t="s">
        <v>655</v>
      </c>
      <c r="K217" s="664" t="s">
        <v>1705</v>
      </c>
      <c r="L217" s="665">
        <v>0</v>
      </c>
      <c r="M217" s="665">
        <v>0</v>
      </c>
      <c r="N217" s="664">
        <v>2</v>
      </c>
      <c r="O217" s="747">
        <v>0.5</v>
      </c>
      <c r="P217" s="665">
        <v>0</v>
      </c>
      <c r="Q217" s="680"/>
      <c r="R217" s="664">
        <v>2</v>
      </c>
      <c r="S217" s="680">
        <v>1</v>
      </c>
      <c r="T217" s="747">
        <v>0.5</v>
      </c>
      <c r="U217" s="703">
        <v>1</v>
      </c>
    </row>
    <row r="218" spans="1:21" ht="14.4" customHeight="1" x14ac:dyDescent="0.3">
      <c r="A218" s="663">
        <v>25</v>
      </c>
      <c r="B218" s="664" t="s">
        <v>1429</v>
      </c>
      <c r="C218" s="664" t="s">
        <v>1576</v>
      </c>
      <c r="D218" s="745" t="s">
        <v>2127</v>
      </c>
      <c r="E218" s="746" t="s">
        <v>1597</v>
      </c>
      <c r="F218" s="664" t="s">
        <v>1572</v>
      </c>
      <c r="G218" s="664" t="s">
        <v>1628</v>
      </c>
      <c r="H218" s="664" t="s">
        <v>520</v>
      </c>
      <c r="I218" s="664" t="s">
        <v>962</v>
      </c>
      <c r="J218" s="664" t="s">
        <v>543</v>
      </c>
      <c r="K218" s="664" t="s">
        <v>1629</v>
      </c>
      <c r="L218" s="665">
        <v>36.54</v>
      </c>
      <c r="M218" s="665">
        <v>292.32</v>
      </c>
      <c r="N218" s="664">
        <v>8</v>
      </c>
      <c r="O218" s="747">
        <v>7.5</v>
      </c>
      <c r="P218" s="665">
        <v>109.62</v>
      </c>
      <c r="Q218" s="680">
        <v>0.375</v>
      </c>
      <c r="R218" s="664">
        <v>3</v>
      </c>
      <c r="S218" s="680">
        <v>0.375</v>
      </c>
      <c r="T218" s="747">
        <v>3</v>
      </c>
      <c r="U218" s="703">
        <v>0.4</v>
      </c>
    </row>
    <row r="219" spans="1:21" ht="14.4" customHeight="1" x14ac:dyDescent="0.3">
      <c r="A219" s="663">
        <v>25</v>
      </c>
      <c r="B219" s="664" t="s">
        <v>1429</v>
      </c>
      <c r="C219" s="664" t="s">
        <v>1576</v>
      </c>
      <c r="D219" s="745" t="s">
        <v>2127</v>
      </c>
      <c r="E219" s="746" t="s">
        <v>1597</v>
      </c>
      <c r="F219" s="664" t="s">
        <v>1572</v>
      </c>
      <c r="G219" s="664" t="s">
        <v>1691</v>
      </c>
      <c r="H219" s="664" t="s">
        <v>1025</v>
      </c>
      <c r="I219" s="664" t="s">
        <v>1923</v>
      </c>
      <c r="J219" s="664" t="s">
        <v>1924</v>
      </c>
      <c r="K219" s="664" t="s">
        <v>1677</v>
      </c>
      <c r="L219" s="665">
        <v>96.53</v>
      </c>
      <c r="M219" s="665">
        <v>96.53</v>
      </c>
      <c r="N219" s="664">
        <v>1</v>
      </c>
      <c r="O219" s="747">
        <v>1</v>
      </c>
      <c r="P219" s="665">
        <v>96.53</v>
      </c>
      <c r="Q219" s="680">
        <v>1</v>
      </c>
      <c r="R219" s="664">
        <v>1</v>
      </c>
      <c r="S219" s="680">
        <v>1</v>
      </c>
      <c r="T219" s="747">
        <v>1</v>
      </c>
      <c r="U219" s="703">
        <v>1</v>
      </c>
    </row>
    <row r="220" spans="1:21" ht="14.4" customHeight="1" x14ac:dyDescent="0.3">
      <c r="A220" s="663">
        <v>25</v>
      </c>
      <c r="B220" s="664" t="s">
        <v>1429</v>
      </c>
      <c r="C220" s="664" t="s">
        <v>1576</v>
      </c>
      <c r="D220" s="745" t="s">
        <v>2127</v>
      </c>
      <c r="E220" s="746" t="s">
        <v>1597</v>
      </c>
      <c r="F220" s="664" t="s">
        <v>1572</v>
      </c>
      <c r="G220" s="664" t="s">
        <v>1691</v>
      </c>
      <c r="H220" s="664" t="s">
        <v>1025</v>
      </c>
      <c r="I220" s="664" t="s">
        <v>1925</v>
      </c>
      <c r="J220" s="664" t="s">
        <v>1926</v>
      </c>
      <c r="K220" s="664" t="s">
        <v>1927</v>
      </c>
      <c r="L220" s="665">
        <v>0</v>
      </c>
      <c r="M220" s="665">
        <v>0</v>
      </c>
      <c r="N220" s="664">
        <v>1</v>
      </c>
      <c r="O220" s="747">
        <v>0.5</v>
      </c>
      <c r="P220" s="665">
        <v>0</v>
      </c>
      <c r="Q220" s="680"/>
      <c r="R220" s="664">
        <v>1</v>
      </c>
      <c r="S220" s="680">
        <v>1</v>
      </c>
      <c r="T220" s="747">
        <v>0.5</v>
      </c>
      <c r="U220" s="703">
        <v>1</v>
      </c>
    </row>
    <row r="221" spans="1:21" ht="14.4" customHeight="1" x14ac:dyDescent="0.3">
      <c r="A221" s="663">
        <v>25</v>
      </c>
      <c r="B221" s="664" t="s">
        <v>1429</v>
      </c>
      <c r="C221" s="664" t="s">
        <v>1576</v>
      </c>
      <c r="D221" s="745" t="s">
        <v>2127</v>
      </c>
      <c r="E221" s="746" t="s">
        <v>1597</v>
      </c>
      <c r="F221" s="664" t="s">
        <v>1572</v>
      </c>
      <c r="G221" s="664" t="s">
        <v>1928</v>
      </c>
      <c r="H221" s="664" t="s">
        <v>520</v>
      </c>
      <c r="I221" s="664" t="s">
        <v>669</v>
      </c>
      <c r="J221" s="664" t="s">
        <v>1929</v>
      </c>
      <c r="K221" s="664" t="s">
        <v>1930</v>
      </c>
      <c r="L221" s="665">
        <v>77.13</v>
      </c>
      <c r="M221" s="665">
        <v>77.13</v>
      </c>
      <c r="N221" s="664">
        <v>1</v>
      </c>
      <c r="O221" s="747">
        <v>0.5</v>
      </c>
      <c r="P221" s="665"/>
      <c r="Q221" s="680">
        <v>0</v>
      </c>
      <c r="R221" s="664"/>
      <c r="S221" s="680">
        <v>0</v>
      </c>
      <c r="T221" s="747"/>
      <c r="U221" s="703">
        <v>0</v>
      </c>
    </row>
    <row r="222" spans="1:21" ht="14.4" customHeight="1" x14ac:dyDescent="0.3">
      <c r="A222" s="663">
        <v>25</v>
      </c>
      <c r="B222" s="664" t="s">
        <v>1429</v>
      </c>
      <c r="C222" s="664" t="s">
        <v>1576</v>
      </c>
      <c r="D222" s="745" t="s">
        <v>2127</v>
      </c>
      <c r="E222" s="746" t="s">
        <v>1598</v>
      </c>
      <c r="F222" s="664" t="s">
        <v>1572</v>
      </c>
      <c r="G222" s="664" t="s">
        <v>1616</v>
      </c>
      <c r="H222" s="664" t="s">
        <v>520</v>
      </c>
      <c r="I222" s="664" t="s">
        <v>1618</v>
      </c>
      <c r="J222" s="664" t="s">
        <v>1619</v>
      </c>
      <c r="K222" s="664" t="s">
        <v>1620</v>
      </c>
      <c r="L222" s="665">
        <v>154.36000000000001</v>
      </c>
      <c r="M222" s="665">
        <v>463.08000000000004</v>
      </c>
      <c r="N222" s="664">
        <v>3</v>
      </c>
      <c r="O222" s="747">
        <v>3</v>
      </c>
      <c r="P222" s="665">
        <v>154.36000000000001</v>
      </c>
      <c r="Q222" s="680">
        <v>0.33333333333333331</v>
      </c>
      <c r="R222" s="664">
        <v>1</v>
      </c>
      <c r="S222" s="680">
        <v>0.33333333333333331</v>
      </c>
      <c r="T222" s="747">
        <v>1</v>
      </c>
      <c r="U222" s="703">
        <v>0.33333333333333331</v>
      </c>
    </row>
    <row r="223" spans="1:21" ht="14.4" customHeight="1" x14ac:dyDescent="0.3">
      <c r="A223" s="663">
        <v>25</v>
      </c>
      <c r="B223" s="664" t="s">
        <v>1429</v>
      </c>
      <c r="C223" s="664" t="s">
        <v>1576</v>
      </c>
      <c r="D223" s="745" t="s">
        <v>2127</v>
      </c>
      <c r="E223" s="746" t="s">
        <v>1598</v>
      </c>
      <c r="F223" s="664" t="s">
        <v>1572</v>
      </c>
      <c r="G223" s="664" t="s">
        <v>1616</v>
      </c>
      <c r="H223" s="664" t="s">
        <v>520</v>
      </c>
      <c r="I223" s="664" t="s">
        <v>1931</v>
      </c>
      <c r="J223" s="664" t="s">
        <v>1619</v>
      </c>
      <c r="K223" s="664" t="s">
        <v>1212</v>
      </c>
      <c r="L223" s="665">
        <v>154.36000000000001</v>
      </c>
      <c r="M223" s="665">
        <v>617.44000000000005</v>
      </c>
      <c r="N223" s="664">
        <v>4</v>
      </c>
      <c r="O223" s="747">
        <v>4</v>
      </c>
      <c r="P223" s="665">
        <v>463.08000000000004</v>
      </c>
      <c r="Q223" s="680">
        <v>0.75</v>
      </c>
      <c r="R223" s="664">
        <v>3</v>
      </c>
      <c r="S223" s="680">
        <v>0.75</v>
      </c>
      <c r="T223" s="747">
        <v>3</v>
      </c>
      <c r="U223" s="703">
        <v>0.75</v>
      </c>
    </row>
    <row r="224" spans="1:21" ht="14.4" customHeight="1" x14ac:dyDescent="0.3">
      <c r="A224" s="663">
        <v>25</v>
      </c>
      <c r="B224" s="664" t="s">
        <v>1429</v>
      </c>
      <c r="C224" s="664" t="s">
        <v>1576</v>
      </c>
      <c r="D224" s="745" t="s">
        <v>2127</v>
      </c>
      <c r="E224" s="746" t="s">
        <v>1598</v>
      </c>
      <c r="F224" s="664" t="s">
        <v>1572</v>
      </c>
      <c r="G224" s="664" t="s">
        <v>1616</v>
      </c>
      <c r="H224" s="664" t="s">
        <v>1025</v>
      </c>
      <c r="I224" s="664" t="s">
        <v>1282</v>
      </c>
      <c r="J224" s="664" t="s">
        <v>1121</v>
      </c>
      <c r="K224" s="664" t="s">
        <v>1212</v>
      </c>
      <c r="L224" s="665">
        <v>154.36000000000001</v>
      </c>
      <c r="M224" s="665">
        <v>2469.7600000000002</v>
      </c>
      <c r="N224" s="664">
        <v>16</v>
      </c>
      <c r="O224" s="747">
        <v>16</v>
      </c>
      <c r="P224" s="665">
        <v>1389.2400000000002</v>
      </c>
      <c r="Q224" s="680">
        <v>0.5625</v>
      </c>
      <c r="R224" s="664">
        <v>9</v>
      </c>
      <c r="S224" s="680">
        <v>0.5625</v>
      </c>
      <c r="T224" s="747">
        <v>9</v>
      </c>
      <c r="U224" s="703">
        <v>0.5625</v>
      </c>
    </row>
    <row r="225" spans="1:21" ht="14.4" customHeight="1" x14ac:dyDescent="0.3">
      <c r="A225" s="663">
        <v>25</v>
      </c>
      <c r="B225" s="664" t="s">
        <v>1429</v>
      </c>
      <c r="C225" s="664" t="s">
        <v>1576</v>
      </c>
      <c r="D225" s="745" t="s">
        <v>2127</v>
      </c>
      <c r="E225" s="746" t="s">
        <v>1598</v>
      </c>
      <c r="F225" s="664" t="s">
        <v>1572</v>
      </c>
      <c r="G225" s="664" t="s">
        <v>1616</v>
      </c>
      <c r="H225" s="664" t="s">
        <v>1025</v>
      </c>
      <c r="I225" s="664" t="s">
        <v>1120</v>
      </c>
      <c r="J225" s="664" t="s">
        <v>1121</v>
      </c>
      <c r="K225" s="664" t="s">
        <v>1514</v>
      </c>
      <c r="L225" s="665">
        <v>225.06</v>
      </c>
      <c r="M225" s="665">
        <v>225.06</v>
      </c>
      <c r="N225" s="664">
        <v>1</v>
      </c>
      <c r="O225" s="747">
        <v>1</v>
      </c>
      <c r="P225" s="665"/>
      <c r="Q225" s="680">
        <v>0</v>
      </c>
      <c r="R225" s="664"/>
      <c r="S225" s="680">
        <v>0</v>
      </c>
      <c r="T225" s="747"/>
      <c r="U225" s="703">
        <v>0</v>
      </c>
    </row>
    <row r="226" spans="1:21" ht="14.4" customHeight="1" x14ac:dyDescent="0.3">
      <c r="A226" s="663">
        <v>25</v>
      </c>
      <c r="B226" s="664" t="s">
        <v>1429</v>
      </c>
      <c r="C226" s="664" t="s">
        <v>1576</v>
      </c>
      <c r="D226" s="745" t="s">
        <v>2127</v>
      </c>
      <c r="E226" s="746" t="s">
        <v>1598</v>
      </c>
      <c r="F226" s="664" t="s">
        <v>1572</v>
      </c>
      <c r="G226" s="664" t="s">
        <v>1932</v>
      </c>
      <c r="H226" s="664" t="s">
        <v>1025</v>
      </c>
      <c r="I226" s="664" t="s">
        <v>1933</v>
      </c>
      <c r="J226" s="664" t="s">
        <v>1934</v>
      </c>
      <c r="K226" s="664" t="s">
        <v>1935</v>
      </c>
      <c r="L226" s="665">
        <v>141.09</v>
      </c>
      <c r="M226" s="665">
        <v>141.09</v>
      </c>
      <c r="N226" s="664">
        <v>1</v>
      </c>
      <c r="O226" s="747">
        <v>1</v>
      </c>
      <c r="P226" s="665">
        <v>141.09</v>
      </c>
      <c r="Q226" s="680">
        <v>1</v>
      </c>
      <c r="R226" s="664">
        <v>1</v>
      </c>
      <c r="S226" s="680">
        <v>1</v>
      </c>
      <c r="T226" s="747">
        <v>1</v>
      </c>
      <c r="U226" s="703">
        <v>1</v>
      </c>
    </row>
    <row r="227" spans="1:21" ht="14.4" customHeight="1" x14ac:dyDescent="0.3">
      <c r="A227" s="663">
        <v>25</v>
      </c>
      <c r="B227" s="664" t="s">
        <v>1429</v>
      </c>
      <c r="C227" s="664" t="s">
        <v>1576</v>
      </c>
      <c r="D227" s="745" t="s">
        <v>2127</v>
      </c>
      <c r="E227" s="746" t="s">
        <v>1598</v>
      </c>
      <c r="F227" s="664" t="s">
        <v>1572</v>
      </c>
      <c r="G227" s="664" t="s">
        <v>1694</v>
      </c>
      <c r="H227" s="664" t="s">
        <v>520</v>
      </c>
      <c r="I227" s="664" t="s">
        <v>1936</v>
      </c>
      <c r="J227" s="664" t="s">
        <v>1226</v>
      </c>
      <c r="K227" s="664" t="s">
        <v>1660</v>
      </c>
      <c r="L227" s="665">
        <v>170.52</v>
      </c>
      <c r="M227" s="665">
        <v>341.04</v>
      </c>
      <c r="N227" s="664">
        <v>2</v>
      </c>
      <c r="O227" s="747">
        <v>1</v>
      </c>
      <c r="P227" s="665"/>
      <c r="Q227" s="680">
        <v>0</v>
      </c>
      <c r="R227" s="664"/>
      <c r="S227" s="680">
        <v>0</v>
      </c>
      <c r="T227" s="747"/>
      <c r="U227" s="703">
        <v>0</v>
      </c>
    </row>
    <row r="228" spans="1:21" ht="14.4" customHeight="1" x14ac:dyDescent="0.3">
      <c r="A228" s="663">
        <v>25</v>
      </c>
      <c r="B228" s="664" t="s">
        <v>1429</v>
      </c>
      <c r="C228" s="664" t="s">
        <v>1576</v>
      </c>
      <c r="D228" s="745" t="s">
        <v>2127</v>
      </c>
      <c r="E228" s="746" t="s">
        <v>1598</v>
      </c>
      <c r="F228" s="664" t="s">
        <v>1572</v>
      </c>
      <c r="G228" s="664" t="s">
        <v>1694</v>
      </c>
      <c r="H228" s="664" t="s">
        <v>520</v>
      </c>
      <c r="I228" s="664" t="s">
        <v>1805</v>
      </c>
      <c r="J228" s="664" t="s">
        <v>1226</v>
      </c>
      <c r="K228" s="664" t="s">
        <v>1792</v>
      </c>
      <c r="L228" s="665">
        <v>0</v>
      </c>
      <c r="M228" s="665">
        <v>0</v>
      </c>
      <c r="N228" s="664">
        <v>1</v>
      </c>
      <c r="O228" s="747">
        <v>1</v>
      </c>
      <c r="P228" s="665">
        <v>0</v>
      </c>
      <c r="Q228" s="680"/>
      <c r="R228" s="664">
        <v>1</v>
      </c>
      <c r="S228" s="680">
        <v>1</v>
      </c>
      <c r="T228" s="747">
        <v>1</v>
      </c>
      <c r="U228" s="703">
        <v>1</v>
      </c>
    </row>
    <row r="229" spans="1:21" ht="14.4" customHeight="1" x14ac:dyDescent="0.3">
      <c r="A229" s="663">
        <v>25</v>
      </c>
      <c r="B229" s="664" t="s">
        <v>1429</v>
      </c>
      <c r="C229" s="664" t="s">
        <v>1576</v>
      </c>
      <c r="D229" s="745" t="s">
        <v>2127</v>
      </c>
      <c r="E229" s="746" t="s">
        <v>1598</v>
      </c>
      <c r="F229" s="664" t="s">
        <v>1572</v>
      </c>
      <c r="G229" s="664" t="s">
        <v>1657</v>
      </c>
      <c r="H229" s="664" t="s">
        <v>520</v>
      </c>
      <c r="I229" s="664" t="s">
        <v>1658</v>
      </c>
      <c r="J229" s="664" t="s">
        <v>1659</v>
      </c>
      <c r="K229" s="664" t="s">
        <v>1660</v>
      </c>
      <c r="L229" s="665">
        <v>78.33</v>
      </c>
      <c r="M229" s="665">
        <v>78.33</v>
      </c>
      <c r="N229" s="664">
        <v>1</v>
      </c>
      <c r="O229" s="747">
        <v>1</v>
      </c>
      <c r="P229" s="665"/>
      <c r="Q229" s="680">
        <v>0</v>
      </c>
      <c r="R229" s="664"/>
      <c r="S229" s="680">
        <v>0</v>
      </c>
      <c r="T229" s="747"/>
      <c r="U229" s="703">
        <v>0</v>
      </c>
    </row>
    <row r="230" spans="1:21" ht="14.4" customHeight="1" x14ac:dyDescent="0.3">
      <c r="A230" s="663">
        <v>25</v>
      </c>
      <c r="B230" s="664" t="s">
        <v>1429</v>
      </c>
      <c r="C230" s="664" t="s">
        <v>1576</v>
      </c>
      <c r="D230" s="745" t="s">
        <v>2127</v>
      </c>
      <c r="E230" s="746" t="s">
        <v>1598</v>
      </c>
      <c r="F230" s="664" t="s">
        <v>1572</v>
      </c>
      <c r="G230" s="664" t="s">
        <v>1877</v>
      </c>
      <c r="H230" s="664" t="s">
        <v>520</v>
      </c>
      <c r="I230" s="664" t="s">
        <v>1937</v>
      </c>
      <c r="J230" s="664" t="s">
        <v>1938</v>
      </c>
      <c r="K230" s="664" t="s">
        <v>1939</v>
      </c>
      <c r="L230" s="665">
        <v>0</v>
      </c>
      <c r="M230" s="665">
        <v>0</v>
      </c>
      <c r="N230" s="664">
        <v>1</v>
      </c>
      <c r="O230" s="747">
        <v>1</v>
      </c>
      <c r="P230" s="665"/>
      <c r="Q230" s="680"/>
      <c r="R230" s="664"/>
      <c r="S230" s="680">
        <v>0</v>
      </c>
      <c r="T230" s="747"/>
      <c r="U230" s="703">
        <v>0</v>
      </c>
    </row>
    <row r="231" spans="1:21" ht="14.4" customHeight="1" x14ac:dyDescent="0.3">
      <c r="A231" s="663">
        <v>25</v>
      </c>
      <c r="B231" s="664" t="s">
        <v>1429</v>
      </c>
      <c r="C231" s="664" t="s">
        <v>1576</v>
      </c>
      <c r="D231" s="745" t="s">
        <v>2127</v>
      </c>
      <c r="E231" s="746" t="s">
        <v>1598</v>
      </c>
      <c r="F231" s="664" t="s">
        <v>1572</v>
      </c>
      <c r="G231" s="664" t="s">
        <v>1877</v>
      </c>
      <c r="H231" s="664" t="s">
        <v>520</v>
      </c>
      <c r="I231" s="664" t="s">
        <v>1940</v>
      </c>
      <c r="J231" s="664" t="s">
        <v>1938</v>
      </c>
      <c r="K231" s="664" t="s">
        <v>1941</v>
      </c>
      <c r="L231" s="665">
        <v>0</v>
      </c>
      <c r="M231" s="665">
        <v>0</v>
      </c>
      <c r="N231" s="664">
        <v>1</v>
      </c>
      <c r="O231" s="747">
        <v>1</v>
      </c>
      <c r="P231" s="665"/>
      <c r="Q231" s="680"/>
      <c r="R231" s="664"/>
      <c r="S231" s="680">
        <v>0</v>
      </c>
      <c r="T231" s="747"/>
      <c r="U231" s="703">
        <v>0</v>
      </c>
    </row>
    <row r="232" spans="1:21" ht="14.4" customHeight="1" x14ac:dyDescent="0.3">
      <c r="A232" s="663">
        <v>25</v>
      </c>
      <c r="B232" s="664" t="s">
        <v>1429</v>
      </c>
      <c r="C232" s="664" t="s">
        <v>1576</v>
      </c>
      <c r="D232" s="745" t="s">
        <v>2127</v>
      </c>
      <c r="E232" s="746" t="s">
        <v>1598</v>
      </c>
      <c r="F232" s="664" t="s">
        <v>1572</v>
      </c>
      <c r="G232" s="664" t="s">
        <v>1877</v>
      </c>
      <c r="H232" s="664" t="s">
        <v>520</v>
      </c>
      <c r="I232" s="664" t="s">
        <v>1942</v>
      </c>
      <c r="J232" s="664" t="s">
        <v>1938</v>
      </c>
      <c r="K232" s="664" t="s">
        <v>1943</v>
      </c>
      <c r="L232" s="665">
        <v>0</v>
      </c>
      <c r="M232" s="665">
        <v>0</v>
      </c>
      <c r="N232" s="664">
        <v>1</v>
      </c>
      <c r="O232" s="747">
        <v>0.5</v>
      </c>
      <c r="P232" s="665"/>
      <c r="Q232" s="680"/>
      <c r="R232" s="664"/>
      <c r="S232" s="680">
        <v>0</v>
      </c>
      <c r="T232" s="747"/>
      <c r="U232" s="703">
        <v>0</v>
      </c>
    </row>
    <row r="233" spans="1:21" ht="14.4" customHeight="1" x14ac:dyDescent="0.3">
      <c r="A233" s="663">
        <v>25</v>
      </c>
      <c r="B233" s="664" t="s">
        <v>1429</v>
      </c>
      <c r="C233" s="664" t="s">
        <v>1576</v>
      </c>
      <c r="D233" s="745" t="s">
        <v>2127</v>
      </c>
      <c r="E233" s="746" t="s">
        <v>1598</v>
      </c>
      <c r="F233" s="664" t="s">
        <v>1572</v>
      </c>
      <c r="G233" s="664" t="s">
        <v>1877</v>
      </c>
      <c r="H233" s="664" t="s">
        <v>520</v>
      </c>
      <c r="I233" s="664" t="s">
        <v>1944</v>
      </c>
      <c r="J233" s="664" t="s">
        <v>1938</v>
      </c>
      <c r="K233" s="664" t="s">
        <v>1945</v>
      </c>
      <c r="L233" s="665">
        <v>0</v>
      </c>
      <c r="M233" s="665">
        <v>0</v>
      </c>
      <c r="N233" s="664">
        <v>1</v>
      </c>
      <c r="O233" s="747">
        <v>1</v>
      </c>
      <c r="P233" s="665"/>
      <c r="Q233" s="680"/>
      <c r="R233" s="664"/>
      <c r="S233" s="680">
        <v>0</v>
      </c>
      <c r="T233" s="747"/>
      <c r="U233" s="703">
        <v>0</v>
      </c>
    </row>
    <row r="234" spans="1:21" ht="14.4" customHeight="1" x14ac:dyDescent="0.3">
      <c r="A234" s="663">
        <v>25</v>
      </c>
      <c r="B234" s="664" t="s">
        <v>1429</v>
      </c>
      <c r="C234" s="664" t="s">
        <v>1576</v>
      </c>
      <c r="D234" s="745" t="s">
        <v>2127</v>
      </c>
      <c r="E234" s="746" t="s">
        <v>1598</v>
      </c>
      <c r="F234" s="664" t="s">
        <v>1572</v>
      </c>
      <c r="G234" s="664" t="s">
        <v>1722</v>
      </c>
      <c r="H234" s="664" t="s">
        <v>520</v>
      </c>
      <c r="I234" s="664" t="s">
        <v>1946</v>
      </c>
      <c r="J234" s="664" t="s">
        <v>1724</v>
      </c>
      <c r="K234" s="664" t="s">
        <v>1947</v>
      </c>
      <c r="L234" s="665">
        <v>0</v>
      </c>
      <c r="M234" s="665">
        <v>0</v>
      </c>
      <c r="N234" s="664">
        <v>1</v>
      </c>
      <c r="O234" s="747">
        <v>0.5</v>
      </c>
      <c r="P234" s="665">
        <v>0</v>
      </c>
      <c r="Q234" s="680"/>
      <c r="R234" s="664">
        <v>1</v>
      </c>
      <c r="S234" s="680">
        <v>1</v>
      </c>
      <c r="T234" s="747">
        <v>0.5</v>
      </c>
      <c r="U234" s="703">
        <v>1</v>
      </c>
    </row>
    <row r="235" spans="1:21" ht="14.4" customHeight="1" x14ac:dyDescent="0.3">
      <c r="A235" s="663">
        <v>25</v>
      </c>
      <c r="B235" s="664" t="s">
        <v>1429</v>
      </c>
      <c r="C235" s="664" t="s">
        <v>1576</v>
      </c>
      <c r="D235" s="745" t="s">
        <v>2127</v>
      </c>
      <c r="E235" s="746" t="s">
        <v>1598</v>
      </c>
      <c r="F235" s="664" t="s">
        <v>1572</v>
      </c>
      <c r="G235" s="664" t="s">
        <v>1623</v>
      </c>
      <c r="H235" s="664" t="s">
        <v>520</v>
      </c>
      <c r="I235" s="664" t="s">
        <v>1948</v>
      </c>
      <c r="J235" s="664" t="s">
        <v>1949</v>
      </c>
      <c r="K235" s="664" t="s">
        <v>1950</v>
      </c>
      <c r="L235" s="665">
        <v>93.49</v>
      </c>
      <c r="M235" s="665">
        <v>280.46999999999997</v>
      </c>
      <c r="N235" s="664">
        <v>3</v>
      </c>
      <c r="O235" s="747">
        <v>3</v>
      </c>
      <c r="P235" s="665"/>
      <c r="Q235" s="680">
        <v>0</v>
      </c>
      <c r="R235" s="664"/>
      <c r="S235" s="680">
        <v>0</v>
      </c>
      <c r="T235" s="747"/>
      <c r="U235" s="703">
        <v>0</v>
      </c>
    </row>
    <row r="236" spans="1:21" ht="14.4" customHeight="1" x14ac:dyDescent="0.3">
      <c r="A236" s="663">
        <v>25</v>
      </c>
      <c r="B236" s="664" t="s">
        <v>1429</v>
      </c>
      <c r="C236" s="664" t="s">
        <v>1576</v>
      </c>
      <c r="D236" s="745" t="s">
        <v>2127</v>
      </c>
      <c r="E236" s="746" t="s">
        <v>1598</v>
      </c>
      <c r="F236" s="664" t="s">
        <v>1572</v>
      </c>
      <c r="G236" s="664" t="s">
        <v>1951</v>
      </c>
      <c r="H236" s="664" t="s">
        <v>520</v>
      </c>
      <c r="I236" s="664" t="s">
        <v>1952</v>
      </c>
      <c r="J236" s="664" t="s">
        <v>1953</v>
      </c>
      <c r="K236" s="664" t="s">
        <v>1954</v>
      </c>
      <c r="L236" s="665">
        <v>0</v>
      </c>
      <c r="M236" s="665">
        <v>0</v>
      </c>
      <c r="N236" s="664">
        <v>1</v>
      </c>
      <c r="O236" s="747">
        <v>1</v>
      </c>
      <c r="P236" s="665"/>
      <c r="Q236" s="680"/>
      <c r="R236" s="664"/>
      <c r="S236" s="680">
        <v>0</v>
      </c>
      <c r="T236" s="747"/>
      <c r="U236" s="703">
        <v>0</v>
      </c>
    </row>
    <row r="237" spans="1:21" ht="14.4" customHeight="1" x14ac:dyDescent="0.3">
      <c r="A237" s="663">
        <v>25</v>
      </c>
      <c r="B237" s="664" t="s">
        <v>1429</v>
      </c>
      <c r="C237" s="664" t="s">
        <v>1576</v>
      </c>
      <c r="D237" s="745" t="s">
        <v>2127</v>
      </c>
      <c r="E237" s="746" t="s">
        <v>1598</v>
      </c>
      <c r="F237" s="664" t="s">
        <v>1572</v>
      </c>
      <c r="G237" s="664" t="s">
        <v>1734</v>
      </c>
      <c r="H237" s="664" t="s">
        <v>520</v>
      </c>
      <c r="I237" s="664" t="s">
        <v>1735</v>
      </c>
      <c r="J237" s="664" t="s">
        <v>1736</v>
      </c>
      <c r="K237" s="664" t="s">
        <v>1737</v>
      </c>
      <c r="L237" s="665">
        <v>70.05</v>
      </c>
      <c r="M237" s="665">
        <v>70.05</v>
      </c>
      <c r="N237" s="664">
        <v>1</v>
      </c>
      <c r="O237" s="747">
        <v>1</v>
      </c>
      <c r="P237" s="665"/>
      <c r="Q237" s="680">
        <v>0</v>
      </c>
      <c r="R237" s="664"/>
      <c r="S237" s="680">
        <v>0</v>
      </c>
      <c r="T237" s="747"/>
      <c r="U237" s="703">
        <v>0</v>
      </c>
    </row>
    <row r="238" spans="1:21" ht="14.4" customHeight="1" x14ac:dyDescent="0.3">
      <c r="A238" s="663">
        <v>25</v>
      </c>
      <c r="B238" s="664" t="s">
        <v>1429</v>
      </c>
      <c r="C238" s="664" t="s">
        <v>1576</v>
      </c>
      <c r="D238" s="745" t="s">
        <v>2127</v>
      </c>
      <c r="E238" s="746" t="s">
        <v>1598</v>
      </c>
      <c r="F238" s="664" t="s">
        <v>1572</v>
      </c>
      <c r="G238" s="664" t="s">
        <v>1617</v>
      </c>
      <c r="H238" s="664" t="s">
        <v>520</v>
      </c>
      <c r="I238" s="664" t="s">
        <v>1233</v>
      </c>
      <c r="J238" s="664" t="s">
        <v>1234</v>
      </c>
      <c r="K238" s="664" t="s">
        <v>1235</v>
      </c>
      <c r="L238" s="665">
        <v>132.97999999999999</v>
      </c>
      <c r="M238" s="665">
        <v>1462.7799999999997</v>
      </c>
      <c r="N238" s="664">
        <v>11</v>
      </c>
      <c r="O238" s="747">
        <v>4.5</v>
      </c>
      <c r="P238" s="665">
        <v>1063.8399999999999</v>
      </c>
      <c r="Q238" s="680">
        <v>0.72727272727272729</v>
      </c>
      <c r="R238" s="664">
        <v>8</v>
      </c>
      <c r="S238" s="680">
        <v>0.72727272727272729</v>
      </c>
      <c r="T238" s="747">
        <v>4</v>
      </c>
      <c r="U238" s="703">
        <v>0.88888888888888884</v>
      </c>
    </row>
    <row r="239" spans="1:21" ht="14.4" customHeight="1" x14ac:dyDescent="0.3">
      <c r="A239" s="663">
        <v>25</v>
      </c>
      <c r="B239" s="664" t="s">
        <v>1429</v>
      </c>
      <c r="C239" s="664" t="s">
        <v>1576</v>
      </c>
      <c r="D239" s="745" t="s">
        <v>2127</v>
      </c>
      <c r="E239" s="746" t="s">
        <v>1598</v>
      </c>
      <c r="F239" s="664" t="s">
        <v>1572</v>
      </c>
      <c r="G239" s="664" t="s">
        <v>1617</v>
      </c>
      <c r="H239" s="664" t="s">
        <v>520</v>
      </c>
      <c r="I239" s="664" t="s">
        <v>1832</v>
      </c>
      <c r="J239" s="664" t="s">
        <v>1234</v>
      </c>
      <c r="K239" s="664" t="s">
        <v>1833</v>
      </c>
      <c r="L239" s="665">
        <v>0</v>
      </c>
      <c r="M239" s="665">
        <v>0</v>
      </c>
      <c r="N239" s="664">
        <v>2</v>
      </c>
      <c r="O239" s="747">
        <v>1</v>
      </c>
      <c r="P239" s="665">
        <v>0</v>
      </c>
      <c r="Q239" s="680"/>
      <c r="R239" s="664">
        <v>2</v>
      </c>
      <c r="S239" s="680">
        <v>1</v>
      </c>
      <c r="T239" s="747">
        <v>1</v>
      </c>
      <c r="U239" s="703">
        <v>1</v>
      </c>
    </row>
    <row r="240" spans="1:21" ht="14.4" customHeight="1" x14ac:dyDescent="0.3">
      <c r="A240" s="663">
        <v>25</v>
      </c>
      <c r="B240" s="664" t="s">
        <v>1429</v>
      </c>
      <c r="C240" s="664" t="s">
        <v>1576</v>
      </c>
      <c r="D240" s="745" t="s">
        <v>2127</v>
      </c>
      <c r="E240" s="746" t="s">
        <v>1598</v>
      </c>
      <c r="F240" s="664" t="s">
        <v>1572</v>
      </c>
      <c r="G240" s="664" t="s">
        <v>1617</v>
      </c>
      <c r="H240" s="664" t="s">
        <v>520</v>
      </c>
      <c r="I240" s="664" t="s">
        <v>1669</v>
      </c>
      <c r="J240" s="664" t="s">
        <v>1234</v>
      </c>
      <c r="K240" s="664" t="s">
        <v>1235</v>
      </c>
      <c r="L240" s="665">
        <v>132.97999999999999</v>
      </c>
      <c r="M240" s="665">
        <v>1329.7999999999997</v>
      </c>
      <c r="N240" s="664">
        <v>10</v>
      </c>
      <c r="O240" s="747">
        <v>5</v>
      </c>
      <c r="P240" s="665">
        <v>1329.7999999999997</v>
      </c>
      <c r="Q240" s="680">
        <v>1</v>
      </c>
      <c r="R240" s="664">
        <v>10</v>
      </c>
      <c r="S240" s="680">
        <v>1</v>
      </c>
      <c r="T240" s="747">
        <v>5</v>
      </c>
      <c r="U240" s="703">
        <v>1</v>
      </c>
    </row>
    <row r="241" spans="1:21" ht="14.4" customHeight="1" x14ac:dyDescent="0.3">
      <c r="A241" s="663">
        <v>25</v>
      </c>
      <c r="B241" s="664" t="s">
        <v>1429</v>
      </c>
      <c r="C241" s="664" t="s">
        <v>1576</v>
      </c>
      <c r="D241" s="745" t="s">
        <v>2127</v>
      </c>
      <c r="E241" s="746" t="s">
        <v>1598</v>
      </c>
      <c r="F241" s="664" t="s">
        <v>1572</v>
      </c>
      <c r="G241" s="664" t="s">
        <v>1686</v>
      </c>
      <c r="H241" s="664" t="s">
        <v>520</v>
      </c>
      <c r="I241" s="664" t="s">
        <v>1217</v>
      </c>
      <c r="J241" s="664" t="s">
        <v>1218</v>
      </c>
      <c r="K241" s="664" t="s">
        <v>1647</v>
      </c>
      <c r="L241" s="665">
        <v>34.19</v>
      </c>
      <c r="M241" s="665">
        <v>68.38</v>
      </c>
      <c r="N241" s="664">
        <v>2</v>
      </c>
      <c r="O241" s="747">
        <v>1</v>
      </c>
      <c r="P241" s="665">
        <v>68.38</v>
      </c>
      <c r="Q241" s="680">
        <v>1</v>
      </c>
      <c r="R241" s="664">
        <v>2</v>
      </c>
      <c r="S241" s="680">
        <v>1</v>
      </c>
      <c r="T241" s="747">
        <v>1</v>
      </c>
      <c r="U241" s="703">
        <v>1</v>
      </c>
    </row>
    <row r="242" spans="1:21" ht="14.4" customHeight="1" x14ac:dyDescent="0.3">
      <c r="A242" s="663">
        <v>25</v>
      </c>
      <c r="B242" s="664" t="s">
        <v>1429</v>
      </c>
      <c r="C242" s="664" t="s">
        <v>1576</v>
      </c>
      <c r="D242" s="745" t="s">
        <v>2127</v>
      </c>
      <c r="E242" s="746" t="s">
        <v>1598</v>
      </c>
      <c r="F242" s="664" t="s">
        <v>1572</v>
      </c>
      <c r="G242" s="664" t="s">
        <v>1686</v>
      </c>
      <c r="H242" s="664" t="s">
        <v>520</v>
      </c>
      <c r="I242" s="664" t="s">
        <v>1955</v>
      </c>
      <c r="J242" s="664" t="s">
        <v>1218</v>
      </c>
      <c r="K242" s="664" t="s">
        <v>1956</v>
      </c>
      <c r="L242" s="665">
        <v>34.19</v>
      </c>
      <c r="M242" s="665">
        <v>68.38</v>
      </c>
      <c r="N242" s="664">
        <v>2</v>
      </c>
      <c r="O242" s="747">
        <v>0.5</v>
      </c>
      <c r="P242" s="665"/>
      <c r="Q242" s="680">
        <v>0</v>
      </c>
      <c r="R242" s="664"/>
      <c r="S242" s="680">
        <v>0</v>
      </c>
      <c r="T242" s="747"/>
      <c r="U242" s="703">
        <v>0</v>
      </c>
    </row>
    <row r="243" spans="1:21" ht="14.4" customHeight="1" x14ac:dyDescent="0.3">
      <c r="A243" s="663">
        <v>25</v>
      </c>
      <c r="B243" s="664" t="s">
        <v>1429</v>
      </c>
      <c r="C243" s="664" t="s">
        <v>1576</v>
      </c>
      <c r="D243" s="745" t="s">
        <v>2127</v>
      </c>
      <c r="E243" s="746" t="s">
        <v>1598</v>
      </c>
      <c r="F243" s="664" t="s">
        <v>1572</v>
      </c>
      <c r="G243" s="664" t="s">
        <v>1628</v>
      </c>
      <c r="H243" s="664" t="s">
        <v>1025</v>
      </c>
      <c r="I243" s="664" t="s">
        <v>1072</v>
      </c>
      <c r="J243" s="664" t="s">
        <v>543</v>
      </c>
      <c r="K243" s="664" t="s">
        <v>1545</v>
      </c>
      <c r="L243" s="665">
        <v>18.260000000000002</v>
      </c>
      <c r="M243" s="665">
        <v>18.260000000000002</v>
      </c>
      <c r="N243" s="664">
        <v>1</v>
      </c>
      <c r="O243" s="747">
        <v>1</v>
      </c>
      <c r="P243" s="665"/>
      <c r="Q243" s="680">
        <v>0</v>
      </c>
      <c r="R243" s="664"/>
      <c r="S243" s="680">
        <v>0</v>
      </c>
      <c r="T243" s="747"/>
      <c r="U243" s="703">
        <v>0</v>
      </c>
    </row>
    <row r="244" spans="1:21" ht="14.4" customHeight="1" x14ac:dyDescent="0.3">
      <c r="A244" s="663">
        <v>25</v>
      </c>
      <c r="B244" s="664" t="s">
        <v>1429</v>
      </c>
      <c r="C244" s="664" t="s">
        <v>1576</v>
      </c>
      <c r="D244" s="745" t="s">
        <v>2127</v>
      </c>
      <c r="E244" s="746" t="s">
        <v>1598</v>
      </c>
      <c r="F244" s="664" t="s">
        <v>1572</v>
      </c>
      <c r="G244" s="664" t="s">
        <v>1628</v>
      </c>
      <c r="H244" s="664" t="s">
        <v>1025</v>
      </c>
      <c r="I244" s="664" t="s">
        <v>1034</v>
      </c>
      <c r="J244" s="664" t="s">
        <v>543</v>
      </c>
      <c r="K244" s="664" t="s">
        <v>544</v>
      </c>
      <c r="L244" s="665">
        <v>36.54</v>
      </c>
      <c r="M244" s="665">
        <v>73.08</v>
      </c>
      <c r="N244" s="664">
        <v>2</v>
      </c>
      <c r="O244" s="747">
        <v>2</v>
      </c>
      <c r="P244" s="665"/>
      <c r="Q244" s="680">
        <v>0</v>
      </c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1429</v>
      </c>
      <c r="C245" s="664" t="s">
        <v>1576</v>
      </c>
      <c r="D245" s="745" t="s">
        <v>2127</v>
      </c>
      <c r="E245" s="746" t="s">
        <v>1598</v>
      </c>
      <c r="F245" s="664" t="s">
        <v>1572</v>
      </c>
      <c r="G245" s="664" t="s">
        <v>1628</v>
      </c>
      <c r="H245" s="664" t="s">
        <v>1025</v>
      </c>
      <c r="I245" s="664" t="s">
        <v>1866</v>
      </c>
      <c r="J245" s="664" t="s">
        <v>543</v>
      </c>
      <c r="K245" s="664" t="s">
        <v>1867</v>
      </c>
      <c r="L245" s="665">
        <v>0</v>
      </c>
      <c r="M245" s="665">
        <v>0</v>
      </c>
      <c r="N245" s="664">
        <v>1</v>
      </c>
      <c r="O245" s="747">
        <v>0.5</v>
      </c>
      <c r="P245" s="665"/>
      <c r="Q245" s="680"/>
      <c r="R245" s="664"/>
      <c r="S245" s="680">
        <v>0</v>
      </c>
      <c r="T245" s="747"/>
      <c r="U245" s="703">
        <v>0</v>
      </c>
    </row>
    <row r="246" spans="1:21" ht="14.4" customHeight="1" x14ac:dyDescent="0.3">
      <c r="A246" s="663">
        <v>25</v>
      </c>
      <c r="B246" s="664" t="s">
        <v>1429</v>
      </c>
      <c r="C246" s="664" t="s">
        <v>1576</v>
      </c>
      <c r="D246" s="745" t="s">
        <v>2127</v>
      </c>
      <c r="E246" s="746" t="s">
        <v>1598</v>
      </c>
      <c r="F246" s="664" t="s">
        <v>1572</v>
      </c>
      <c r="G246" s="664" t="s">
        <v>1630</v>
      </c>
      <c r="H246" s="664" t="s">
        <v>520</v>
      </c>
      <c r="I246" s="664" t="s">
        <v>1690</v>
      </c>
      <c r="J246" s="664" t="s">
        <v>643</v>
      </c>
      <c r="K246" s="664" t="s">
        <v>1016</v>
      </c>
      <c r="L246" s="665">
        <v>185.26</v>
      </c>
      <c r="M246" s="665">
        <v>185.26</v>
      </c>
      <c r="N246" s="664">
        <v>1</v>
      </c>
      <c r="O246" s="747">
        <v>0.5</v>
      </c>
      <c r="P246" s="665">
        <v>185.26</v>
      </c>
      <c r="Q246" s="680">
        <v>1</v>
      </c>
      <c r="R246" s="664">
        <v>1</v>
      </c>
      <c r="S246" s="680">
        <v>1</v>
      </c>
      <c r="T246" s="747">
        <v>0.5</v>
      </c>
      <c r="U246" s="703">
        <v>1</v>
      </c>
    </row>
    <row r="247" spans="1:21" ht="14.4" customHeight="1" x14ac:dyDescent="0.3">
      <c r="A247" s="663">
        <v>25</v>
      </c>
      <c r="B247" s="664" t="s">
        <v>1429</v>
      </c>
      <c r="C247" s="664" t="s">
        <v>1576</v>
      </c>
      <c r="D247" s="745" t="s">
        <v>2127</v>
      </c>
      <c r="E247" s="746" t="s">
        <v>1599</v>
      </c>
      <c r="F247" s="664" t="s">
        <v>1572</v>
      </c>
      <c r="G247" s="664" t="s">
        <v>1616</v>
      </c>
      <c r="H247" s="664" t="s">
        <v>1025</v>
      </c>
      <c r="I247" s="664" t="s">
        <v>1282</v>
      </c>
      <c r="J247" s="664" t="s">
        <v>1121</v>
      </c>
      <c r="K247" s="664" t="s">
        <v>1212</v>
      </c>
      <c r="L247" s="665">
        <v>154.36000000000001</v>
      </c>
      <c r="M247" s="665">
        <v>1080.52</v>
      </c>
      <c r="N247" s="664">
        <v>7</v>
      </c>
      <c r="O247" s="747">
        <v>7</v>
      </c>
      <c r="P247" s="665">
        <v>463.08000000000004</v>
      </c>
      <c r="Q247" s="680">
        <v>0.4285714285714286</v>
      </c>
      <c r="R247" s="664">
        <v>3</v>
      </c>
      <c r="S247" s="680">
        <v>0.42857142857142855</v>
      </c>
      <c r="T247" s="747">
        <v>3</v>
      </c>
      <c r="U247" s="703">
        <v>0.42857142857142855</v>
      </c>
    </row>
    <row r="248" spans="1:21" ht="14.4" customHeight="1" x14ac:dyDescent="0.3">
      <c r="A248" s="663">
        <v>25</v>
      </c>
      <c r="B248" s="664" t="s">
        <v>1429</v>
      </c>
      <c r="C248" s="664" t="s">
        <v>1576</v>
      </c>
      <c r="D248" s="745" t="s">
        <v>2127</v>
      </c>
      <c r="E248" s="746" t="s">
        <v>1599</v>
      </c>
      <c r="F248" s="664" t="s">
        <v>1572</v>
      </c>
      <c r="G248" s="664" t="s">
        <v>1957</v>
      </c>
      <c r="H248" s="664" t="s">
        <v>520</v>
      </c>
      <c r="I248" s="664" t="s">
        <v>1245</v>
      </c>
      <c r="J248" s="664" t="s">
        <v>1246</v>
      </c>
      <c r="K248" s="664" t="s">
        <v>1958</v>
      </c>
      <c r="L248" s="665">
        <v>86.02</v>
      </c>
      <c r="M248" s="665">
        <v>86.02</v>
      </c>
      <c r="N248" s="664">
        <v>1</v>
      </c>
      <c r="O248" s="747">
        <v>1</v>
      </c>
      <c r="P248" s="665">
        <v>86.02</v>
      </c>
      <c r="Q248" s="680">
        <v>1</v>
      </c>
      <c r="R248" s="664">
        <v>1</v>
      </c>
      <c r="S248" s="680">
        <v>1</v>
      </c>
      <c r="T248" s="747">
        <v>1</v>
      </c>
      <c r="U248" s="703">
        <v>1</v>
      </c>
    </row>
    <row r="249" spans="1:21" ht="14.4" customHeight="1" x14ac:dyDescent="0.3">
      <c r="A249" s="663">
        <v>25</v>
      </c>
      <c r="B249" s="664" t="s">
        <v>1429</v>
      </c>
      <c r="C249" s="664" t="s">
        <v>1576</v>
      </c>
      <c r="D249" s="745" t="s">
        <v>2127</v>
      </c>
      <c r="E249" s="746" t="s">
        <v>1599</v>
      </c>
      <c r="F249" s="664" t="s">
        <v>1572</v>
      </c>
      <c r="G249" s="664" t="s">
        <v>1694</v>
      </c>
      <c r="H249" s="664" t="s">
        <v>520</v>
      </c>
      <c r="I249" s="664" t="s">
        <v>1805</v>
      </c>
      <c r="J249" s="664" t="s">
        <v>1226</v>
      </c>
      <c r="K249" s="664" t="s">
        <v>1792</v>
      </c>
      <c r="L249" s="665">
        <v>0</v>
      </c>
      <c r="M249" s="665">
        <v>0</v>
      </c>
      <c r="N249" s="664">
        <v>3</v>
      </c>
      <c r="O249" s="747">
        <v>1.5</v>
      </c>
      <c r="P249" s="665">
        <v>0</v>
      </c>
      <c r="Q249" s="680"/>
      <c r="R249" s="664">
        <v>2</v>
      </c>
      <c r="S249" s="680">
        <v>0.66666666666666663</v>
      </c>
      <c r="T249" s="747">
        <v>0.5</v>
      </c>
      <c r="U249" s="703">
        <v>0.33333333333333331</v>
      </c>
    </row>
    <row r="250" spans="1:21" ht="14.4" customHeight="1" x14ac:dyDescent="0.3">
      <c r="A250" s="663">
        <v>25</v>
      </c>
      <c r="B250" s="664" t="s">
        <v>1429</v>
      </c>
      <c r="C250" s="664" t="s">
        <v>1576</v>
      </c>
      <c r="D250" s="745" t="s">
        <v>2127</v>
      </c>
      <c r="E250" s="746" t="s">
        <v>1599</v>
      </c>
      <c r="F250" s="664" t="s">
        <v>1572</v>
      </c>
      <c r="G250" s="664" t="s">
        <v>1910</v>
      </c>
      <c r="H250" s="664" t="s">
        <v>520</v>
      </c>
      <c r="I250" s="664" t="s">
        <v>601</v>
      </c>
      <c r="J250" s="664" t="s">
        <v>1911</v>
      </c>
      <c r="K250" s="664" t="s">
        <v>1912</v>
      </c>
      <c r="L250" s="665">
        <v>37.61</v>
      </c>
      <c r="M250" s="665">
        <v>37.61</v>
      </c>
      <c r="N250" s="664">
        <v>1</v>
      </c>
      <c r="O250" s="747">
        <v>0.5</v>
      </c>
      <c r="P250" s="665">
        <v>37.61</v>
      </c>
      <c r="Q250" s="680">
        <v>1</v>
      </c>
      <c r="R250" s="664">
        <v>1</v>
      </c>
      <c r="S250" s="680">
        <v>1</v>
      </c>
      <c r="T250" s="747">
        <v>0.5</v>
      </c>
      <c r="U250" s="703">
        <v>1</v>
      </c>
    </row>
    <row r="251" spans="1:21" ht="14.4" customHeight="1" x14ac:dyDescent="0.3">
      <c r="A251" s="663">
        <v>25</v>
      </c>
      <c r="B251" s="664" t="s">
        <v>1429</v>
      </c>
      <c r="C251" s="664" t="s">
        <v>1576</v>
      </c>
      <c r="D251" s="745" t="s">
        <v>2127</v>
      </c>
      <c r="E251" s="746" t="s">
        <v>1599</v>
      </c>
      <c r="F251" s="664" t="s">
        <v>1572</v>
      </c>
      <c r="G251" s="664" t="s">
        <v>1661</v>
      </c>
      <c r="H251" s="664" t="s">
        <v>520</v>
      </c>
      <c r="I251" s="664" t="s">
        <v>1297</v>
      </c>
      <c r="J251" s="664" t="s">
        <v>1298</v>
      </c>
      <c r="K251" s="664" t="s">
        <v>1309</v>
      </c>
      <c r="L251" s="665">
        <v>2991.23</v>
      </c>
      <c r="M251" s="665">
        <v>2991.23</v>
      </c>
      <c r="N251" s="664">
        <v>1</v>
      </c>
      <c r="O251" s="747">
        <v>1</v>
      </c>
      <c r="P251" s="665"/>
      <c r="Q251" s="680">
        <v>0</v>
      </c>
      <c r="R251" s="664"/>
      <c r="S251" s="680">
        <v>0</v>
      </c>
      <c r="T251" s="747"/>
      <c r="U251" s="703">
        <v>0</v>
      </c>
    </row>
    <row r="252" spans="1:21" ht="14.4" customHeight="1" x14ac:dyDescent="0.3">
      <c r="A252" s="663">
        <v>25</v>
      </c>
      <c r="B252" s="664" t="s">
        <v>1429</v>
      </c>
      <c r="C252" s="664" t="s">
        <v>1576</v>
      </c>
      <c r="D252" s="745" t="s">
        <v>2127</v>
      </c>
      <c r="E252" s="746" t="s">
        <v>1599</v>
      </c>
      <c r="F252" s="664" t="s">
        <v>1572</v>
      </c>
      <c r="G252" s="664" t="s">
        <v>1661</v>
      </c>
      <c r="H252" s="664" t="s">
        <v>520</v>
      </c>
      <c r="I252" s="664" t="s">
        <v>1959</v>
      </c>
      <c r="J252" s="664" t="s">
        <v>1298</v>
      </c>
      <c r="K252" s="664" t="s">
        <v>1960</v>
      </c>
      <c r="L252" s="665">
        <v>748.21</v>
      </c>
      <c r="M252" s="665">
        <v>748.21</v>
      </c>
      <c r="N252" s="664">
        <v>1</v>
      </c>
      <c r="O252" s="747">
        <v>1</v>
      </c>
      <c r="P252" s="665">
        <v>748.21</v>
      </c>
      <c r="Q252" s="680">
        <v>1</v>
      </c>
      <c r="R252" s="664">
        <v>1</v>
      </c>
      <c r="S252" s="680">
        <v>1</v>
      </c>
      <c r="T252" s="747">
        <v>1</v>
      </c>
      <c r="U252" s="703">
        <v>1</v>
      </c>
    </row>
    <row r="253" spans="1:21" ht="14.4" customHeight="1" x14ac:dyDescent="0.3">
      <c r="A253" s="663">
        <v>25</v>
      </c>
      <c r="B253" s="664" t="s">
        <v>1429</v>
      </c>
      <c r="C253" s="664" t="s">
        <v>1576</v>
      </c>
      <c r="D253" s="745" t="s">
        <v>2127</v>
      </c>
      <c r="E253" s="746" t="s">
        <v>1599</v>
      </c>
      <c r="F253" s="664" t="s">
        <v>1572</v>
      </c>
      <c r="G253" s="664" t="s">
        <v>1642</v>
      </c>
      <c r="H253" s="664" t="s">
        <v>520</v>
      </c>
      <c r="I253" s="664" t="s">
        <v>1643</v>
      </c>
      <c r="J253" s="664" t="s">
        <v>999</v>
      </c>
      <c r="K253" s="664" t="s">
        <v>1644</v>
      </c>
      <c r="L253" s="665">
        <v>0</v>
      </c>
      <c r="M253" s="665">
        <v>0</v>
      </c>
      <c r="N253" s="664">
        <v>1</v>
      </c>
      <c r="O253" s="747">
        <v>0.5</v>
      </c>
      <c r="P253" s="665">
        <v>0</v>
      </c>
      <c r="Q253" s="680"/>
      <c r="R253" s="664">
        <v>1</v>
      </c>
      <c r="S253" s="680">
        <v>1</v>
      </c>
      <c r="T253" s="747">
        <v>0.5</v>
      </c>
      <c r="U253" s="703">
        <v>1</v>
      </c>
    </row>
    <row r="254" spans="1:21" ht="14.4" customHeight="1" x14ac:dyDescent="0.3">
      <c r="A254" s="663">
        <v>25</v>
      </c>
      <c r="B254" s="664" t="s">
        <v>1429</v>
      </c>
      <c r="C254" s="664" t="s">
        <v>1576</v>
      </c>
      <c r="D254" s="745" t="s">
        <v>2127</v>
      </c>
      <c r="E254" s="746" t="s">
        <v>1599</v>
      </c>
      <c r="F254" s="664" t="s">
        <v>1572</v>
      </c>
      <c r="G254" s="664" t="s">
        <v>1617</v>
      </c>
      <c r="H254" s="664" t="s">
        <v>520</v>
      </c>
      <c r="I254" s="664" t="s">
        <v>1233</v>
      </c>
      <c r="J254" s="664" t="s">
        <v>1234</v>
      </c>
      <c r="K254" s="664" t="s">
        <v>1235</v>
      </c>
      <c r="L254" s="665">
        <v>132.97999999999999</v>
      </c>
      <c r="M254" s="665">
        <v>797.87999999999988</v>
      </c>
      <c r="N254" s="664">
        <v>6</v>
      </c>
      <c r="O254" s="747">
        <v>2.5</v>
      </c>
      <c r="P254" s="665">
        <v>398.93999999999994</v>
      </c>
      <c r="Q254" s="680">
        <v>0.5</v>
      </c>
      <c r="R254" s="664">
        <v>3</v>
      </c>
      <c r="S254" s="680">
        <v>0.5</v>
      </c>
      <c r="T254" s="747">
        <v>0.5</v>
      </c>
      <c r="U254" s="703">
        <v>0.2</v>
      </c>
    </row>
    <row r="255" spans="1:21" ht="14.4" customHeight="1" x14ac:dyDescent="0.3">
      <c r="A255" s="663">
        <v>25</v>
      </c>
      <c r="B255" s="664" t="s">
        <v>1429</v>
      </c>
      <c r="C255" s="664" t="s">
        <v>1576</v>
      </c>
      <c r="D255" s="745" t="s">
        <v>2127</v>
      </c>
      <c r="E255" s="746" t="s">
        <v>1599</v>
      </c>
      <c r="F255" s="664" t="s">
        <v>1572</v>
      </c>
      <c r="G255" s="664" t="s">
        <v>1617</v>
      </c>
      <c r="H255" s="664" t="s">
        <v>520</v>
      </c>
      <c r="I255" s="664" t="s">
        <v>1669</v>
      </c>
      <c r="J255" s="664" t="s">
        <v>1234</v>
      </c>
      <c r="K255" s="664" t="s">
        <v>1235</v>
      </c>
      <c r="L255" s="665">
        <v>132.97999999999999</v>
      </c>
      <c r="M255" s="665">
        <v>398.93999999999994</v>
      </c>
      <c r="N255" s="664">
        <v>3</v>
      </c>
      <c r="O255" s="747">
        <v>2.5</v>
      </c>
      <c r="P255" s="665">
        <v>265.95999999999998</v>
      </c>
      <c r="Q255" s="680">
        <v>0.66666666666666674</v>
      </c>
      <c r="R255" s="664">
        <v>2</v>
      </c>
      <c r="S255" s="680">
        <v>0.66666666666666663</v>
      </c>
      <c r="T255" s="747">
        <v>1.5</v>
      </c>
      <c r="U255" s="703">
        <v>0.6</v>
      </c>
    </row>
    <row r="256" spans="1:21" ht="14.4" customHeight="1" x14ac:dyDescent="0.3">
      <c r="A256" s="663">
        <v>25</v>
      </c>
      <c r="B256" s="664" t="s">
        <v>1429</v>
      </c>
      <c r="C256" s="664" t="s">
        <v>1576</v>
      </c>
      <c r="D256" s="745" t="s">
        <v>2127</v>
      </c>
      <c r="E256" s="746" t="s">
        <v>1599</v>
      </c>
      <c r="F256" s="664" t="s">
        <v>1572</v>
      </c>
      <c r="G256" s="664" t="s">
        <v>1686</v>
      </c>
      <c r="H256" s="664" t="s">
        <v>520</v>
      </c>
      <c r="I256" s="664" t="s">
        <v>1217</v>
      </c>
      <c r="J256" s="664" t="s">
        <v>1218</v>
      </c>
      <c r="K256" s="664" t="s">
        <v>1647</v>
      </c>
      <c r="L256" s="665">
        <v>34.19</v>
      </c>
      <c r="M256" s="665">
        <v>68.38</v>
      </c>
      <c r="N256" s="664">
        <v>2</v>
      </c>
      <c r="O256" s="747">
        <v>0.5</v>
      </c>
      <c r="P256" s="665">
        <v>68.38</v>
      </c>
      <c r="Q256" s="680">
        <v>1</v>
      </c>
      <c r="R256" s="664">
        <v>2</v>
      </c>
      <c r="S256" s="680">
        <v>1</v>
      </c>
      <c r="T256" s="747">
        <v>0.5</v>
      </c>
      <c r="U256" s="703">
        <v>1</v>
      </c>
    </row>
    <row r="257" spans="1:21" ht="14.4" customHeight="1" x14ac:dyDescent="0.3">
      <c r="A257" s="663">
        <v>25</v>
      </c>
      <c r="B257" s="664" t="s">
        <v>1429</v>
      </c>
      <c r="C257" s="664" t="s">
        <v>1576</v>
      </c>
      <c r="D257" s="745" t="s">
        <v>2127</v>
      </c>
      <c r="E257" s="746" t="s">
        <v>1599</v>
      </c>
      <c r="F257" s="664" t="s">
        <v>1572</v>
      </c>
      <c r="G257" s="664" t="s">
        <v>1889</v>
      </c>
      <c r="H257" s="664" t="s">
        <v>520</v>
      </c>
      <c r="I257" s="664" t="s">
        <v>1890</v>
      </c>
      <c r="J257" s="664" t="s">
        <v>1891</v>
      </c>
      <c r="K257" s="664" t="s">
        <v>1685</v>
      </c>
      <c r="L257" s="665">
        <v>115.13</v>
      </c>
      <c r="M257" s="665">
        <v>115.13</v>
      </c>
      <c r="N257" s="664">
        <v>1</v>
      </c>
      <c r="O257" s="747">
        <v>1</v>
      </c>
      <c r="P257" s="665"/>
      <c r="Q257" s="680">
        <v>0</v>
      </c>
      <c r="R257" s="664"/>
      <c r="S257" s="680">
        <v>0</v>
      </c>
      <c r="T257" s="747"/>
      <c r="U257" s="703">
        <v>0</v>
      </c>
    </row>
    <row r="258" spans="1:21" ht="14.4" customHeight="1" x14ac:dyDescent="0.3">
      <c r="A258" s="663">
        <v>25</v>
      </c>
      <c r="B258" s="664" t="s">
        <v>1429</v>
      </c>
      <c r="C258" s="664" t="s">
        <v>1576</v>
      </c>
      <c r="D258" s="745" t="s">
        <v>2127</v>
      </c>
      <c r="E258" s="746" t="s">
        <v>1599</v>
      </c>
      <c r="F258" s="664" t="s">
        <v>1572</v>
      </c>
      <c r="G258" s="664" t="s">
        <v>1628</v>
      </c>
      <c r="H258" s="664" t="s">
        <v>520</v>
      </c>
      <c r="I258" s="664" t="s">
        <v>962</v>
      </c>
      <c r="J258" s="664" t="s">
        <v>543</v>
      </c>
      <c r="K258" s="664" t="s">
        <v>1629</v>
      </c>
      <c r="L258" s="665">
        <v>36.54</v>
      </c>
      <c r="M258" s="665">
        <v>36.54</v>
      </c>
      <c r="N258" s="664">
        <v>1</v>
      </c>
      <c r="O258" s="747">
        <v>1</v>
      </c>
      <c r="P258" s="665">
        <v>36.54</v>
      </c>
      <c r="Q258" s="680">
        <v>1</v>
      </c>
      <c r="R258" s="664">
        <v>1</v>
      </c>
      <c r="S258" s="680">
        <v>1</v>
      </c>
      <c r="T258" s="747">
        <v>1</v>
      </c>
      <c r="U258" s="703">
        <v>1</v>
      </c>
    </row>
    <row r="259" spans="1:21" ht="14.4" customHeight="1" x14ac:dyDescent="0.3">
      <c r="A259" s="663">
        <v>25</v>
      </c>
      <c r="B259" s="664" t="s">
        <v>1429</v>
      </c>
      <c r="C259" s="664" t="s">
        <v>1576</v>
      </c>
      <c r="D259" s="745" t="s">
        <v>2127</v>
      </c>
      <c r="E259" s="746" t="s">
        <v>1599</v>
      </c>
      <c r="F259" s="664" t="s">
        <v>1572</v>
      </c>
      <c r="G259" s="664" t="s">
        <v>1961</v>
      </c>
      <c r="H259" s="664" t="s">
        <v>1025</v>
      </c>
      <c r="I259" s="664" t="s">
        <v>1962</v>
      </c>
      <c r="J259" s="664" t="s">
        <v>1963</v>
      </c>
      <c r="K259" s="664" t="s">
        <v>1964</v>
      </c>
      <c r="L259" s="665">
        <v>184.74</v>
      </c>
      <c r="M259" s="665">
        <v>184.74</v>
      </c>
      <c r="N259" s="664">
        <v>1</v>
      </c>
      <c r="O259" s="747">
        <v>1</v>
      </c>
      <c r="P259" s="665">
        <v>184.74</v>
      </c>
      <c r="Q259" s="680">
        <v>1</v>
      </c>
      <c r="R259" s="664">
        <v>1</v>
      </c>
      <c r="S259" s="680">
        <v>1</v>
      </c>
      <c r="T259" s="747">
        <v>1</v>
      </c>
      <c r="U259" s="703">
        <v>1</v>
      </c>
    </row>
    <row r="260" spans="1:21" ht="14.4" customHeight="1" x14ac:dyDescent="0.3">
      <c r="A260" s="663">
        <v>25</v>
      </c>
      <c r="B260" s="664" t="s">
        <v>1429</v>
      </c>
      <c r="C260" s="664" t="s">
        <v>1576</v>
      </c>
      <c r="D260" s="745" t="s">
        <v>2127</v>
      </c>
      <c r="E260" s="746" t="s">
        <v>1600</v>
      </c>
      <c r="F260" s="664" t="s">
        <v>1572</v>
      </c>
      <c r="G260" s="664" t="s">
        <v>1670</v>
      </c>
      <c r="H260" s="664" t="s">
        <v>520</v>
      </c>
      <c r="I260" s="664" t="s">
        <v>1965</v>
      </c>
      <c r="J260" s="664" t="s">
        <v>1966</v>
      </c>
      <c r="K260" s="664" t="s">
        <v>1967</v>
      </c>
      <c r="L260" s="665">
        <v>462.73</v>
      </c>
      <c r="M260" s="665">
        <v>462.73</v>
      </c>
      <c r="N260" s="664">
        <v>1</v>
      </c>
      <c r="O260" s="747">
        <v>0.5</v>
      </c>
      <c r="P260" s="665"/>
      <c r="Q260" s="680">
        <v>0</v>
      </c>
      <c r="R260" s="664"/>
      <c r="S260" s="680">
        <v>0</v>
      </c>
      <c r="T260" s="747"/>
      <c r="U260" s="703">
        <v>0</v>
      </c>
    </row>
    <row r="261" spans="1:21" ht="14.4" customHeight="1" x14ac:dyDescent="0.3">
      <c r="A261" s="663">
        <v>25</v>
      </c>
      <c r="B261" s="664" t="s">
        <v>1429</v>
      </c>
      <c r="C261" s="664" t="s">
        <v>1576</v>
      </c>
      <c r="D261" s="745" t="s">
        <v>2127</v>
      </c>
      <c r="E261" s="746" t="s">
        <v>1600</v>
      </c>
      <c r="F261" s="664" t="s">
        <v>1572</v>
      </c>
      <c r="G261" s="664" t="s">
        <v>1834</v>
      </c>
      <c r="H261" s="664" t="s">
        <v>1025</v>
      </c>
      <c r="I261" s="664" t="s">
        <v>1109</v>
      </c>
      <c r="J261" s="664" t="s">
        <v>1554</v>
      </c>
      <c r="K261" s="664" t="s">
        <v>1555</v>
      </c>
      <c r="L261" s="665">
        <v>9.4</v>
      </c>
      <c r="M261" s="665">
        <v>56.400000000000006</v>
      </c>
      <c r="N261" s="664">
        <v>6</v>
      </c>
      <c r="O261" s="747">
        <v>3.5</v>
      </c>
      <c r="P261" s="665">
        <v>28.200000000000003</v>
      </c>
      <c r="Q261" s="680">
        <v>0.5</v>
      </c>
      <c r="R261" s="664">
        <v>3</v>
      </c>
      <c r="S261" s="680">
        <v>0.5</v>
      </c>
      <c r="T261" s="747">
        <v>2</v>
      </c>
      <c r="U261" s="703">
        <v>0.5714285714285714</v>
      </c>
    </row>
    <row r="262" spans="1:21" ht="14.4" customHeight="1" x14ac:dyDescent="0.3">
      <c r="A262" s="663">
        <v>25</v>
      </c>
      <c r="B262" s="664" t="s">
        <v>1429</v>
      </c>
      <c r="C262" s="664" t="s">
        <v>1576</v>
      </c>
      <c r="D262" s="745" t="s">
        <v>2127</v>
      </c>
      <c r="E262" s="746" t="s">
        <v>1600</v>
      </c>
      <c r="F262" s="664" t="s">
        <v>1572</v>
      </c>
      <c r="G262" s="664" t="s">
        <v>1616</v>
      </c>
      <c r="H262" s="664" t="s">
        <v>520</v>
      </c>
      <c r="I262" s="664" t="s">
        <v>1618</v>
      </c>
      <c r="J262" s="664" t="s">
        <v>1619</v>
      </c>
      <c r="K262" s="664" t="s">
        <v>1620</v>
      </c>
      <c r="L262" s="665">
        <v>154.36000000000001</v>
      </c>
      <c r="M262" s="665">
        <v>154.36000000000001</v>
      </c>
      <c r="N262" s="664">
        <v>1</v>
      </c>
      <c r="O262" s="747">
        <v>1</v>
      </c>
      <c r="P262" s="665">
        <v>154.36000000000001</v>
      </c>
      <c r="Q262" s="680">
        <v>1</v>
      </c>
      <c r="R262" s="664">
        <v>1</v>
      </c>
      <c r="S262" s="680">
        <v>1</v>
      </c>
      <c r="T262" s="747">
        <v>1</v>
      </c>
      <c r="U262" s="703">
        <v>1</v>
      </c>
    </row>
    <row r="263" spans="1:21" ht="14.4" customHeight="1" x14ac:dyDescent="0.3">
      <c r="A263" s="663">
        <v>25</v>
      </c>
      <c r="B263" s="664" t="s">
        <v>1429</v>
      </c>
      <c r="C263" s="664" t="s">
        <v>1576</v>
      </c>
      <c r="D263" s="745" t="s">
        <v>2127</v>
      </c>
      <c r="E263" s="746" t="s">
        <v>1600</v>
      </c>
      <c r="F263" s="664" t="s">
        <v>1572</v>
      </c>
      <c r="G263" s="664" t="s">
        <v>1616</v>
      </c>
      <c r="H263" s="664" t="s">
        <v>520</v>
      </c>
      <c r="I263" s="664" t="s">
        <v>1621</v>
      </c>
      <c r="J263" s="664" t="s">
        <v>1121</v>
      </c>
      <c r="K263" s="664" t="s">
        <v>1622</v>
      </c>
      <c r="L263" s="665">
        <v>0</v>
      </c>
      <c r="M263" s="665">
        <v>0</v>
      </c>
      <c r="N263" s="664">
        <v>1</v>
      </c>
      <c r="O263" s="747">
        <v>1</v>
      </c>
      <c r="P263" s="665"/>
      <c r="Q263" s="680"/>
      <c r="R263" s="664"/>
      <c r="S263" s="680">
        <v>0</v>
      </c>
      <c r="T263" s="747"/>
      <c r="U263" s="703">
        <v>0</v>
      </c>
    </row>
    <row r="264" spans="1:21" ht="14.4" customHeight="1" x14ac:dyDescent="0.3">
      <c r="A264" s="663">
        <v>25</v>
      </c>
      <c r="B264" s="664" t="s">
        <v>1429</v>
      </c>
      <c r="C264" s="664" t="s">
        <v>1576</v>
      </c>
      <c r="D264" s="745" t="s">
        <v>2127</v>
      </c>
      <c r="E264" s="746" t="s">
        <v>1600</v>
      </c>
      <c r="F264" s="664" t="s">
        <v>1572</v>
      </c>
      <c r="G264" s="664" t="s">
        <v>1616</v>
      </c>
      <c r="H264" s="664" t="s">
        <v>1025</v>
      </c>
      <c r="I264" s="664" t="s">
        <v>1282</v>
      </c>
      <c r="J264" s="664" t="s">
        <v>1121</v>
      </c>
      <c r="K264" s="664" t="s">
        <v>1212</v>
      </c>
      <c r="L264" s="665">
        <v>154.36000000000001</v>
      </c>
      <c r="M264" s="665">
        <v>154.36000000000001</v>
      </c>
      <c r="N264" s="664">
        <v>1</v>
      </c>
      <c r="O264" s="747">
        <v>0.5</v>
      </c>
      <c r="P264" s="665"/>
      <c r="Q264" s="680">
        <v>0</v>
      </c>
      <c r="R264" s="664"/>
      <c r="S264" s="680">
        <v>0</v>
      </c>
      <c r="T264" s="747"/>
      <c r="U264" s="703">
        <v>0</v>
      </c>
    </row>
    <row r="265" spans="1:21" ht="14.4" customHeight="1" x14ac:dyDescent="0.3">
      <c r="A265" s="663">
        <v>25</v>
      </c>
      <c r="B265" s="664" t="s">
        <v>1429</v>
      </c>
      <c r="C265" s="664" t="s">
        <v>1576</v>
      </c>
      <c r="D265" s="745" t="s">
        <v>2127</v>
      </c>
      <c r="E265" s="746" t="s">
        <v>1600</v>
      </c>
      <c r="F265" s="664" t="s">
        <v>1572</v>
      </c>
      <c r="G265" s="664" t="s">
        <v>1968</v>
      </c>
      <c r="H265" s="664" t="s">
        <v>520</v>
      </c>
      <c r="I265" s="664" t="s">
        <v>1969</v>
      </c>
      <c r="J265" s="664" t="s">
        <v>1970</v>
      </c>
      <c r="K265" s="664" t="s">
        <v>1971</v>
      </c>
      <c r="L265" s="665">
        <v>0</v>
      </c>
      <c r="M265" s="665">
        <v>0</v>
      </c>
      <c r="N265" s="664">
        <v>2</v>
      </c>
      <c r="O265" s="747">
        <v>1</v>
      </c>
      <c r="P265" s="665">
        <v>0</v>
      </c>
      <c r="Q265" s="680"/>
      <c r="R265" s="664">
        <v>2</v>
      </c>
      <c r="S265" s="680">
        <v>1</v>
      </c>
      <c r="T265" s="747">
        <v>1</v>
      </c>
      <c r="U265" s="703">
        <v>1</v>
      </c>
    </row>
    <row r="266" spans="1:21" ht="14.4" customHeight="1" x14ac:dyDescent="0.3">
      <c r="A266" s="663">
        <v>25</v>
      </c>
      <c r="B266" s="664" t="s">
        <v>1429</v>
      </c>
      <c r="C266" s="664" t="s">
        <v>1576</v>
      </c>
      <c r="D266" s="745" t="s">
        <v>2127</v>
      </c>
      <c r="E266" s="746" t="s">
        <v>1600</v>
      </c>
      <c r="F266" s="664" t="s">
        <v>1572</v>
      </c>
      <c r="G266" s="664" t="s">
        <v>1972</v>
      </c>
      <c r="H266" s="664" t="s">
        <v>520</v>
      </c>
      <c r="I266" s="664" t="s">
        <v>1973</v>
      </c>
      <c r="J266" s="664" t="s">
        <v>1974</v>
      </c>
      <c r="K266" s="664" t="s">
        <v>1975</v>
      </c>
      <c r="L266" s="665">
        <v>1696.97</v>
      </c>
      <c r="M266" s="665">
        <v>1696.97</v>
      </c>
      <c r="N266" s="664">
        <v>1</v>
      </c>
      <c r="O266" s="747">
        <v>1</v>
      </c>
      <c r="P266" s="665"/>
      <c r="Q266" s="680">
        <v>0</v>
      </c>
      <c r="R266" s="664"/>
      <c r="S266" s="680">
        <v>0</v>
      </c>
      <c r="T266" s="747"/>
      <c r="U266" s="703">
        <v>0</v>
      </c>
    </row>
    <row r="267" spans="1:21" ht="14.4" customHeight="1" x14ac:dyDescent="0.3">
      <c r="A267" s="663">
        <v>25</v>
      </c>
      <c r="B267" s="664" t="s">
        <v>1429</v>
      </c>
      <c r="C267" s="664" t="s">
        <v>1576</v>
      </c>
      <c r="D267" s="745" t="s">
        <v>2127</v>
      </c>
      <c r="E267" s="746" t="s">
        <v>1600</v>
      </c>
      <c r="F267" s="664" t="s">
        <v>1572</v>
      </c>
      <c r="G267" s="664" t="s">
        <v>1738</v>
      </c>
      <c r="H267" s="664" t="s">
        <v>520</v>
      </c>
      <c r="I267" s="664" t="s">
        <v>1976</v>
      </c>
      <c r="J267" s="664" t="s">
        <v>1977</v>
      </c>
      <c r="K267" s="664" t="s">
        <v>1978</v>
      </c>
      <c r="L267" s="665">
        <v>32.479999999999997</v>
      </c>
      <c r="M267" s="665">
        <v>64.959999999999994</v>
      </c>
      <c r="N267" s="664">
        <v>2</v>
      </c>
      <c r="O267" s="747">
        <v>2</v>
      </c>
      <c r="P267" s="665">
        <v>32.479999999999997</v>
      </c>
      <c r="Q267" s="680">
        <v>0.5</v>
      </c>
      <c r="R267" s="664">
        <v>1</v>
      </c>
      <c r="S267" s="680">
        <v>0.5</v>
      </c>
      <c r="T267" s="747">
        <v>1</v>
      </c>
      <c r="U267" s="703">
        <v>0.5</v>
      </c>
    </row>
    <row r="268" spans="1:21" ht="14.4" customHeight="1" x14ac:dyDescent="0.3">
      <c r="A268" s="663">
        <v>25</v>
      </c>
      <c r="B268" s="664" t="s">
        <v>1429</v>
      </c>
      <c r="C268" s="664" t="s">
        <v>1576</v>
      </c>
      <c r="D268" s="745" t="s">
        <v>2127</v>
      </c>
      <c r="E268" s="746" t="s">
        <v>1600</v>
      </c>
      <c r="F268" s="664" t="s">
        <v>1572</v>
      </c>
      <c r="G268" s="664" t="s">
        <v>1738</v>
      </c>
      <c r="H268" s="664" t="s">
        <v>520</v>
      </c>
      <c r="I268" s="664" t="s">
        <v>1739</v>
      </c>
      <c r="J268" s="664" t="s">
        <v>1740</v>
      </c>
      <c r="K268" s="664" t="s">
        <v>1741</v>
      </c>
      <c r="L268" s="665">
        <v>20.3</v>
      </c>
      <c r="M268" s="665">
        <v>40.6</v>
      </c>
      <c r="N268" s="664">
        <v>2</v>
      </c>
      <c r="O268" s="747">
        <v>2</v>
      </c>
      <c r="P268" s="665">
        <v>20.3</v>
      </c>
      <c r="Q268" s="680">
        <v>0.5</v>
      </c>
      <c r="R268" s="664">
        <v>1</v>
      </c>
      <c r="S268" s="680">
        <v>0.5</v>
      </c>
      <c r="T268" s="747">
        <v>1</v>
      </c>
      <c r="U268" s="703">
        <v>0.5</v>
      </c>
    </row>
    <row r="269" spans="1:21" ht="14.4" customHeight="1" x14ac:dyDescent="0.3">
      <c r="A269" s="663">
        <v>25</v>
      </c>
      <c r="B269" s="664" t="s">
        <v>1429</v>
      </c>
      <c r="C269" s="664" t="s">
        <v>1576</v>
      </c>
      <c r="D269" s="745" t="s">
        <v>2127</v>
      </c>
      <c r="E269" s="746" t="s">
        <v>1600</v>
      </c>
      <c r="F269" s="664" t="s">
        <v>1572</v>
      </c>
      <c r="G269" s="664" t="s">
        <v>1628</v>
      </c>
      <c r="H269" s="664" t="s">
        <v>1025</v>
      </c>
      <c r="I269" s="664" t="s">
        <v>1072</v>
      </c>
      <c r="J269" s="664" t="s">
        <v>543</v>
      </c>
      <c r="K269" s="664" t="s">
        <v>1545</v>
      </c>
      <c r="L269" s="665">
        <v>18.260000000000002</v>
      </c>
      <c r="M269" s="665">
        <v>18.260000000000002</v>
      </c>
      <c r="N269" s="664">
        <v>1</v>
      </c>
      <c r="O269" s="747">
        <v>0.5</v>
      </c>
      <c r="P269" s="665"/>
      <c r="Q269" s="680">
        <v>0</v>
      </c>
      <c r="R269" s="664"/>
      <c r="S269" s="680">
        <v>0</v>
      </c>
      <c r="T269" s="747"/>
      <c r="U269" s="703">
        <v>0</v>
      </c>
    </row>
    <row r="270" spans="1:21" ht="14.4" customHeight="1" x14ac:dyDescent="0.3">
      <c r="A270" s="663">
        <v>25</v>
      </c>
      <c r="B270" s="664" t="s">
        <v>1429</v>
      </c>
      <c r="C270" s="664" t="s">
        <v>1576</v>
      </c>
      <c r="D270" s="745" t="s">
        <v>2127</v>
      </c>
      <c r="E270" s="746" t="s">
        <v>1600</v>
      </c>
      <c r="F270" s="664" t="s">
        <v>1572</v>
      </c>
      <c r="G270" s="664" t="s">
        <v>1892</v>
      </c>
      <c r="H270" s="664" t="s">
        <v>520</v>
      </c>
      <c r="I270" s="664" t="s">
        <v>1979</v>
      </c>
      <c r="J270" s="664" t="s">
        <v>1894</v>
      </c>
      <c r="K270" s="664" t="s">
        <v>1980</v>
      </c>
      <c r="L270" s="665">
        <v>0</v>
      </c>
      <c r="M270" s="665">
        <v>0</v>
      </c>
      <c r="N270" s="664">
        <v>1</v>
      </c>
      <c r="O270" s="747">
        <v>1</v>
      </c>
      <c r="P270" s="665"/>
      <c r="Q270" s="680"/>
      <c r="R270" s="664"/>
      <c r="S270" s="680">
        <v>0</v>
      </c>
      <c r="T270" s="747"/>
      <c r="U270" s="703">
        <v>0</v>
      </c>
    </row>
    <row r="271" spans="1:21" ht="14.4" customHeight="1" x14ac:dyDescent="0.3">
      <c r="A271" s="663">
        <v>25</v>
      </c>
      <c r="B271" s="664" t="s">
        <v>1429</v>
      </c>
      <c r="C271" s="664" t="s">
        <v>1576</v>
      </c>
      <c r="D271" s="745" t="s">
        <v>2127</v>
      </c>
      <c r="E271" s="746" t="s">
        <v>1600</v>
      </c>
      <c r="F271" s="664" t="s">
        <v>1572</v>
      </c>
      <c r="G271" s="664" t="s">
        <v>1892</v>
      </c>
      <c r="H271" s="664" t="s">
        <v>520</v>
      </c>
      <c r="I271" s="664" t="s">
        <v>1981</v>
      </c>
      <c r="J271" s="664" t="s">
        <v>1894</v>
      </c>
      <c r="K271" s="664" t="s">
        <v>1982</v>
      </c>
      <c r="L271" s="665">
        <v>0</v>
      </c>
      <c r="M271" s="665">
        <v>0</v>
      </c>
      <c r="N271" s="664">
        <v>2</v>
      </c>
      <c r="O271" s="747">
        <v>1</v>
      </c>
      <c r="P271" s="665"/>
      <c r="Q271" s="680"/>
      <c r="R271" s="664"/>
      <c r="S271" s="680">
        <v>0</v>
      </c>
      <c r="T271" s="747"/>
      <c r="U271" s="703">
        <v>0</v>
      </c>
    </row>
    <row r="272" spans="1:21" ht="14.4" customHeight="1" x14ac:dyDescent="0.3">
      <c r="A272" s="663">
        <v>25</v>
      </c>
      <c r="B272" s="664" t="s">
        <v>1429</v>
      </c>
      <c r="C272" s="664" t="s">
        <v>1576</v>
      </c>
      <c r="D272" s="745" t="s">
        <v>2127</v>
      </c>
      <c r="E272" s="746" t="s">
        <v>1601</v>
      </c>
      <c r="F272" s="664" t="s">
        <v>1572</v>
      </c>
      <c r="G272" s="664" t="s">
        <v>1616</v>
      </c>
      <c r="H272" s="664" t="s">
        <v>1025</v>
      </c>
      <c r="I272" s="664" t="s">
        <v>1282</v>
      </c>
      <c r="J272" s="664" t="s">
        <v>1121</v>
      </c>
      <c r="K272" s="664" t="s">
        <v>1212</v>
      </c>
      <c r="L272" s="665">
        <v>154.36000000000001</v>
      </c>
      <c r="M272" s="665">
        <v>308.72000000000003</v>
      </c>
      <c r="N272" s="664">
        <v>2</v>
      </c>
      <c r="O272" s="747">
        <v>2</v>
      </c>
      <c r="P272" s="665">
        <v>154.36000000000001</v>
      </c>
      <c r="Q272" s="680">
        <v>0.5</v>
      </c>
      <c r="R272" s="664">
        <v>1</v>
      </c>
      <c r="S272" s="680">
        <v>0.5</v>
      </c>
      <c r="T272" s="747">
        <v>1</v>
      </c>
      <c r="U272" s="703">
        <v>0.5</v>
      </c>
    </row>
    <row r="273" spans="1:21" ht="14.4" customHeight="1" x14ac:dyDescent="0.3">
      <c r="A273" s="663">
        <v>25</v>
      </c>
      <c r="B273" s="664" t="s">
        <v>1429</v>
      </c>
      <c r="C273" s="664" t="s">
        <v>1576</v>
      </c>
      <c r="D273" s="745" t="s">
        <v>2127</v>
      </c>
      <c r="E273" s="746" t="s">
        <v>1601</v>
      </c>
      <c r="F273" s="664" t="s">
        <v>1572</v>
      </c>
      <c r="G273" s="664" t="s">
        <v>1877</v>
      </c>
      <c r="H273" s="664" t="s">
        <v>520</v>
      </c>
      <c r="I273" s="664" t="s">
        <v>1983</v>
      </c>
      <c r="J273" s="664" t="s">
        <v>1879</v>
      </c>
      <c r="K273" s="664" t="s">
        <v>1984</v>
      </c>
      <c r="L273" s="665">
        <v>0</v>
      </c>
      <c r="M273" s="665">
        <v>0</v>
      </c>
      <c r="N273" s="664">
        <v>6</v>
      </c>
      <c r="O273" s="747">
        <v>4.5</v>
      </c>
      <c r="P273" s="665">
        <v>0</v>
      </c>
      <c r="Q273" s="680"/>
      <c r="R273" s="664">
        <v>1</v>
      </c>
      <c r="S273" s="680">
        <v>0.16666666666666666</v>
      </c>
      <c r="T273" s="747">
        <v>0.5</v>
      </c>
      <c r="U273" s="703">
        <v>0.1111111111111111</v>
      </c>
    </row>
    <row r="274" spans="1:21" ht="14.4" customHeight="1" x14ac:dyDescent="0.3">
      <c r="A274" s="663">
        <v>25</v>
      </c>
      <c r="B274" s="664" t="s">
        <v>1429</v>
      </c>
      <c r="C274" s="664" t="s">
        <v>1576</v>
      </c>
      <c r="D274" s="745" t="s">
        <v>2127</v>
      </c>
      <c r="E274" s="746" t="s">
        <v>1601</v>
      </c>
      <c r="F274" s="664" t="s">
        <v>1572</v>
      </c>
      <c r="G274" s="664" t="s">
        <v>1661</v>
      </c>
      <c r="H274" s="664" t="s">
        <v>520</v>
      </c>
      <c r="I274" s="664" t="s">
        <v>1297</v>
      </c>
      <c r="J274" s="664" t="s">
        <v>1298</v>
      </c>
      <c r="K274" s="664" t="s">
        <v>1309</v>
      </c>
      <c r="L274" s="665">
        <v>2991.23</v>
      </c>
      <c r="M274" s="665">
        <v>2991.23</v>
      </c>
      <c r="N274" s="664">
        <v>1</v>
      </c>
      <c r="O274" s="747">
        <v>0.5</v>
      </c>
      <c r="P274" s="665">
        <v>2991.23</v>
      </c>
      <c r="Q274" s="680">
        <v>1</v>
      </c>
      <c r="R274" s="664">
        <v>1</v>
      </c>
      <c r="S274" s="680">
        <v>1</v>
      </c>
      <c r="T274" s="747">
        <v>0.5</v>
      </c>
      <c r="U274" s="703">
        <v>1</v>
      </c>
    </row>
    <row r="275" spans="1:21" ht="14.4" customHeight="1" x14ac:dyDescent="0.3">
      <c r="A275" s="663">
        <v>25</v>
      </c>
      <c r="B275" s="664" t="s">
        <v>1429</v>
      </c>
      <c r="C275" s="664" t="s">
        <v>1576</v>
      </c>
      <c r="D275" s="745" t="s">
        <v>2127</v>
      </c>
      <c r="E275" s="746" t="s">
        <v>1601</v>
      </c>
      <c r="F275" s="664" t="s">
        <v>1572</v>
      </c>
      <c r="G275" s="664" t="s">
        <v>1738</v>
      </c>
      <c r="H275" s="664" t="s">
        <v>520</v>
      </c>
      <c r="I275" s="664" t="s">
        <v>1985</v>
      </c>
      <c r="J275" s="664" t="s">
        <v>1986</v>
      </c>
      <c r="K275" s="664" t="s">
        <v>1941</v>
      </c>
      <c r="L275" s="665">
        <v>76.180000000000007</v>
      </c>
      <c r="M275" s="665">
        <v>76.180000000000007</v>
      </c>
      <c r="N275" s="664">
        <v>1</v>
      </c>
      <c r="O275" s="747">
        <v>0.5</v>
      </c>
      <c r="P275" s="665">
        <v>76.180000000000007</v>
      </c>
      <c r="Q275" s="680">
        <v>1</v>
      </c>
      <c r="R275" s="664">
        <v>1</v>
      </c>
      <c r="S275" s="680">
        <v>1</v>
      </c>
      <c r="T275" s="747">
        <v>0.5</v>
      </c>
      <c r="U275" s="703">
        <v>1</v>
      </c>
    </row>
    <row r="276" spans="1:21" ht="14.4" customHeight="1" x14ac:dyDescent="0.3">
      <c r="A276" s="663">
        <v>25</v>
      </c>
      <c r="B276" s="664" t="s">
        <v>1429</v>
      </c>
      <c r="C276" s="664" t="s">
        <v>1576</v>
      </c>
      <c r="D276" s="745" t="s">
        <v>2127</v>
      </c>
      <c r="E276" s="746" t="s">
        <v>1601</v>
      </c>
      <c r="F276" s="664" t="s">
        <v>1572</v>
      </c>
      <c r="G276" s="664" t="s">
        <v>1784</v>
      </c>
      <c r="H276" s="664" t="s">
        <v>520</v>
      </c>
      <c r="I276" s="664" t="s">
        <v>1987</v>
      </c>
      <c r="J276" s="664" t="s">
        <v>1988</v>
      </c>
      <c r="K276" s="664" t="s">
        <v>1989</v>
      </c>
      <c r="L276" s="665">
        <v>49.38</v>
      </c>
      <c r="M276" s="665">
        <v>49.38</v>
      </c>
      <c r="N276" s="664">
        <v>1</v>
      </c>
      <c r="O276" s="747">
        <v>1</v>
      </c>
      <c r="P276" s="665"/>
      <c r="Q276" s="680">
        <v>0</v>
      </c>
      <c r="R276" s="664"/>
      <c r="S276" s="680">
        <v>0</v>
      </c>
      <c r="T276" s="747"/>
      <c r="U276" s="703">
        <v>0</v>
      </c>
    </row>
    <row r="277" spans="1:21" ht="14.4" customHeight="1" x14ac:dyDescent="0.3">
      <c r="A277" s="663">
        <v>25</v>
      </c>
      <c r="B277" s="664" t="s">
        <v>1429</v>
      </c>
      <c r="C277" s="664" t="s">
        <v>1576</v>
      </c>
      <c r="D277" s="745" t="s">
        <v>2127</v>
      </c>
      <c r="E277" s="746" t="s">
        <v>1601</v>
      </c>
      <c r="F277" s="664" t="s">
        <v>1572</v>
      </c>
      <c r="G277" s="664" t="s">
        <v>1617</v>
      </c>
      <c r="H277" s="664" t="s">
        <v>520</v>
      </c>
      <c r="I277" s="664" t="s">
        <v>1233</v>
      </c>
      <c r="J277" s="664" t="s">
        <v>1234</v>
      </c>
      <c r="K277" s="664" t="s">
        <v>1235</v>
      </c>
      <c r="L277" s="665">
        <v>132.97999999999999</v>
      </c>
      <c r="M277" s="665">
        <v>265.95999999999998</v>
      </c>
      <c r="N277" s="664">
        <v>2</v>
      </c>
      <c r="O277" s="747">
        <v>0.5</v>
      </c>
      <c r="P277" s="665">
        <v>265.95999999999998</v>
      </c>
      <c r="Q277" s="680">
        <v>1</v>
      </c>
      <c r="R277" s="664">
        <v>2</v>
      </c>
      <c r="S277" s="680">
        <v>1</v>
      </c>
      <c r="T277" s="747">
        <v>0.5</v>
      </c>
      <c r="U277" s="703">
        <v>1</v>
      </c>
    </row>
    <row r="278" spans="1:21" ht="14.4" customHeight="1" x14ac:dyDescent="0.3">
      <c r="A278" s="663">
        <v>25</v>
      </c>
      <c r="B278" s="664" t="s">
        <v>1429</v>
      </c>
      <c r="C278" s="664" t="s">
        <v>1576</v>
      </c>
      <c r="D278" s="745" t="s">
        <v>2127</v>
      </c>
      <c r="E278" s="746" t="s">
        <v>1601</v>
      </c>
      <c r="F278" s="664" t="s">
        <v>1572</v>
      </c>
      <c r="G278" s="664" t="s">
        <v>1990</v>
      </c>
      <c r="H278" s="664" t="s">
        <v>520</v>
      </c>
      <c r="I278" s="664" t="s">
        <v>1991</v>
      </c>
      <c r="J278" s="664" t="s">
        <v>1992</v>
      </c>
      <c r="K278" s="664" t="s">
        <v>1993</v>
      </c>
      <c r="L278" s="665">
        <v>816.97</v>
      </c>
      <c r="M278" s="665">
        <v>816.97</v>
      </c>
      <c r="N278" s="664">
        <v>1</v>
      </c>
      <c r="O278" s="747">
        <v>1</v>
      </c>
      <c r="P278" s="665"/>
      <c r="Q278" s="680">
        <v>0</v>
      </c>
      <c r="R278" s="664"/>
      <c r="S278" s="680">
        <v>0</v>
      </c>
      <c r="T278" s="747"/>
      <c r="U278" s="703">
        <v>0</v>
      </c>
    </row>
    <row r="279" spans="1:21" ht="14.4" customHeight="1" x14ac:dyDescent="0.3">
      <c r="A279" s="663">
        <v>25</v>
      </c>
      <c r="B279" s="664" t="s">
        <v>1429</v>
      </c>
      <c r="C279" s="664" t="s">
        <v>1576</v>
      </c>
      <c r="D279" s="745" t="s">
        <v>2127</v>
      </c>
      <c r="E279" s="746" t="s">
        <v>1601</v>
      </c>
      <c r="F279" s="664" t="s">
        <v>1572</v>
      </c>
      <c r="G279" s="664" t="s">
        <v>1868</v>
      </c>
      <c r="H279" s="664" t="s">
        <v>520</v>
      </c>
      <c r="I279" s="664" t="s">
        <v>1994</v>
      </c>
      <c r="J279" s="664" t="s">
        <v>1904</v>
      </c>
      <c r="K279" s="664" t="s">
        <v>1995</v>
      </c>
      <c r="L279" s="665">
        <v>0</v>
      </c>
      <c r="M279" s="665">
        <v>0</v>
      </c>
      <c r="N279" s="664">
        <v>2</v>
      </c>
      <c r="O279" s="747">
        <v>1</v>
      </c>
      <c r="P279" s="665"/>
      <c r="Q279" s="680"/>
      <c r="R279" s="664"/>
      <c r="S279" s="680">
        <v>0</v>
      </c>
      <c r="T279" s="747"/>
      <c r="U279" s="703">
        <v>0</v>
      </c>
    </row>
    <row r="280" spans="1:21" ht="14.4" customHeight="1" x14ac:dyDescent="0.3">
      <c r="A280" s="663">
        <v>25</v>
      </c>
      <c r="B280" s="664" t="s">
        <v>1429</v>
      </c>
      <c r="C280" s="664" t="s">
        <v>1576</v>
      </c>
      <c r="D280" s="745" t="s">
        <v>2127</v>
      </c>
      <c r="E280" s="746" t="s">
        <v>1603</v>
      </c>
      <c r="F280" s="664" t="s">
        <v>1572</v>
      </c>
      <c r="G280" s="664" t="s">
        <v>1711</v>
      </c>
      <c r="H280" s="664" t="s">
        <v>520</v>
      </c>
      <c r="I280" s="664" t="s">
        <v>1996</v>
      </c>
      <c r="J280" s="664" t="s">
        <v>1997</v>
      </c>
      <c r="K280" s="664" t="s">
        <v>1998</v>
      </c>
      <c r="L280" s="665">
        <v>0</v>
      </c>
      <c r="M280" s="665">
        <v>0</v>
      </c>
      <c r="N280" s="664">
        <v>1</v>
      </c>
      <c r="O280" s="747">
        <v>1</v>
      </c>
      <c r="P280" s="665"/>
      <c r="Q280" s="680"/>
      <c r="R280" s="664"/>
      <c r="S280" s="680">
        <v>0</v>
      </c>
      <c r="T280" s="747"/>
      <c r="U280" s="703">
        <v>0</v>
      </c>
    </row>
    <row r="281" spans="1:21" ht="14.4" customHeight="1" x14ac:dyDescent="0.3">
      <c r="A281" s="663">
        <v>25</v>
      </c>
      <c r="B281" s="664" t="s">
        <v>1429</v>
      </c>
      <c r="C281" s="664" t="s">
        <v>1576</v>
      </c>
      <c r="D281" s="745" t="s">
        <v>2127</v>
      </c>
      <c r="E281" s="746" t="s">
        <v>1603</v>
      </c>
      <c r="F281" s="664" t="s">
        <v>1572</v>
      </c>
      <c r="G281" s="664" t="s">
        <v>1674</v>
      </c>
      <c r="H281" s="664" t="s">
        <v>520</v>
      </c>
      <c r="I281" s="664" t="s">
        <v>1999</v>
      </c>
      <c r="J281" s="664" t="s">
        <v>2000</v>
      </c>
      <c r="K281" s="664" t="s">
        <v>1964</v>
      </c>
      <c r="L281" s="665">
        <v>103.64</v>
      </c>
      <c r="M281" s="665">
        <v>103.64</v>
      </c>
      <c r="N281" s="664">
        <v>1</v>
      </c>
      <c r="O281" s="747">
        <v>0.5</v>
      </c>
      <c r="P281" s="665">
        <v>103.64</v>
      </c>
      <c r="Q281" s="680">
        <v>1</v>
      </c>
      <c r="R281" s="664">
        <v>1</v>
      </c>
      <c r="S281" s="680">
        <v>1</v>
      </c>
      <c r="T281" s="747">
        <v>0.5</v>
      </c>
      <c r="U281" s="703">
        <v>1</v>
      </c>
    </row>
    <row r="282" spans="1:21" ht="14.4" customHeight="1" x14ac:dyDescent="0.3">
      <c r="A282" s="663">
        <v>25</v>
      </c>
      <c r="B282" s="664" t="s">
        <v>1429</v>
      </c>
      <c r="C282" s="664" t="s">
        <v>1576</v>
      </c>
      <c r="D282" s="745" t="s">
        <v>2127</v>
      </c>
      <c r="E282" s="746" t="s">
        <v>1603</v>
      </c>
      <c r="F282" s="664" t="s">
        <v>1572</v>
      </c>
      <c r="G282" s="664" t="s">
        <v>1616</v>
      </c>
      <c r="H282" s="664" t="s">
        <v>1025</v>
      </c>
      <c r="I282" s="664" t="s">
        <v>1282</v>
      </c>
      <c r="J282" s="664" t="s">
        <v>1121</v>
      </c>
      <c r="K282" s="664" t="s">
        <v>1212</v>
      </c>
      <c r="L282" s="665">
        <v>154.36000000000001</v>
      </c>
      <c r="M282" s="665">
        <v>463.08000000000004</v>
      </c>
      <c r="N282" s="664">
        <v>3</v>
      </c>
      <c r="O282" s="747">
        <v>2</v>
      </c>
      <c r="P282" s="665">
        <v>463.08000000000004</v>
      </c>
      <c r="Q282" s="680">
        <v>1</v>
      </c>
      <c r="R282" s="664">
        <v>3</v>
      </c>
      <c r="S282" s="680">
        <v>1</v>
      </c>
      <c r="T282" s="747">
        <v>2</v>
      </c>
      <c r="U282" s="703">
        <v>1</v>
      </c>
    </row>
    <row r="283" spans="1:21" ht="14.4" customHeight="1" x14ac:dyDescent="0.3">
      <c r="A283" s="663">
        <v>25</v>
      </c>
      <c r="B283" s="664" t="s">
        <v>1429</v>
      </c>
      <c r="C283" s="664" t="s">
        <v>1576</v>
      </c>
      <c r="D283" s="745" t="s">
        <v>2127</v>
      </c>
      <c r="E283" s="746" t="s">
        <v>1603</v>
      </c>
      <c r="F283" s="664" t="s">
        <v>1572</v>
      </c>
      <c r="G283" s="664" t="s">
        <v>2001</v>
      </c>
      <c r="H283" s="664" t="s">
        <v>1025</v>
      </c>
      <c r="I283" s="664" t="s">
        <v>1079</v>
      </c>
      <c r="J283" s="664" t="s">
        <v>1080</v>
      </c>
      <c r="K283" s="664" t="s">
        <v>1505</v>
      </c>
      <c r="L283" s="665">
        <v>65.989999999999995</v>
      </c>
      <c r="M283" s="665">
        <v>197.96999999999997</v>
      </c>
      <c r="N283" s="664">
        <v>3</v>
      </c>
      <c r="O283" s="747">
        <v>2</v>
      </c>
      <c r="P283" s="665">
        <v>197.96999999999997</v>
      </c>
      <c r="Q283" s="680">
        <v>1</v>
      </c>
      <c r="R283" s="664">
        <v>3</v>
      </c>
      <c r="S283" s="680">
        <v>1</v>
      </c>
      <c r="T283" s="747">
        <v>2</v>
      </c>
      <c r="U283" s="703">
        <v>1</v>
      </c>
    </row>
    <row r="284" spans="1:21" ht="14.4" customHeight="1" x14ac:dyDescent="0.3">
      <c r="A284" s="663">
        <v>25</v>
      </c>
      <c r="B284" s="664" t="s">
        <v>1429</v>
      </c>
      <c r="C284" s="664" t="s">
        <v>1576</v>
      </c>
      <c r="D284" s="745" t="s">
        <v>2127</v>
      </c>
      <c r="E284" s="746" t="s">
        <v>1603</v>
      </c>
      <c r="F284" s="664" t="s">
        <v>1572</v>
      </c>
      <c r="G284" s="664" t="s">
        <v>2002</v>
      </c>
      <c r="H284" s="664" t="s">
        <v>520</v>
      </c>
      <c r="I284" s="664" t="s">
        <v>2003</v>
      </c>
      <c r="J284" s="664" t="s">
        <v>2004</v>
      </c>
      <c r="K284" s="664" t="s">
        <v>2005</v>
      </c>
      <c r="L284" s="665">
        <v>38.47</v>
      </c>
      <c r="M284" s="665">
        <v>38.47</v>
      </c>
      <c r="N284" s="664">
        <v>1</v>
      </c>
      <c r="O284" s="747">
        <v>0.5</v>
      </c>
      <c r="P284" s="665">
        <v>38.47</v>
      </c>
      <c r="Q284" s="680">
        <v>1</v>
      </c>
      <c r="R284" s="664">
        <v>1</v>
      </c>
      <c r="S284" s="680">
        <v>1</v>
      </c>
      <c r="T284" s="747">
        <v>0.5</v>
      </c>
      <c r="U284" s="703">
        <v>1</v>
      </c>
    </row>
    <row r="285" spans="1:21" ht="14.4" customHeight="1" x14ac:dyDescent="0.3">
      <c r="A285" s="663">
        <v>25</v>
      </c>
      <c r="B285" s="664" t="s">
        <v>1429</v>
      </c>
      <c r="C285" s="664" t="s">
        <v>1576</v>
      </c>
      <c r="D285" s="745" t="s">
        <v>2127</v>
      </c>
      <c r="E285" s="746" t="s">
        <v>1603</v>
      </c>
      <c r="F285" s="664" t="s">
        <v>1572</v>
      </c>
      <c r="G285" s="664" t="s">
        <v>2006</v>
      </c>
      <c r="H285" s="664" t="s">
        <v>520</v>
      </c>
      <c r="I285" s="664" t="s">
        <v>2007</v>
      </c>
      <c r="J285" s="664" t="s">
        <v>2008</v>
      </c>
      <c r="K285" s="664" t="s">
        <v>1685</v>
      </c>
      <c r="L285" s="665">
        <v>0</v>
      </c>
      <c r="M285" s="665">
        <v>0</v>
      </c>
      <c r="N285" s="664">
        <v>2</v>
      </c>
      <c r="O285" s="747">
        <v>1</v>
      </c>
      <c r="P285" s="665">
        <v>0</v>
      </c>
      <c r="Q285" s="680"/>
      <c r="R285" s="664">
        <v>2</v>
      </c>
      <c r="S285" s="680">
        <v>1</v>
      </c>
      <c r="T285" s="747">
        <v>1</v>
      </c>
      <c r="U285" s="703">
        <v>1</v>
      </c>
    </row>
    <row r="286" spans="1:21" ht="14.4" customHeight="1" x14ac:dyDescent="0.3">
      <c r="A286" s="663">
        <v>25</v>
      </c>
      <c r="B286" s="664" t="s">
        <v>1429</v>
      </c>
      <c r="C286" s="664" t="s">
        <v>1576</v>
      </c>
      <c r="D286" s="745" t="s">
        <v>2127</v>
      </c>
      <c r="E286" s="746" t="s">
        <v>1603</v>
      </c>
      <c r="F286" s="664" t="s">
        <v>1572</v>
      </c>
      <c r="G286" s="664" t="s">
        <v>1617</v>
      </c>
      <c r="H286" s="664" t="s">
        <v>520</v>
      </c>
      <c r="I286" s="664" t="s">
        <v>1233</v>
      </c>
      <c r="J286" s="664" t="s">
        <v>1234</v>
      </c>
      <c r="K286" s="664" t="s">
        <v>1235</v>
      </c>
      <c r="L286" s="665">
        <v>132.97999999999999</v>
      </c>
      <c r="M286" s="665">
        <v>265.95999999999998</v>
      </c>
      <c r="N286" s="664">
        <v>2</v>
      </c>
      <c r="O286" s="747">
        <v>1</v>
      </c>
      <c r="P286" s="665"/>
      <c r="Q286" s="680">
        <v>0</v>
      </c>
      <c r="R286" s="664"/>
      <c r="S286" s="680">
        <v>0</v>
      </c>
      <c r="T286" s="747"/>
      <c r="U286" s="703">
        <v>0</v>
      </c>
    </row>
    <row r="287" spans="1:21" ht="14.4" customHeight="1" x14ac:dyDescent="0.3">
      <c r="A287" s="663">
        <v>25</v>
      </c>
      <c r="B287" s="664" t="s">
        <v>1429</v>
      </c>
      <c r="C287" s="664" t="s">
        <v>1576</v>
      </c>
      <c r="D287" s="745" t="s">
        <v>2127</v>
      </c>
      <c r="E287" s="746" t="s">
        <v>1603</v>
      </c>
      <c r="F287" s="664" t="s">
        <v>1572</v>
      </c>
      <c r="G287" s="664" t="s">
        <v>1617</v>
      </c>
      <c r="H287" s="664" t="s">
        <v>520</v>
      </c>
      <c r="I287" s="664" t="s">
        <v>1669</v>
      </c>
      <c r="J287" s="664" t="s">
        <v>1234</v>
      </c>
      <c r="K287" s="664" t="s">
        <v>1235</v>
      </c>
      <c r="L287" s="665">
        <v>132.97999999999999</v>
      </c>
      <c r="M287" s="665">
        <v>1063.8399999999999</v>
      </c>
      <c r="N287" s="664">
        <v>8</v>
      </c>
      <c r="O287" s="747">
        <v>3</v>
      </c>
      <c r="P287" s="665">
        <v>265.95999999999998</v>
      </c>
      <c r="Q287" s="680">
        <v>0.25</v>
      </c>
      <c r="R287" s="664">
        <v>2</v>
      </c>
      <c r="S287" s="680">
        <v>0.25</v>
      </c>
      <c r="T287" s="747">
        <v>1</v>
      </c>
      <c r="U287" s="703">
        <v>0.33333333333333331</v>
      </c>
    </row>
    <row r="288" spans="1:21" ht="14.4" customHeight="1" x14ac:dyDescent="0.3">
      <c r="A288" s="663">
        <v>25</v>
      </c>
      <c r="B288" s="664" t="s">
        <v>1429</v>
      </c>
      <c r="C288" s="664" t="s">
        <v>1576</v>
      </c>
      <c r="D288" s="745" t="s">
        <v>2127</v>
      </c>
      <c r="E288" s="746" t="s">
        <v>1603</v>
      </c>
      <c r="F288" s="664" t="s">
        <v>1572</v>
      </c>
      <c r="G288" s="664" t="s">
        <v>1645</v>
      </c>
      <c r="H288" s="664" t="s">
        <v>520</v>
      </c>
      <c r="I288" s="664" t="s">
        <v>1646</v>
      </c>
      <c r="J288" s="664" t="s">
        <v>1012</v>
      </c>
      <c r="K288" s="664" t="s">
        <v>1647</v>
      </c>
      <c r="L288" s="665">
        <v>0</v>
      </c>
      <c r="M288" s="665">
        <v>0</v>
      </c>
      <c r="N288" s="664">
        <v>1</v>
      </c>
      <c r="O288" s="747">
        <v>1</v>
      </c>
      <c r="P288" s="665">
        <v>0</v>
      </c>
      <c r="Q288" s="680"/>
      <c r="R288" s="664">
        <v>1</v>
      </c>
      <c r="S288" s="680">
        <v>1</v>
      </c>
      <c r="T288" s="747">
        <v>1</v>
      </c>
      <c r="U288" s="703">
        <v>1</v>
      </c>
    </row>
    <row r="289" spans="1:21" ht="14.4" customHeight="1" x14ac:dyDescent="0.3">
      <c r="A289" s="663">
        <v>25</v>
      </c>
      <c r="B289" s="664" t="s">
        <v>1429</v>
      </c>
      <c r="C289" s="664" t="s">
        <v>1576</v>
      </c>
      <c r="D289" s="745" t="s">
        <v>2127</v>
      </c>
      <c r="E289" s="746" t="s">
        <v>1603</v>
      </c>
      <c r="F289" s="664" t="s">
        <v>1572</v>
      </c>
      <c r="G289" s="664" t="s">
        <v>1889</v>
      </c>
      <c r="H289" s="664" t="s">
        <v>520</v>
      </c>
      <c r="I289" s="664" t="s">
        <v>1890</v>
      </c>
      <c r="J289" s="664" t="s">
        <v>1891</v>
      </c>
      <c r="K289" s="664" t="s">
        <v>1685</v>
      </c>
      <c r="L289" s="665">
        <v>115.13</v>
      </c>
      <c r="M289" s="665">
        <v>115.13</v>
      </c>
      <c r="N289" s="664">
        <v>1</v>
      </c>
      <c r="O289" s="747">
        <v>0.5</v>
      </c>
      <c r="P289" s="665">
        <v>115.13</v>
      </c>
      <c r="Q289" s="680">
        <v>1</v>
      </c>
      <c r="R289" s="664">
        <v>1</v>
      </c>
      <c r="S289" s="680">
        <v>1</v>
      </c>
      <c r="T289" s="747">
        <v>0.5</v>
      </c>
      <c r="U289" s="703">
        <v>1</v>
      </c>
    </row>
    <row r="290" spans="1:21" ht="14.4" customHeight="1" x14ac:dyDescent="0.3">
      <c r="A290" s="663">
        <v>25</v>
      </c>
      <c r="B290" s="664" t="s">
        <v>1429</v>
      </c>
      <c r="C290" s="664" t="s">
        <v>1576</v>
      </c>
      <c r="D290" s="745" t="s">
        <v>2127</v>
      </c>
      <c r="E290" s="746" t="s">
        <v>1603</v>
      </c>
      <c r="F290" s="664" t="s">
        <v>1572</v>
      </c>
      <c r="G290" s="664" t="s">
        <v>1628</v>
      </c>
      <c r="H290" s="664" t="s">
        <v>1025</v>
      </c>
      <c r="I290" s="664" t="s">
        <v>1866</v>
      </c>
      <c r="J290" s="664" t="s">
        <v>543</v>
      </c>
      <c r="K290" s="664" t="s">
        <v>1867</v>
      </c>
      <c r="L290" s="665">
        <v>0</v>
      </c>
      <c r="M290" s="665">
        <v>0</v>
      </c>
      <c r="N290" s="664">
        <v>1</v>
      </c>
      <c r="O290" s="747">
        <v>1</v>
      </c>
      <c r="P290" s="665"/>
      <c r="Q290" s="680"/>
      <c r="R290" s="664"/>
      <c r="S290" s="680">
        <v>0</v>
      </c>
      <c r="T290" s="747"/>
      <c r="U290" s="703">
        <v>0</v>
      </c>
    </row>
    <row r="291" spans="1:21" ht="14.4" customHeight="1" x14ac:dyDescent="0.3">
      <c r="A291" s="663">
        <v>25</v>
      </c>
      <c r="B291" s="664" t="s">
        <v>1429</v>
      </c>
      <c r="C291" s="664" t="s">
        <v>1576</v>
      </c>
      <c r="D291" s="745" t="s">
        <v>2127</v>
      </c>
      <c r="E291" s="746" t="s">
        <v>1603</v>
      </c>
      <c r="F291" s="664" t="s">
        <v>1572</v>
      </c>
      <c r="G291" s="664" t="s">
        <v>2009</v>
      </c>
      <c r="H291" s="664" t="s">
        <v>520</v>
      </c>
      <c r="I291" s="664" t="s">
        <v>2010</v>
      </c>
      <c r="J291" s="664" t="s">
        <v>2011</v>
      </c>
      <c r="K291" s="664" t="s">
        <v>2012</v>
      </c>
      <c r="L291" s="665">
        <v>18.809999999999999</v>
      </c>
      <c r="M291" s="665">
        <v>37.619999999999997</v>
      </c>
      <c r="N291" s="664">
        <v>2</v>
      </c>
      <c r="O291" s="747">
        <v>0.5</v>
      </c>
      <c r="P291" s="665">
        <v>37.619999999999997</v>
      </c>
      <c r="Q291" s="680">
        <v>1</v>
      </c>
      <c r="R291" s="664">
        <v>2</v>
      </c>
      <c r="S291" s="680">
        <v>1</v>
      </c>
      <c r="T291" s="747">
        <v>0.5</v>
      </c>
      <c r="U291" s="703">
        <v>1</v>
      </c>
    </row>
    <row r="292" spans="1:21" ht="14.4" customHeight="1" x14ac:dyDescent="0.3">
      <c r="A292" s="663">
        <v>25</v>
      </c>
      <c r="B292" s="664" t="s">
        <v>1429</v>
      </c>
      <c r="C292" s="664" t="s">
        <v>1576</v>
      </c>
      <c r="D292" s="745" t="s">
        <v>2127</v>
      </c>
      <c r="E292" s="746" t="s">
        <v>1603</v>
      </c>
      <c r="F292" s="664" t="s">
        <v>1572</v>
      </c>
      <c r="G292" s="664" t="s">
        <v>1820</v>
      </c>
      <c r="H292" s="664" t="s">
        <v>1025</v>
      </c>
      <c r="I292" s="664" t="s">
        <v>2013</v>
      </c>
      <c r="J292" s="664" t="s">
        <v>1822</v>
      </c>
      <c r="K292" s="664" t="s">
        <v>2014</v>
      </c>
      <c r="L292" s="665">
        <v>205.84</v>
      </c>
      <c r="M292" s="665">
        <v>411.68</v>
      </c>
      <c r="N292" s="664">
        <v>2</v>
      </c>
      <c r="O292" s="747">
        <v>1</v>
      </c>
      <c r="P292" s="665">
        <v>411.68</v>
      </c>
      <c r="Q292" s="680">
        <v>1</v>
      </c>
      <c r="R292" s="664">
        <v>2</v>
      </c>
      <c r="S292" s="680">
        <v>1</v>
      </c>
      <c r="T292" s="747">
        <v>1</v>
      </c>
      <c r="U292" s="703">
        <v>1</v>
      </c>
    </row>
    <row r="293" spans="1:21" ht="14.4" customHeight="1" x14ac:dyDescent="0.3">
      <c r="A293" s="663">
        <v>25</v>
      </c>
      <c r="B293" s="664" t="s">
        <v>1429</v>
      </c>
      <c r="C293" s="664" t="s">
        <v>1576</v>
      </c>
      <c r="D293" s="745" t="s">
        <v>2127</v>
      </c>
      <c r="E293" s="746" t="s">
        <v>1603</v>
      </c>
      <c r="F293" s="664" t="s">
        <v>1572</v>
      </c>
      <c r="G293" s="664" t="s">
        <v>2015</v>
      </c>
      <c r="H293" s="664" t="s">
        <v>1025</v>
      </c>
      <c r="I293" s="664" t="s">
        <v>2016</v>
      </c>
      <c r="J293" s="664" t="s">
        <v>2017</v>
      </c>
      <c r="K293" s="664" t="s">
        <v>2018</v>
      </c>
      <c r="L293" s="665">
        <v>160.1</v>
      </c>
      <c r="M293" s="665">
        <v>320.2</v>
      </c>
      <c r="N293" s="664">
        <v>2</v>
      </c>
      <c r="O293" s="747">
        <v>1</v>
      </c>
      <c r="P293" s="665">
        <v>320.2</v>
      </c>
      <c r="Q293" s="680">
        <v>1</v>
      </c>
      <c r="R293" s="664">
        <v>2</v>
      </c>
      <c r="S293" s="680">
        <v>1</v>
      </c>
      <c r="T293" s="747">
        <v>1</v>
      </c>
      <c r="U293" s="703">
        <v>1</v>
      </c>
    </row>
    <row r="294" spans="1:21" ht="14.4" customHeight="1" x14ac:dyDescent="0.3">
      <c r="A294" s="663">
        <v>25</v>
      </c>
      <c r="B294" s="664" t="s">
        <v>1429</v>
      </c>
      <c r="C294" s="664" t="s">
        <v>1576</v>
      </c>
      <c r="D294" s="745" t="s">
        <v>2127</v>
      </c>
      <c r="E294" s="746" t="s">
        <v>1603</v>
      </c>
      <c r="F294" s="664" t="s">
        <v>1572</v>
      </c>
      <c r="G294" s="664" t="s">
        <v>2019</v>
      </c>
      <c r="H294" s="664" t="s">
        <v>520</v>
      </c>
      <c r="I294" s="664" t="s">
        <v>2020</v>
      </c>
      <c r="J294" s="664" t="s">
        <v>2021</v>
      </c>
      <c r="K294" s="664" t="s">
        <v>2022</v>
      </c>
      <c r="L294" s="665">
        <v>17.13</v>
      </c>
      <c r="M294" s="665">
        <v>17.13</v>
      </c>
      <c r="N294" s="664">
        <v>1</v>
      </c>
      <c r="O294" s="747">
        <v>1</v>
      </c>
      <c r="P294" s="665">
        <v>17.13</v>
      </c>
      <c r="Q294" s="680">
        <v>1</v>
      </c>
      <c r="R294" s="664">
        <v>1</v>
      </c>
      <c r="S294" s="680">
        <v>1</v>
      </c>
      <c r="T294" s="747">
        <v>1</v>
      </c>
      <c r="U294" s="703">
        <v>1</v>
      </c>
    </row>
    <row r="295" spans="1:21" ht="14.4" customHeight="1" x14ac:dyDescent="0.3">
      <c r="A295" s="663">
        <v>25</v>
      </c>
      <c r="B295" s="664" t="s">
        <v>1429</v>
      </c>
      <c r="C295" s="664" t="s">
        <v>1576</v>
      </c>
      <c r="D295" s="745" t="s">
        <v>2127</v>
      </c>
      <c r="E295" s="746" t="s">
        <v>1605</v>
      </c>
      <c r="F295" s="664" t="s">
        <v>1572</v>
      </c>
      <c r="G295" s="664" t="s">
        <v>1616</v>
      </c>
      <c r="H295" s="664" t="s">
        <v>520</v>
      </c>
      <c r="I295" s="664" t="s">
        <v>1618</v>
      </c>
      <c r="J295" s="664" t="s">
        <v>1619</v>
      </c>
      <c r="K295" s="664" t="s">
        <v>1620</v>
      </c>
      <c r="L295" s="665">
        <v>154.36000000000001</v>
      </c>
      <c r="M295" s="665">
        <v>154.36000000000001</v>
      </c>
      <c r="N295" s="664">
        <v>1</v>
      </c>
      <c r="O295" s="747">
        <v>1</v>
      </c>
      <c r="P295" s="665"/>
      <c r="Q295" s="680">
        <v>0</v>
      </c>
      <c r="R295" s="664"/>
      <c r="S295" s="680">
        <v>0</v>
      </c>
      <c r="T295" s="747"/>
      <c r="U295" s="703">
        <v>0</v>
      </c>
    </row>
    <row r="296" spans="1:21" ht="14.4" customHeight="1" x14ac:dyDescent="0.3">
      <c r="A296" s="663">
        <v>25</v>
      </c>
      <c r="B296" s="664" t="s">
        <v>1429</v>
      </c>
      <c r="C296" s="664" t="s">
        <v>1576</v>
      </c>
      <c r="D296" s="745" t="s">
        <v>2127</v>
      </c>
      <c r="E296" s="746" t="s">
        <v>1605</v>
      </c>
      <c r="F296" s="664" t="s">
        <v>1572</v>
      </c>
      <c r="G296" s="664" t="s">
        <v>1616</v>
      </c>
      <c r="H296" s="664" t="s">
        <v>1025</v>
      </c>
      <c r="I296" s="664" t="s">
        <v>1282</v>
      </c>
      <c r="J296" s="664" t="s">
        <v>1121</v>
      </c>
      <c r="K296" s="664" t="s">
        <v>1212</v>
      </c>
      <c r="L296" s="665">
        <v>154.36000000000001</v>
      </c>
      <c r="M296" s="665">
        <v>6946.2000000000025</v>
      </c>
      <c r="N296" s="664">
        <v>45</v>
      </c>
      <c r="O296" s="747">
        <v>43</v>
      </c>
      <c r="P296" s="665">
        <v>2624.1200000000013</v>
      </c>
      <c r="Q296" s="680">
        <v>0.37777777777777782</v>
      </c>
      <c r="R296" s="664">
        <v>17</v>
      </c>
      <c r="S296" s="680">
        <v>0.37777777777777777</v>
      </c>
      <c r="T296" s="747">
        <v>16.5</v>
      </c>
      <c r="U296" s="703">
        <v>0.38372093023255816</v>
      </c>
    </row>
    <row r="297" spans="1:21" ht="14.4" customHeight="1" x14ac:dyDescent="0.3">
      <c r="A297" s="663">
        <v>25</v>
      </c>
      <c r="B297" s="664" t="s">
        <v>1429</v>
      </c>
      <c r="C297" s="664" t="s">
        <v>1576</v>
      </c>
      <c r="D297" s="745" t="s">
        <v>2127</v>
      </c>
      <c r="E297" s="746" t="s">
        <v>1605</v>
      </c>
      <c r="F297" s="664" t="s">
        <v>1572</v>
      </c>
      <c r="G297" s="664" t="s">
        <v>1616</v>
      </c>
      <c r="H297" s="664" t="s">
        <v>1025</v>
      </c>
      <c r="I297" s="664" t="s">
        <v>1392</v>
      </c>
      <c r="J297" s="664" t="s">
        <v>1565</v>
      </c>
      <c r="K297" s="664" t="s">
        <v>1514</v>
      </c>
      <c r="L297" s="665">
        <v>111.22</v>
      </c>
      <c r="M297" s="665">
        <v>222.44</v>
      </c>
      <c r="N297" s="664">
        <v>2</v>
      </c>
      <c r="O297" s="747">
        <v>2</v>
      </c>
      <c r="P297" s="665"/>
      <c r="Q297" s="680">
        <v>0</v>
      </c>
      <c r="R297" s="664"/>
      <c r="S297" s="680">
        <v>0</v>
      </c>
      <c r="T297" s="747"/>
      <c r="U297" s="703">
        <v>0</v>
      </c>
    </row>
    <row r="298" spans="1:21" ht="14.4" customHeight="1" x14ac:dyDescent="0.3">
      <c r="A298" s="663">
        <v>25</v>
      </c>
      <c r="B298" s="664" t="s">
        <v>1429</v>
      </c>
      <c r="C298" s="664" t="s">
        <v>1576</v>
      </c>
      <c r="D298" s="745" t="s">
        <v>2127</v>
      </c>
      <c r="E298" s="746" t="s">
        <v>1605</v>
      </c>
      <c r="F298" s="664" t="s">
        <v>1572</v>
      </c>
      <c r="G298" s="664" t="s">
        <v>1957</v>
      </c>
      <c r="H298" s="664" t="s">
        <v>520</v>
      </c>
      <c r="I298" s="664" t="s">
        <v>1241</v>
      </c>
      <c r="J298" s="664" t="s">
        <v>1242</v>
      </c>
      <c r="K298" s="664" t="s">
        <v>2023</v>
      </c>
      <c r="L298" s="665">
        <v>86.02</v>
      </c>
      <c r="M298" s="665">
        <v>258.06</v>
      </c>
      <c r="N298" s="664">
        <v>3</v>
      </c>
      <c r="O298" s="747">
        <v>2.5</v>
      </c>
      <c r="P298" s="665">
        <v>172.04</v>
      </c>
      <c r="Q298" s="680">
        <v>0.66666666666666663</v>
      </c>
      <c r="R298" s="664">
        <v>2</v>
      </c>
      <c r="S298" s="680">
        <v>0.66666666666666663</v>
      </c>
      <c r="T298" s="747">
        <v>1.5</v>
      </c>
      <c r="U298" s="703">
        <v>0.6</v>
      </c>
    </row>
    <row r="299" spans="1:21" ht="14.4" customHeight="1" x14ac:dyDescent="0.3">
      <c r="A299" s="663">
        <v>25</v>
      </c>
      <c r="B299" s="664" t="s">
        <v>1429</v>
      </c>
      <c r="C299" s="664" t="s">
        <v>1576</v>
      </c>
      <c r="D299" s="745" t="s">
        <v>2127</v>
      </c>
      <c r="E299" s="746" t="s">
        <v>1605</v>
      </c>
      <c r="F299" s="664" t="s">
        <v>1572</v>
      </c>
      <c r="G299" s="664" t="s">
        <v>1694</v>
      </c>
      <c r="H299" s="664" t="s">
        <v>520</v>
      </c>
      <c r="I299" s="664" t="s">
        <v>2024</v>
      </c>
      <c r="J299" s="664" t="s">
        <v>2025</v>
      </c>
      <c r="K299" s="664" t="s">
        <v>1989</v>
      </c>
      <c r="L299" s="665">
        <v>0</v>
      </c>
      <c r="M299" s="665">
        <v>0</v>
      </c>
      <c r="N299" s="664">
        <v>1</v>
      </c>
      <c r="O299" s="747">
        <v>0.5</v>
      </c>
      <c r="P299" s="665">
        <v>0</v>
      </c>
      <c r="Q299" s="680"/>
      <c r="R299" s="664">
        <v>1</v>
      </c>
      <c r="S299" s="680">
        <v>1</v>
      </c>
      <c r="T299" s="747">
        <v>0.5</v>
      </c>
      <c r="U299" s="703">
        <v>1</v>
      </c>
    </row>
    <row r="300" spans="1:21" ht="14.4" customHeight="1" x14ac:dyDescent="0.3">
      <c r="A300" s="663">
        <v>25</v>
      </c>
      <c r="B300" s="664" t="s">
        <v>1429</v>
      </c>
      <c r="C300" s="664" t="s">
        <v>1576</v>
      </c>
      <c r="D300" s="745" t="s">
        <v>2127</v>
      </c>
      <c r="E300" s="746" t="s">
        <v>1605</v>
      </c>
      <c r="F300" s="664" t="s">
        <v>1572</v>
      </c>
      <c r="G300" s="664" t="s">
        <v>1694</v>
      </c>
      <c r="H300" s="664" t="s">
        <v>520</v>
      </c>
      <c r="I300" s="664" t="s">
        <v>1805</v>
      </c>
      <c r="J300" s="664" t="s">
        <v>1226</v>
      </c>
      <c r="K300" s="664" t="s">
        <v>1792</v>
      </c>
      <c r="L300" s="665">
        <v>0</v>
      </c>
      <c r="M300" s="665">
        <v>0</v>
      </c>
      <c r="N300" s="664">
        <v>2</v>
      </c>
      <c r="O300" s="747">
        <v>2</v>
      </c>
      <c r="P300" s="665"/>
      <c r="Q300" s="680"/>
      <c r="R300" s="664"/>
      <c r="S300" s="680">
        <v>0</v>
      </c>
      <c r="T300" s="747"/>
      <c r="U300" s="703">
        <v>0</v>
      </c>
    </row>
    <row r="301" spans="1:21" ht="14.4" customHeight="1" x14ac:dyDescent="0.3">
      <c r="A301" s="663">
        <v>25</v>
      </c>
      <c r="B301" s="664" t="s">
        <v>1429</v>
      </c>
      <c r="C301" s="664" t="s">
        <v>1576</v>
      </c>
      <c r="D301" s="745" t="s">
        <v>2127</v>
      </c>
      <c r="E301" s="746" t="s">
        <v>1605</v>
      </c>
      <c r="F301" s="664" t="s">
        <v>1572</v>
      </c>
      <c r="G301" s="664" t="s">
        <v>1694</v>
      </c>
      <c r="H301" s="664" t="s">
        <v>520</v>
      </c>
      <c r="I301" s="664" t="s">
        <v>1695</v>
      </c>
      <c r="J301" s="664" t="s">
        <v>1226</v>
      </c>
      <c r="K301" s="664" t="s">
        <v>1660</v>
      </c>
      <c r="L301" s="665">
        <v>0</v>
      </c>
      <c r="M301" s="665">
        <v>0</v>
      </c>
      <c r="N301" s="664">
        <v>4</v>
      </c>
      <c r="O301" s="747">
        <v>2</v>
      </c>
      <c r="P301" s="665">
        <v>0</v>
      </c>
      <c r="Q301" s="680"/>
      <c r="R301" s="664">
        <v>4</v>
      </c>
      <c r="S301" s="680">
        <v>1</v>
      </c>
      <c r="T301" s="747">
        <v>2</v>
      </c>
      <c r="U301" s="703">
        <v>1</v>
      </c>
    </row>
    <row r="302" spans="1:21" ht="14.4" customHeight="1" x14ac:dyDescent="0.3">
      <c r="A302" s="663">
        <v>25</v>
      </c>
      <c r="B302" s="664" t="s">
        <v>1429</v>
      </c>
      <c r="C302" s="664" t="s">
        <v>1576</v>
      </c>
      <c r="D302" s="745" t="s">
        <v>2127</v>
      </c>
      <c r="E302" s="746" t="s">
        <v>1605</v>
      </c>
      <c r="F302" s="664" t="s">
        <v>1572</v>
      </c>
      <c r="G302" s="664" t="s">
        <v>2001</v>
      </c>
      <c r="H302" s="664" t="s">
        <v>1025</v>
      </c>
      <c r="I302" s="664" t="s">
        <v>1079</v>
      </c>
      <c r="J302" s="664" t="s">
        <v>1080</v>
      </c>
      <c r="K302" s="664" t="s">
        <v>1505</v>
      </c>
      <c r="L302" s="665">
        <v>65.989999999999995</v>
      </c>
      <c r="M302" s="665">
        <v>65.989999999999995</v>
      </c>
      <c r="N302" s="664">
        <v>1</v>
      </c>
      <c r="O302" s="747">
        <v>1</v>
      </c>
      <c r="P302" s="665"/>
      <c r="Q302" s="680">
        <v>0</v>
      </c>
      <c r="R302" s="664"/>
      <c r="S302" s="680">
        <v>0</v>
      </c>
      <c r="T302" s="747"/>
      <c r="U302" s="703">
        <v>0</v>
      </c>
    </row>
    <row r="303" spans="1:21" ht="14.4" customHeight="1" x14ac:dyDescent="0.3">
      <c r="A303" s="663">
        <v>25</v>
      </c>
      <c r="B303" s="664" t="s">
        <v>1429</v>
      </c>
      <c r="C303" s="664" t="s">
        <v>1576</v>
      </c>
      <c r="D303" s="745" t="s">
        <v>2127</v>
      </c>
      <c r="E303" s="746" t="s">
        <v>1605</v>
      </c>
      <c r="F303" s="664" t="s">
        <v>1572</v>
      </c>
      <c r="G303" s="664" t="s">
        <v>1806</v>
      </c>
      <c r="H303" s="664" t="s">
        <v>1025</v>
      </c>
      <c r="I303" s="664" t="s">
        <v>2026</v>
      </c>
      <c r="J303" s="664" t="s">
        <v>2027</v>
      </c>
      <c r="K303" s="664" t="s">
        <v>2028</v>
      </c>
      <c r="L303" s="665">
        <v>207.45</v>
      </c>
      <c r="M303" s="665">
        <v>414.9</v>
      </c>
      <c r="N303" s="664">
        <v>2</v>
      </c>
      <c r="O303" s="747">
        <v>1.5</v>
      </c>
      <c r="P303" s="665">
        <v>414.9</v>
      </c>
      <c r="Q303" s="680">
        <v>1</v>
      </c>
      <c r="R303" s="664">
        <v>2</v>
      </c>
      <c r="S303" s="680">
        <v>1</v>
      </c>
      <c r="T303" s="747">
        <v>1.5</v>
      </c>
      <c r="U303" s="703">
        <v>1</v>
      </c>
    </row>
    <row r="304" spans="1:21" ht="14.4" customHeight="1" x14ac:dyDescent="0.3">
      <c r="A304" s="663">
        <v>25</v>
      </c>
      <c r="B304" s="664" t="s">
        <v>1429</v>
      </c>
      <c r="C304" s="664" t="s">
        <v>1576</v>
      </c>
      <c r="D304" s="745" t="s">
        <v>2127</v>
      </c>
      <c r="E304" s="746" t="s">
        <v>1605</v>
      </c>
      <c r="F304" s="664" t="s">
        <v>1572</v>
      </c>
      <c r="G304" s="664" t="s">
        <v>1968</v>
      </c>
      <c r="H304" s="664" t="s">
        <v>520</v>
      </c>
      <c r="I304" s="664" t="s">
        <v>2029</v>
      </c>
      <c r="J304" s="664" t="s">
        <v>2030</v>
      </c>
      <c r="K304" s="664" t="s">
        <v>2031</v>
      </c>
      <c r="L304" s="665">
        <v>0</v>
      </c>
      <c r="M304" s="665">
        <v>0</v>
      </c>
      <c r="N304" s="664">
        <v>2</v>
      </c>
      <c r="O304" s="747">
        <v>1.5</v>
      </c>
      <c r="P304" s="665">
        <v>0</v>
      </c>
      <c r="Q304" s="680"/>
      <c r="R304" s="664">
        <v>2</v>
      </c>
      <c r="S304" s="680">
        <v>1</v>
      </c>
      <c r="T304" s="747">
        <v>1.5</v>
      </c>
      <c r="U304" s="703">
        <v>1</v>
      </c>
    </row>
    <row r="305" spans="1:21" ht="14.4" customHeight="1" x14ac:dyDescent="0.3">
      <c r="A305" s="663">
        <v>25</v>
      </c>
      <c r="B305" s="664" t="s">
        <v>1429</v>
      </c>
      <c r="C305" s="664" t="s">
        <v>1576</v>
      </c>
      <c r="D305" s="745" t="s">
        <v>2127</v>
      </c>
      <c r="E305" s="746" t="s">
        <v>1605</v>
      </c>
      <c r="F305" s="664" t="s">
        <v>1572</v>
      </c>
      <c r="G305" s="664" t="s">
        <v>1638</v>
      </c>
      <c r="H305" s="664" t="s">
        <v>520</v>
      </c>
      <c r="I305" s="664" t="s">
        <v>1639</v>
      </c>
      <c r="J305" s="664" t="s">
        <v>1640</v>
      </c>
      <c r="K305" s="664" t="s">
        <v>1641</v>
      </c>
      <c r="L305" s="665">
        <v>0</v>
      </c>
      <c r="M305" s="665">
        <v>0</v>
      </c>
      <c r="N305" s="664">
        <v>3</v>
      </c>
      <c r="O305" s="747">
        <v>3</v>
      </c>
      <c r="P305" s="665">
        <v>0</v>
      </c>
      <c r="Q305" s="680"/>
      <c r="R305" s="664">
        <v>2</v>
      </c>
      <c r="S305" s="680">
        <v>0.66666666666666663</v>
      </c>
      <c r="T305" s="747">
        <v>2</v>
      </c>
      <c r="U305" s="703">
        <v>0.66666666666666663</v>
      </c>
    </row>
    <row r="306" spans="1:21" ht="14.4" customHeight="1" x14ac:dyDescent="0.3">
      <c r="A306" s="663">
        <v>25</v>
      </c>
      <c r="B306" s="664" t="s">
        <v>1429</v>
      </c>
      <c r="C306" s="664" t="s">
        <v>1576</v>
      </c>
      <c r="D306" s="745" t="s">
        <v>2127</v>
      </c>
      <c r="E306" s="746" t="s">
        <v>1605</v>
      </c>
      <c r="F306" s="664" t="s">
        <v>1572</v>
      </c>
      <c r="G306" s="664" t="s">
        <v>1638</v>
      </c>
      <c r="H306" s="664" t="s">
        <v>520</v>
      </c>
      <c r="I306" s="664" t="s">
        <v>2032</v>
      </c>
      <c r="J306" s="664" t="s">
        <v>2033</v>
      </c>
      <c r="K306" s="664" t="s">
        <v>2034</v>
      </c>
      <c r="L306" s="665">
        <v>120.89</v>
      </c>
      <c r="M306" s="665">
        <v>241.78</v>
      </c>
      <c r="N306" s="664">
        <v>2</v>
      </c>
      <c r="O306" s="747">
        <v>2</v>
      </c>
      <c r="P306" s="665">
        <v>120.89</v>
      </c>
      <c r="Q306" s="680">
        <v>0.5</v>
      </c>
      <c r="R306" s="664">
        <v>1</v>
      </c>
      <c r="S306" s="680">
        <v>0.5</v>
      </c>
      <c r="T306" s="747">
        <v>1</v>
      </c>
      <c r="U306" s="703">
        <v>0.5</v>
      </c>
    </row>
    <row r="307" spans="1:21" ht="14.4" customHeight="1" x14ac:dyDescent="0.3">
      <c r="A307" s="663">
        <v>25</v>
      </c>
      <c r="B307" s="664" t="s">
        <v>1429</v>
      </c>
      <c r="C307" s="664" t="s">
        <v>1576</v>
      </c>
      <c r="D307" s="745" t="s">
        <v>2127</v>
      </c>
      <c r="E307" s="746" t="s">
        <v>1605</v>
      </c>
      <c r="F307" s="664" t="s">
        <v>1572</v>
      </c>
      <c r="G307" s="664" t="s">
        <v>1859</v>
      </c>
      <c r="H307" s="664" t="s">
        <v>520</v>
      </c>
      <c r="I307" s="664" t="s">
        <v>685</v>
      </c>
      <c r="J307" s="664" t="s">
        <v>686</v>
      </c>
      <c r="K307" s="664" t="s">
        <v>1860</v>
      </c>
      <c r="L307" s="665">
        <v>107.27</v>
      </c>
      <c r="M307" s="665">
        <v>1179.97</v>
      </c>
      <c r="N307" s="664">
        <v>11</v>
      </c>
      <c r="O307" s="747">
        <v>3</v>
      </c>
      <c r="P307" s="665">
        <v>965.43000000000006</v>
      </c>
      <c r="Q307" s="680">
        <v>0.81818181818181823</v>
      </c>
      <c r="R307" s="664">
        <v>9</v>
      </c>
      <c r="S307" s="680">
        <v>0.81818181818181823</v>
      </c>
      <c r="T307" s="747">
        <v>2</v>
      </c>
      <c r="U307" s="703">
        <v>0.66666666666666663</v>
      </c>
    </row>
    <row r="308" spans="1:21" ht="14.4" customHeight="1" x14ac:dyDescent="0.3">
      <c r="A308" s="663">
        <v>25</v>
      </c>
      <c r="B308" s="664" t="s">
        <v>1429</v>
      </c>
      <c r="C308" s="664" t="s">
        <v>1576</v>
      </c>
      <c r="D308" s="745" t="s">
        <v>2127</v>
      </c>
      <c r="E308" s="746" t="s">
        <v>1605</v>
      </c>
      <c r="F308" s="664" t="s">
        <v>1572</v>
      </c>
      <c r="G308" s="664" t="s">
        <v>2035</v>
      </c>
      <c r="H308" s="664" t="s">
        <v>520</v>
      </c>
      <c r="I308" s="664" t="s">
        <v>2036</v>
      </c>
      <c r="J308" s="664" t="s">
        <v>2037</v>
      </c>
      <c r="K308" s="664" t="s">
        <v>2038</v>
      </c>
      <c r="L308" s="665">
        <v>0</v>
      </c>
      <c r="M308" s="665">
        <v>0</v>
      </c>
      <c r="N308" s="664">
        <v>1</v>
      </c>
      <c r="O308" s="747">
        <v>1</v>
      </c>
      <c r="P308" s="665"/>
      <c r="Q308" s="680"/>
      <c r="R308" s="664"/>
      <c r="S308" s="680">
        <v>0</v>
      </c>
      <c r="T308" s="747"/>
      <c r="U308" s="703">
        <v>0</v>
      </c>
    </row>
    <row r="309" spans="1:21" ht="14.4" customHeight="1" x14ac:dyDescent="0.3">
      <c r="A309" s="663">
        <v>25</v>
      </c>
      <c r="B309" s="664" t="s">
        <v>1429</v>
      </c>
      <c r="C309" s="664" t="s">
        <v>1576</v>
      </c>
      <c r="D309" s="745" t="s">
        <v>2127</v>
      </c>
      <c r="E309" s="746" t="s">
        <v>1605</v>
      </c>
      <c r="F309" s="664" t="s">
        <v>1572</v>
      </c>
      <c r="G309" s="664" t="s">
        <v>2039</v>
      </c>
      <c r="H309" s="664" t="s">
        <v>520</v>
      </c>
      <c r="I309" s="664" t="s">
        <v>681</v>
      </c>
      <c r="J309" s="664" t="s">
        <v>682</v>
      </c>
      <c r="K309" s="664" t="s">
        <v>2040</v>
      </c>
      <c r="L309" s="665">
        <v>0</v>
      </c>
      <c r="M309" s="665">
        <v>0</v>
      </c>
      <c r="N309" s="664">
        <v>2</v>
      </c>
      <c r="O309" s="747">
        <v>1.5</v>
      </c>
      <c r="P309" s="665">
        <v>0</v>
      </c>
      <c r="Q309" s="680"/>
      <c r="R309" s="664">
        <v>2</v>
      </c>
      <c r="S309" s="680">
        <v>1</v>
      </c>
      <c r="T309" s="747">
        <v>1.5</v>
      </c>
      <c r="U309" s="703">
        <v>1</v>
      </c>
    </row>
    <row r="310" spans="1:21" ht="14.4" customHeight="1" x14ac:dyDescent="0.3">
      <c r="A310" s="663">
        <v>25</v>
      </c>
      <c r="B310" s="664" t="s">
        <v>1429</v>
      </c>
      <c r="C310" s="664" t="s">
        <v>1576</v>
      </c>
      <c r="D310" s="745" t="s">
        <v>2127</v>
      </c>
      <c r="E310" s="746" t="s">
        <v>1605</v>
      </c>
      <c r="F310" s="664" t="s">
        <v>1572</v>
      </c>
      <c r="G310" s="664" t="s">
        <v>1617</v>
      </c>
      <c r="H310" s="664" t="s">
        <v>520</v>
      </c>
      <c r="I310" s="664" t="s">
        <v>1233</v>
      </c>
      <c r="J310" s="664" t="s">
        <v>1234</v>
      </c>
      <c r="K310" s="664" t="s">
        <v>1235</v>
      </c>
      <c r="L310" s="665">
        <v>132.97999999999999</v>
      </c>
      <c r="M310" s="665">
        <v>1994.7</v>
      </c>
      <c r="N310" s="664">
        <v>15</v>
      </c>
      <c r="O310" s="747">
        <v>11.5</v>
      </c>
      <c r="P310" s="665">
        <v>132.97999999999999</v>
      </c>
      <c r="Q310" s="680">
        <v>6.6666666666666666E-2</v>
      </c>
      <c r="R310" s="664">
        <v>1</v>
      </c>
      <c r="S310" s="680">
        <v>6.6666666666666666E-2</v>
      </c>
      <c r="T310" s="747">
        <v>1</v>
      </c>
      <c r="U310" s="703">
        <v>8.6956521739130432E-2</v>
      </c>
    </row>
    <row r="311" spans="1:21" ht="14.4" customHeight="1" x14ac:dyDescent="0.3">
      <c r="A311" s="663">
        <v>25</v>
      </c>
      <c r="B311" s="664" t="s">
        <v>1429</v>
      </c>
      <c r="C311" s="664" t="s">
        <v>1576</v>
      </c>
      <c r="D311" s="745" t="s">
        <v>2127</v>
      </c>
      <c r="E311" s="746" t="s">
        <v>1605</v>
      </c>
      <c r="F311" s="664" t="s">
        <v>1572</v>
      </c>
      <c r="G311" s="664" t="s">
        <v>1617</v>
      </c>
      <c r="H311" s="664" t="s">
        <v>520</v>
      </c>
      <c r="I311" s="664" t="s">
        <v>1669</v>
      </c>
      <c r="J311" s="664" t="s">
        <v>1234</v>
      </c>
      <c r="K311" s="664" t="s">
        <v>1235</v>
      </c>
      <c r="L311" s="665">
        <v>132.97999999999999</v>
      </c>
      <c r="M311" s="665">
        <v>531.91999999999996</v>
      </c>
      <c r="N311" s="664">
        <v>4</v>
      </c>
      <c r="O311" s="747">
        <v>3</v>
      </c>
      <c r="P311" s="665">
        <v>265.95999999999998</v>
      </c>
      <c r="Q311" s="680">
        <v>0.5</v>
      </c>
      <c r="R311" s="664">
        <v>2</v>
      </c>
      <c r="S311" s="680">
        <v>0.5</v>
      </c>
      <c r="T311" s="747">
        <v>2</v>
      </c>
      <c r="U311" s="703">
        <v>0.66666666666666663</v>
      </c>
    </row>
    <row r="312" spans="1:21" ht="14.4" customHeight="1" x14ac:dyDescent="0.3">
      <c r="A312" s="663">
        <v>25</v>
      </c>
      <c r="B312" s="664" t="s">
        <v>1429</v>
      </c>
      <c r="C312" s="664" t="s">
        <v>1576</v>
      </c>
      <c r="D312" s="745" t="s">
        <v>2127</v>
      </c>
      <c r="E312" s="746" t="s">
        <v>1605</v>
      </c>
      <c r="F312" s="664" t="s">
        <v>1572</v>
      </c>
      <c r="G312" s="664" t="s">
        <v>1684</v>
      </c>
      <c r="H312" s="664" t="s">
        <v>520</v>
      </c>
      <c r="I312" s="664" t="s">
        <v>1255</v>
      </c>
      <c r="J312" s="664" t="s">
        <v>1256</v>
      </c>
      <c r="K312" s="664" t="s">
        <v>1685</v>
      </c>
      <c r="L312" s="665">
        <v>115.13</v>
      </c>
      <c r="M312" s="665">
        <v>230.26</v>
      </c>
      <c r="N312" s="664">
        <v>2</v>
      </c>
      <c r="O312" s="747">
        <v>2</v>
      </c>
      <c r="P312" s="665"/>
      <c r="Q312" s="680">
        <v>0</v>
      </c>
      <c r="R312" s="664"/>
      <c r="S312" s="680">
        <v>0</v>
      </c>
      <c r="T312" s="747"/>
      <c r="U312" s="703">
        <v>0</v>
      </c>
    </row>
    <row r="313" spans="1:21" ht="14.4" customHeight="1" x14ac:dyDescent="0.3">
      <c r="A313" s="663">
        <v>25</v>
      </c>
      <c r="B313" s="664" t="s">
        <v>1429</v>
      </c>
      <c r="C313" s="664" t="s">
        <v>1576</v>
      </c>
      <c r="D313" s="745" t="s">
        <v>2127</v>
      </c>
      <c r="E313" s="746" t="s">
        <v>1605</v>
      </c>
      <c r="F313" s="664" t="s">
        <v>1572</v>
      </c>
      <c r="G313" s="664" t="s">
        <v>1716</v>
      </c>
      <c r="H313" s="664" t="s">
        <v>520</v>
      </c>
      <c r="I313" s="664" t="s">
        <v>697</v>
      </c>
      <c r="J313" s="664" t="s">
        <v>1717</v>
      </c>
      <c r="K313" s="664" t="s">
        <v>1718</v>
      </c>
      <c r="L313" s="665">
        <v>38.56</v>
      </c>
      <c r="M313" s="665">
        <v>38.56</v>
      </c>
      <c r="N313" s="664">
        <v>1</v>
      </c>
      <c r="O313" s="747">
        <v>0.5</v>
      </c>
      <c r="P313" s="665"/>
      <c r="Q313" s="680">
        <v>0</v>
      </c>
      <c r="R313" s="664"/>
      <c r="S313" s="680">
        <v>0</v>
      </c>
      <c r="T313" s="747"/>
      <c r="U313" s="703">
        <v>0</v>
      </c>
    </row>
    <row r="314" spans="1:21" ht="14.4" customHeight="1" x14ac:dyDescent="0.3">
      <c r="A314" s="663">
        <v>25</v>
      </c>
      <c r="B314" s="664" t="s">
        <v>1429</v>
      </c>
      <c r="C314" s="664" t="s">
        <v>1576</v>
      </c>
      <c r="D314" s="745" t="s">
        <v>2127</v>
      </c>
      <c r="E314" s="746" t="s">
        <v>1605</v>
      </c>
      <c r="F314" s="664" t="s">
        <v>1572</v>
      </c>
      <c r="G314" s="664" t="s">
        <v>1686</v>
      </c>
      <c r="H314" s="664" t="s">
        <v>520</v>
      </c>
      <c r="I314" s="664" t="s">
        <v>1217</v>
      </c>
      <c r="J314" s="664" t="s">
        <v>1218</v>
      </c>
      <c r="K314" s="664" t="s">
        <v>1647</v>
      </c>
      <c r="L314" s="665">
        <v>34.19</v>
      </c>
      <c r="M314" s="665">
        <v>273.52</v>
      </c>
      <c r="N314" s="664">
        <v>8</v>
      </c>
      <c r="O314" s="747">
        <v>3</v>
      </c>
      <c r="P314" s="665">
        <v>205.14</v>
      </c>
      <c r="Q314" s="680">
        <v>0.75</v>
      </c>
      <c r="R314" s="664">
        <v>6</v>
      </c>
      <c r="S314" s="680">
        <v>0.75</v>
      </c>
      <c r="T314" s="747">
        <v>2</v>
      </c>
      <c r="U314" s="703">
        <v>0.66666666666666663</v>
      </c>
    </row>
    <row r="315" spans="1:21" ht="14.4" customHeight="1" x14ac:dyDescent="0.3">
      <c r="A315" s="663">
        <v>25</v>
      </c>
      <c r="B315" s="664" t="s">
        <v>1429</v>
      </c>
      <c r="C315" s="664" t="s">
        <v>1576</v>
      </c>
      <c r="D315" s="745" t="s">
        <v>2127</v>
      </c>
      <c r="E315" s="746" t="s">
        <v>1605</v>
      </c>
      <c r="F315" s="664" t="s">
        <v>1572</v>
      </c>
      <c r="G315" s="664" t="s">
        <v>1628</v>
      </c>
      <c r="H315" s="664" t="s">
        <v>1025</v>
      </c>
      <c r="I315" s="664" t="s">
        <v>1034</v>
      </c>
      <c r="J315" s="664" t="s">
        <v>543</v>
      </c>
      <c r="K315" s="664" t="s">
        <v>544</v>
      </c>
      <c r="L315" s="665">
        <v>36.54</v>
      </c>
      <c r="M315" s="665">
        <v>109.62</v>
      </c>
      <c r="N315" s="664">
        <v>3</v>
      </c>
      <c r="O315" s="747">
        <v>2</v>
      </c>
      <c r="P315" s="665">
        <v>36.54</v>
      </c>
      <c r="Q315" s="680">
        <v>0.33333333333333331</v>
      </c>
      <c r="R315" s="664">
        <v>1</v>
      </c>
      <c r="S315" s="680">
        <v>0.33333333333333331</v>
      </c>
      <c r="T315" s="747">
        <v>0.5</v>
      </c>
      <c r="U315" s="703">
        <v>0.25</v>
      </c>
    </row>
    <row r="316" spans="1:21" ht="14.4" customHeight="1" x14ac:dyDescent="0.3">
      <c r="A316" s="663">
        <v>25</v>
      </c>
      <c r="B316" s="664" t="s">
        <v>1429</v>
      </c>
      <c r="C316" s="664" t="s">
        <v>1576</v>
      </c>
      <c r="D316" s="745" t="s">
        <v>2127</v>
      </c>
      <c r="E316" s="746" t="s">
        <v>1605</v>
      </c>
      <c r="F316" s="664" t="s">
        <v>1572</v>
      </c>
      <c r="G316" s="664" t="s">
        <v>1628</v>
      </c>
      <c r="H316" s="664" t="s">
        <v>520</v>
      </c>
      <c r="I316" s="664" t="s">
        <v>962</v>
      </c>
      <c r="J316" s="664" t="s">
        <v>543</v>
      </c>
      <c r="K316" s="664" t="s">
        <v>1629</v>
      </c>
      <c r="L316" s="665">
        <v>36.54</v>
      </c>
      <c r="M316" s="665">
        <v>219.23999999999998</v>
      </c>
      <c r="N316" s="664">
        <v>6</v>
      </c>
      <c r="O316" s="747">
        <v>4</v>
      </c>
      <c r="P316" s="665">
        <v>36.54</v>
      </c>
      <c r="Q316" s="680">
        <v>0.16666666666666669</v>
      </c>
      <c r="R316" s="664">
        <v>1</v>
      </c>
      <c r="S316" s="680">
        <v>0.16666666666666666</v>
      </c>
      <c r="T316" s="747">
        <v>1</v>
      </c>
      <c r="U316" s="703">
        <v>0.25</v>
      </c>
    </row>
    <row r="317" spans="1:21" ht="14.4" customHeight="1" x14ac:dyDescent="0.3">
      <c r="A317" s="663">
        <v>25</v>
      </c>
      <c r="B317" s="664" t="s">
        <v>1429</v>
      </c>
      <c r="C317" s="664" t="s">
        <v>1576</v>
      </c>
      <c r="D317" s="745" t="s">
        <v>2127</v>
      </c>
      <c r="E317" s="746" t="s">
        <v>1605</v>
      </c>
      <c r="F317" s="664" t="s">
        <v>1572</v>
      </c>
      <c r="G317" s="664" t="s">
        <v>2041</v>
      </c>
      <c r="H317" s="664" t="s">
        <v>520</v>
      </c>
      <c r="I317" s="664" t="s">
        <v>616</v>
      </c>
      <c r="J317" s="664" t="s">
        <v>2042</v>
      </c>
      <c r="K317" s="664" t="s">
        <v>2043</v>
      </c>
      <c r="L317" s="665">
        <v>0</v>
      </c>
      <c r="M317" s="665">
        <v>0</v>
      </c>
      <c r="N317" s="664">
        <v>1</v>
      </c>
      <c r="O317" s="747">
        <v>1</v>
      </c>
      <c r="P317" s="665">
        <v>0</v>
      </c>
      <c r="Q317" s="680"/>
      <c r="R317" s="664">
        <v>1</v>
      </c>
      <c r="S317" s="680">
        <v>1</v>
      </c>
      <c r="T317" s="747">
        <v>1</v>
      </c>
      <c r="U317" s="703">
        <v>1</v>
      </c>
    </row>
    <row r="318" spans="1:21" ht="14.4" customHeight="1" x14ac:dyDescent="0.3">
      <c r="A318" s="663">
        <v>25</v>
      </c>
      <c r="B318" s="664" t="s">
        <v>1429</v>
      </c>
      <c r="C318" s="664" t="s">
        <v>1576</v>
      </c>
      <c r="D318" s="745" t="s">
        <v>2127</v>
      </c>
      <c r="E318" s="746" t="s">
        <v>1605</v>
      </c>
      <c r="F318" s="664" t="s">
        <v>1572</v>
      </c>
      <c r="G318" s="664" t="s">
        <v>1853</v>
      </c>
      <c r="H318" s="664" t="s">
        <v>520</v>
      </c>
      <c r="I318" s="664" t="s">
        <v>2044</v>
      </c>
      <c r="J318" s="664" t="s">
        <v>2045</v>
      </c>
      <c r="K318" s="664" t="s">
        <v>2046</v>
      </c>
      <c r="L318" s="665">
        <v>99.11</v>
      </c>
      <c r="M318" s="665">
        <v>99.11</v>
      </c>
      <c r="N318" s="664">
        <v>1</v>
      </c>
      <c r="O318" s="747">
        <v>1</v>
      </c>
      <c r="P318" s="665">
        <v>99.11</v>
      </c>
      <c r="Q318" s="680">
        <v>1</v>
      </c>
      <c r="R318" s="664">
        <v>1</v>
      </c>
      <c r="S318" s="680">
        <v>1</v>
      </c>
      <c r="T318" s="747">
        <v>1</v>
      </c>
      <c r="U318" s="703">
        <v>1</v>
      </c>
    </row>
    <row r="319" spans="1:21" ht="14.4" customHeight="1" x14ac:dyDescent="0.3">
      <c r="A319" s="663">
        <v>25</v>
      </c>
      <c r="B319" s="664" t="s">
        <v>1429</v>
      </c>
      <c r="C319" s="664" t="s">
        <v>1576</v>
      </c>
      <c r="D319" s="745" t="s">
        <v>2127</v>
      </c>
      <c r="E319" s="746" t="s">
        <v>1605</v>
      </c>
      <c r="F319" s="664" t="s">
        <v>1572</v>
      </c>
      <c r="G319" s="664" t="s">
        <v>2047</v>
      </c>
      <c r="H319" s="664" t="s">
        <v>1025</v>
      </c>
      <c r="I319" s="664" t="s">
        <v>1087</v>
      </c>
      <c r="J319" s="664" t="s">
        <v>1088</v>
      </c>
      <c r="K319" s="664" t="s">
        <v>1559</v>
      </c>
      <c r="L319" s="665">
        <v>63.75</v>
      </c>
      <c r="M319" s="665">
        <v>63.75</v>
      </c>
      <c r="N319" s="664">
        <v>1</v>
      </c>
      <c r="O319" s="747">
        <v>0.5</v>
      </c>
      <c r="P319" s="665">
        <v>63.75</v>
      </c>
      <c r="Q319" s="680">
        <v>1</v>
      </c>
      <c r="R319" s="664">
        <v>1</v>
      </c>
      <c r="S319" s="680">
        <v>1</v>
      </c>
      <c r="T319" s="747">
        <v>0.5</v>
      </c>
      <c r="U319" s="703">
        <v>1</v>
      </c>
    </row>
    <row r="320" spans="1:21" ht="14.4" customHeight="1" x14ac:dyDescent="0.3">
      <c r="A320" s="663">
        <v>25</v>
      </c>
      <c r="B320" s="664" t="s">
        <v>1429</v>
      </c>
      <c r="C320" s="664" t="s">
        <v>1576</v>
      </c>
      <c r="D320" s="745" t="s">
        <v>2127</v>
      </c>
      <c r="E320" s="746" t="s">
        <v>1605</v>
      </c>
      <c r="F320" s="664" t="s">
        <v>1572</v>
      </c>
      <c r="G320" s="664" t="s">
        <v>1654</v>
      </c>
      <c r="H320" s="664" t="s">
        <v>520</v>
      </c>
      <c r="I320" s="664" t="s">
        <v>666</v>
      </c>
      <c r="J320" s="664" t="s">
        <v>1655</v>
      </c>
      <c r="K320" s="664" t="s">
        <v>1656</v>
      </c>
      <c r="L320" s="665">
        <v>0</v>
      </c>
      <c r="M320" s="665">
        <v>0</v>
      </c>
      <c r="N320" s="664">
        <v>1</v>
      </c>
      <c r="O320" s="747">
        <v>1</v>
      </c>
      <c r="P320" s="665"/>
      <c r="Q320" s="680"/>
      <c r="R320" s="664"/>
      <c r="S320" s="680">
        <v>0</v>
      </c>
      <c r="T320" s="747"/>
      <c r="U320" s="703">
        <v>0</v>
      </c>
    </row>
    <row r="321" spans="1:21" ht="14.4" customHeight="1" x14ac:dyDescent="0.3">
      <c r="A321" s="663">
        <v>25</v>
      </c>
      <c r="B321" s="664" t="s">
        <v>1429</v>
      </c>
      <c r="C321" s="664" t="s">
        <v>1576</v>
      </c>
      <c r="D321" s="745" t="s">
        <v>2127</v>
      </c>
      <c r="E321" s="746" t="s">
        <v>1606</v>
      </c>
      <c r="F321" s="664" t="s">
        <v>1572</v>
      </c>
      <c r="G321" s="664" t="s">
        <v>1616</v>
      </c>
      <c r="H321" s="664" t="s">
        <v>520</v>
      </c>
      <c r="I321" s="664" t="s">
        <v>1618</v>
      </c>
      <c r="J321" s="664" t="s">
        <v>1619</v>
      </c>
      <c r="K321" s="664" t="s">
        <v>1620</v>
      </c>
      <c r="L321" s="665">
        <v>154.36000000000001</v>
      </c>
      <c r="M321" s="665">
        <v>154.36000000000001</v>
      </c>
      <c r="N321" s="664">
        <v>1</v>
      </c>
      <c r="O321" s="747">
        <v>1</v>
      </c>
      <c r="P321" s="665"/>
      <c r="Q321" s="680">
        <v>0</v>
      </c>
      <c r="R321" s="664"/>
      <c r="S321" s="680">
        <v>0</v>
      </c>
      <c r="T321" s="747"/>
      <c r="U321" s="703">
        <v>0</v>
      </c>
    </row>
    <row r="322" spans="1:21" ht="14.4" customHeight="1" x14ac:dyDescent="0.3">
      <c r="A322" s="663">
        <v>25</v>
      </c>
      <c r="B322" s="664" t="s">
        <v>1429</v>
      </c>
      <c r="C322" s="664" t="s">
        <v>1576</v>
      </c>
      <c r="D322" s="745" t="s">
        <v>2127</v>
      </c>
      <c r="E322" s="746" t="s">
        <v>1606</v>
      </c>
      <c r="F322" s="664" t="s">
        <v>1572</v>
      </c>
      <c r="G322" s="664" t="s">
        <v>1616</v>
      </c>
      <c r="H322" s="664" t="s">
        <v>520</v>
      </c>
      <c r="I322" s="664" t="s">
        <v>1621</v>
      </c>
      <c r="J322" s="664" t="s">
        <v>1121</v>
      </c>
      <c r="K322" s="664" t="s">
        <v>1622</v>
      </c>
      <c r="L322" s="665">
        <v>0</v>
      </c>
      <c r="M322" s="665">
        <v>0</v>
      </c>
      <c r="N322" s="664">
        <v>1</v>
      </c>
      <c r="O322" s="747">
        <v>1</v>
      </c>
      <c r="P322" s="665">
        <v>0</v>
      </c>
      <c r="Q322" s="680"/>
      <c r="R322" s="664">
        <v>1</v>
      </c>
      <c r="S322" s="680">
        <v>1</v>
      </c>
      <c r="T322" s="747">
        <v>1</v>
      </c>
      <c r="U322" s="703">
        <v>1</v>
      </c>
    </row>
    <row r="323" spans="1:21" ht="14.4" customHeight="1" x14ac:dyDescent="0.3">
      <c r="A323" s="663">
        <v>25</v>
      </c>
      <c r="B323" s="664" t="s">
        <v>1429</v>
      </c>
      <c r="C323" s="664" t="s">
        <v>1576</v>
      </c>
      <c r="D323" s="745" t="s">
        <v>2127</v>
      </c>
      <c r="E323" s="746" t="s">
        <v>1606</v>
      </c>
      <c r="F323" s="664" t="s">
        <v>1572</v>
      </c>
      <c r="G323" s="664" t="s">
        <v>1616</v>
      </c>
      <c r="H323" s="664" t="s">
        <v>1025</v>
      </c>
      <c r="I323" s="664" t="s">
        <v>1282</v>
      </c>
      <c r="J323" s="664" t="s">
        <v>1121</v>
      </c>
      <c r="K323" s="664" t="s">
        <v>1212</v>
      </c>
      <c r="L323" s="665">
        <v>154.36000000000001</v>
      </c>
      <c r="M323" s="665">
        <v>2161.04</v>
      </c>
      <c r="N323" s="664">
        <v>14</v>
      </c>
      <c r="O323" s="747">
        <v>13</v>
      </c>
      <c r="P323" s="665">
        <v>1080.52</v>
      </c>
      <c r="Q323" s="680">
        <v>0.5</v>
      </c>
      <c r="R323" s="664">
        <v>7</v>
      </c>
      <c r="S323" s="680">
        <v>0.5</v>
      </c>
      <c r="T323" s="747">
        <v>6</v>
      </c>
      <c r="U323" s="703">
        <v>0.46153846153846156</v>
      </c>
    </row>
    <row r="324" spans="1:21" ht="14.4" customHeight="1" x14ac:dyDescent="0.3">
      <c r="A324" s="663">
        <v>25</v>
      </c>
      <c r="B324" s="664" t="s">
        <v>1429</v>
      </c>
      <c r="C324" s="664" t="s">
        <v>1576</v>
      </c>
      <c r="D324" s="745" t="s">
        <v>2127</v>
      </c>
      <c r="E324" s="746" t="s">
        <v>1606</v>
      </c>
      <c r="F324" s="664" t="s">
        <v>1572</v>
      </c>
      <c r="G324" s="664" t="s">
        <v>1616</v>
      </c>
      <c r="H324" s="664" t="s">
        <v>1025</v>
      </c>
      <c r="I324" s="664" t="s">
        <v>1838</v>
      </c>
      <c r="J324" s="664" t="s">
        <v>1839</v>
      </c>
      <c r="K324" s="664" t="s">
        <v>1514</v>
      </c>
      <c r="L324" s="665">
        <v>149.52000000000001</v>
      </c>
      <c r="M324" s="665">
        <v>1196.1600000000001</v>
      </c>
      <c r="N324" s="664">
        <v>8</v>
      </c>
      <c r="O324" s="747">
        <v>7</v>
      </c>
      <c r="P324" s="665">
        <v>598.08000000000004</v>
      </c>
      <c r="Q324" s="680">
        <v>0.5</v>
      </c>
      <c r="R324" s="664">
        <v>4</v>
      </c>
      <c r="S324" s="680">
        <v>0.5</v>
      </c>
      <c r="T324" s="747">
        <v>3.5</v>
      </c>
      <c r="U324" s="703">
        <v>0.5</v>
      </c>
    </row>
    <row r="325" spans="1:21" ht="14.4" customHeight="1" x14ac:dyDescent="0.3">
      <c r="A325" s="663">
        <v>25</v>
      </c>
      <c r="B325" s="664" t="s">
        <v>1429</v>
      </c>
      <c r="C325" s="664" t="s">
        <v>1576</v>
      </c>
      <c r="D325" s="745" t="s">
        <v>2127</v>
      </c>
      <c r="E325" s="746" t="s">
        <v>1606</v>
      </c>
      <c r="F325" s="664" t="s">
        <v>1572</v>
      </c>
      <c r="G325" s="664" t="s">
        <v>1616</v>
      </c>
      <c r="H325" s="664" t="s">
        <v>520</v>
      </c>
      <c r="I325" s="664" t="s">
        <v>1665</v>
      </c>
      <c r="J325" s="664" t="s">
        <v>1121</v>
      </c>
      <c r="K325" s="664" t="s">
        <v>1212</v>
      </c>
      <c r="L325" s="665">
        <v>154.36000000000001</v>
      </c>
      <c r="M325" s="665">
        <v>1080.52</v>
      </c>
      <c r="N325" s="664">
        <v>7</v>
      </c>
      <c r="O325" s="747">
        <v>7</v>
      </c>
      <c r="P325" s="665">
        <v>771.80000000000007</v>
      </c>
      <c r="Q325" s="680">
        <v>0.71428571428571441</v>
      </c>
      <c r="R325" s="664">
        <v>5</v>
      </c>
      <c r="S325" s="680">
        <v>0.7142857142857143</v>
      </c>
      <c r="T325" s="747">
        <v>5</v>
      </c>
      <c r="U325" s="703">
        <v>0.7142857142857143</v>
      </c>
    </row>
    <row r="326" spans="1:21" ht="14.4" customHeight="1" x14ac:dyDescent="0.3">
      <c r="A326" s="663">
        <v>25</v>
      </c>
      <c r="B326" s="664" t="s">
        <v>1429</v>
      </c>
      <c r="C326" s="664" t="s">
        <v>1576</v>
      </c>
      <c r="D326" s="745" t="s">
        <v>2127</v>
      </c>
      <c r="E326" s="746" t="s">
        <v>1606</v>
      </c>
      <c r="F326" s="664" t="s">
        <v>1572</v>
      </c>
      <c r="G326" s="664" t="s">
        <v>1957</v>
      </c>
      <c r="H326" s="664" t="s">
        <v>520</v>
      </c>
      <c r="I326" s="664" t="s">
        <v>1245</v>
      </c>
      <c r="J326" s="664" t="s">
        <v>1246</v>
      </c>
      <c r="K326" s="664" t="s">
        <v>1958</v>
      </c>
      <c r="L326" s="665">
        <v>86.02</v>
      </c>
      <c r="M326" s="665">
        <v>86.02</v>
      </c>
      <c r="N326" s="664">
        <v>1</v>
      </c>
      <c r="O326" s="747">
        <v>1</v>
      </c>
      <c r="P326" s="665"/>
      <c r="Q326" s="680">
        <v>0</v>
      </c>
      <c r="R326" s="664"/>
      <c r="S326" s="680">
        <v>0</v>
      </c>
      <c r="T326" s="747"/>
      <c r="U326" s="703">
        <v>0</v>
      </c>
    </row>
    <row r="327" spans="1:21" ht="14.4" customHeight="1" x14ac:dyDescent="0.3">
      <c r="A327" s="663">
        <v>25</v>
      </c>
      <c r="B327" s="664" t="s">
        <v>1429</v>
      </c>
      <c r="C327" s="664" t="s">
        <v>1576</v>
      </c>
      <c r="D327" s="745" t="s">
        <v>2127</v>
      </c>
      <c r="E327" s="746" t="s">
        <v>1606</v>
      </c>
      <c r="F327" s="664" t="s">
        <v>1572</v>
      </c>
      <c r="G327" s="664" t="s">
        <v>1694</v>
      </c>
      <c r="H327" s="664" t="s">
        <v>520</v>
      </c>
      <c r="I327" s="664" t="s">
        <v>1805</v>
      </c>
      <c r="J327" s="664" t="s">
        <v>1226</v>
      </c>
      <c r="K327" s="664" t="s">
        <v>1792</v>
      </c>
      <c r="L327" s="665">
        <v>0</v>
      </c>
      <c r="M327" s="665">
        <v>0</v>
      </c>
      <c r="N327" s="664">
        <v>6</v>
      </c>
      <c r="O327" s="747">
        <v>5</v>
      </c>
      <c r="P327" s="665">
        <v>0</v>
      </c>
      <c r="Q327" s="680"/>
      <c r="R327" s="664">
        <v>3</v>
      </c>
      <c r="S327" s="680">
        <v>0.5</v>
      </c>
      <c r="T327" s="747">
        <v>2</v>
      </c>
      <c r="U327" s="703">
        <v>0.4</v>
      </c>
    </row>
    <row r="328" spans="1:21" ht="14.4" customHeight="1" x14ac:dyDescent="0.3">
      <c r="A328" s="663">
        <v>25</v>
      </c>
      <c r="B328" s="664" t="s">
        <v>1429</v>
      </c>
      <c r="C328" s="664" t="s">
        <v>1576</v>
      </c>
      <c r="D328" s="745" t="s">
        <v>2127</v>
      </c>
      <c r="E328" s="746" t="s">
        <v>1606</v>
      </c>
      <c r="F328" s="664" t="s">
        <v>1572</v>
      </c>
      <c r="G328" s="664" t="s">
        <v>1642</v>
      </c>
      <c r="H328" s="664" t="s">
        <v>520</v>
      </c>
      <c r="I328" s="664" t="s">
        <v>1643</v>
      </c>
      <c r="J328" s="664" t="s">
        <v>999</v>
      </c>
      <c r="K328" s="664" t="s">
        <v>1644</v>
      </c>
      <c r="L328" s="665">
        <v>0</v>
      </c>
      <c r="M328" s="665">
        <v>0</v>
      </c>
      <c r="N328" s="664">
        <v>4</v>
      </c>
      <c r="O328" s="747">
        <v>2.5</v>
      </c>
      <c r="P328" s="665">
        <v>0</v>
      </c>
      <c r="Q328" s="680"/>
      <c r="R328" s="664">
        <v>4</v>
      </c>
      <c r="S328" s="680">
        <v>1</v>
      </c>
      <c r="T328" s="747">
        <v>2.5</v>
      </c>
      <c r="U328" s="703">
        <v>1</v>
      </c>
    </row>
    <row r="329" spans="1:21" ht="14.4" customHeight="1" x14ac:dyDescent="0.3">
      <c r="A329" s="663">
        <v>25</v>
      </c>
      <c r="B329" s="664" t="s">
        <v>1429</v>
      </c>
      <c r="C329" s="664" t="s">
        <v>1576</v>
      </c>
      <c r="D329" s="745" t="s">
        <v>2127</v>
      </c>
      <c r="E329" s="746" t="s">
        <v>1606</v>
      </c>
      <c r="F329" s="664" t="s">
        <v>1572</v>
      </c>
      <c r="G329" s="664" t="s">
        <v>1642</v>
      </c>
      <c r="H329" s="664" t="s">
        <v>520</v>
      </c>
      <c r="I329" s="664" t="s">
        <v>2048</v>
      </c>
      <c r="J329" s="664" t="s">
        <v>999</v>
      </c>
      <c r="K329" s="664" t="s">
        <v>2049</v>
      </c>
      <c r="L329" s="665">
        <v>0</v>
      </c>
      <c r="M329" s="665">
        <v>0</v>
      </c>
      <c r="N329" s="664">
        <v>5</v>
      </c>
      <c r="O329" s="747">
        <v>4</v>
      </c>
      <c r="P329" s="665">
        <v>0</v>
      </c>
      <c r="Q329" s="680"/>
      <c r="R329" s="664">
        <v>3</v>
      </c>
      <c r="S329" s="680">
        <v>0.6</v>
      </c>
      <c r="T329" s="747">
        <v>2</v>
      </c>
      <c r="U329" s="703">
        <v>0.5</v>
      </c>
    </row>
    <row r="330" spans="1:21" ht="14.4" customHeight="1" x14ac:dyDescent="0.3">
      <c r="A330" s="663">
        <v>25</v>
      </c>
      <c r="B330" s="664" t="s">
        <v>1429</v>
      </c>
      <c r="C330" s="664" t="s">
        <v>1576</v>
      </c>
      <c r="D330" s="745" t="s">
        <v>2127</v>
      </c>
      <c r="E330" s="746" t="s">
        <v>1606</v>
      </c>
      <c r="F330" s="664" t="s">
        <v>1572</v>
      </c>
      <c r="G330" s="664" t="s">
        <v>1742</v>
      </c>
      <c r="H330" s="664" t="s">
        <v>520</v>
      </c>
      <c r="I330" s="664" t="s">
        <v>1743</v>
      </c>
      <c r="J330" s="664" t="s">
        <v>1744</v>
      </c>
      <c r="K330" s="664" t="s">
        <v>1745</v>
      </c>
      <c r="L330" s="665">
        <v>49.37</v>
      </c>
      <c r="M330" s="665">
        <v>49.37</v>
      </c>
      <c r="N330" s="664">
        <v>1</v>
      </c>
      <c r="O330" s="747">
        <v>1</v>
      </c>
      <c r="P330" s="665"/>
      <c r="Q330" s="680">
        <v>0</v>
      </c>
      <c r="R330" s="664"/>
      <c r="S330" s="680">
        <v>0</v>
      </c>
      <c r="T330" s="747"/>
      <c r="U330" s="703">
        <v>0</v>
      </c>
    </row>
    <row r="331" spans="1:21" ht="14.4" customHeight="1" x14ac:dyDescent="0.3">
      <c r="A331" s="663">
        <v>25</v>
      </c>
      <c r="B331" s="664" t="s">
        <v>1429</v>
      </c>
      <c r="C331" s="664" t="s">
        <v>1576</v>
      </c>
      <c r="D331" s="745" t="s">
        <v>2127</v>
      </c>
      <c r="E331" s="746" t="s">
        <v>1606</v>
      </c>
      <c r="F331" s="664" t="s">
        <v>1572</v>
      </c>
      <c r="G331" s="664" t="s">
        <v>2050</v>
      </c>
      <c r="H331" s="664" t="s">
        <v>520</v>
      </c>
      <c r="I331" s="664" t="s">
        <v>2051</v>
      </c>
      <c r="J331" s="664" t="s">
        <v>2052</v>
      </c>
      <c r="K331" s="664" t="s">
        <v>2053</v>
      </c>
      <c r="L331" s="665">
        <v>131.37</v>
      </c>
      <c r="M331" s="665">
        <v>131.37</v>
      </c>
      <c r="N331" s="664">
        <v>1</v>
      </c>
      <c r="O331" s="747">
        <v>1</v>
      </c>
      <c r="P331" s="665"/>
      <c r="Q331" s="680">
        <v>0</v>
      </c>
      <c r="R331" s="664"/>
      <c r="S331" s="680">
        <v>0</v>
      </c>
      <c r="T331" s="747"/>
      <c r="U331" s="703">
        <v>0</v>
      </c>
    </row>
    <row r="332" spans="1:21" ht="14.4" customHeight="1" x14ac:dyDescent="0.3">
      <c r="A332" s="663">
        <v>25</v>
      </c>
      <c r="B332" s="664" t="s">
        <v>1429</v>
      </c>
      <c r="C332" s="664" t="s">
        <v>1576</v>
      </c>
      <c r="D332" s="745" t="s">
        <v>2127</v>
      </c>
      <c r="E332" s="746" t="s">
        <v>1606</v>
      </c>
      <c r="F332" s="664" t="s">
        <v>1572</v>
      </c>
      <c r="G332" s="664" t="s">
        <v>1889</v>
      </c>
      <c r="H332" s="664" t="s">
        <v>520</v>
      </c>
      <c r="I332" s="664" t="s">
        <v>1890</v>
      </c>
      <c r="J332" s="664" t="s">
        <v>1891</v>
      </c>
      <c r="K332" s="664" t="s">
        <v>1685</v>
      </c>
      <c r="L332" s="665">
        <v>115.13</v>
      </c>
      <c r="M332" s="665">
        <v>115.13</v>
      </c>
      <c r="N332" s="664">
        <v>1</v>
      </c>
      <c r="O332" s="747">
        <v>1</v>
      </c>
      <c r="P332" s="665"/>
      <c r="Q332" s="680">
        <v>0</v>
      </c>
      <c r="R332" s="664"/>
      <c r="S332" s="680">
        <v>0</v>
      </c>
      <c r="T332" s="747"/>
      <c r="U332" s="703">
        <v>0</v>
      </c>
    </row>
    <row r="333" spans="1:21" ht="14.4" customHeight="1" x14ac:dyDescent="0.3">
      <c r="A333" s="663">
        <v>25</v>
      </c>
      <c r="B333" s="664" t="s">
        <v>1429</v>
      </c>
      <c r="C333" s="664" t="s">
        <v>1576</v>
      </c>
      <c r="D333" s="745" t="s">
        <v>2127</v>
      </c>
      <c r="E333" s="746" t="s">
        <v>1606</v>
      </c>
      <c r="F333" s="664" t="s">
        <v>1572</v>
      </c>
      <c r="G333" s="664" t="s">
        <v>1648</v>
      </c>
      <c r="H333" s="664" t="s">
        <v>520</v>
      </c>
      <c r="I333" s="664" t="s">
        <v>2054</v>
      </c>
      <c r="J333" s="664" t="s">
        <v>2055</v>
      </c>
      <c r="K333" s="664" t="s">
        <v>2056</v>
      </c>
      <c r="L333" s="665">
        <v>0</v>
      </c>
      <c r="M333" s="665">
        <v>0</v>
      </c>
      <c r="N333" s="664">
        <v>1</v>
      </c>
      <c r="O333" s="747">
        <v>1</v>
      </c>
      <c r="P333" s="665"/>
      <c r="Q333" s="680"/>
      <c r="R333" s="664"/>
      <c r="S333" s="680">
        <v>0</v>
      </c>
      <c r="T333" s="747"/>
      <c r="U333" s="703">
        <v>0</v>
      </c>
    </row>
    <row r="334" spans="1:21" ht="14.4" customHeight="1" x14ac:dyDescent="0.3">
      <c r="A334" s="663">
        <v>25</v>
      </c>
      <c r="B334" s="664" t="s">
        <v>1429</v>
      </c>
      <c r="C334" s="664" t="s">
        <v>1576</v>
      </c>
      <c r="D334" s="745" t="s">
        <v>2127</v>
      </c>
      <c r="E334" s="746" t="s">
        <v>1606</v>
      </c>
      <c r="F334" s="664" t="s">
        <v>1572</v>
      </c>
      <c r="G334" s="664" t="s">
        <v>1628</v>
      </c>
      <c r="H334" s="664" t="s">
        <v>1025</v>
      </c>
      <c r="I334" s="664" t="s">
        <v>1072</v>
      </c>
      <c r="J334" s="664" t="s">
        <v>543</v>
      </c>
      <c r="K334" s="664" t="s">
        <v>1545</v>
      </c>
      <c r="L334" s="665">
        <v>18.260000000000002</v>
      </c>
      <c r="M334" s="665">
        <v>73.040000000000006</v>
      </c>
      <c r="N334" s="664">
        <v>4</v>
      </c>
      <c r="O334" s="747">
        <v>3</v>
      </c>
      <c r="P334" s="665">
        <v>54.78</v>
      </c>
      <c r="Q334" s="680">
        <v>0.75</v>
      </c>
      <c r="R334" s="664">
        <v>3</v>
      </c>
      <c r="S334" s="680">
        <v>0.75</v>
      </c>
      <c r="T334" s="747">
        <v>2</v>
      </c>
      <c r="U334" s="703">
        <v>0.66666666666666663</v>
      </c>
    </row>
    <row r="335" spans="1:21" ht="14.4" customHeight="1" x14ac:dyDescent="0.3">
      <c r="A335" s="663">
        <v>25</v>
      </c>
      <c r="B335" s="664" t="s">
        <v>1429</v>
      </c>
      <c r="C335" s="664" t="s">
        <v>1576</v>
      </c>
      <c r="D335" s="745" t="s">
        <v>2127</v>
      </c>
      <c r="E335" s="746" t="s">
        <v>1606</v>
      </c>
      <c r="F335" s="664" t="s">
        <v>1572</v>
      </c>
      <c r="G335" s="664" t="s">
        <v>1628</v>
      </c>
      <c r="H335" s="664" t="s">
        <v>520</v>
      </c>
      <c r="I335" s="664" t="s">
        <v>1652</v>
      </c>
      <c r="J335" s="664" t="s">
        <v>543</v>
      </c>
      <c r="K335" s="664" t="s">
        <v>1653</v>
      </c>
      <c r="L335" s="665">
        <v>18.260000000000002</v>
      </c>
      <c r="M335" s="665">
        <v>36.520000000000003</v>
      </c>
      <c r="N335" s="664">
        <v>2</v>
      </c>
      <c r="O335" s="747">
        <v>1.5</v>
      </c>
      <c r="P335" s="665"/>
      <c r="Q335" s="680">
        <v>0</v>
      </c>
      <c r="R335" s="664"/>
      <c r="S335" s="680">
        <v>0</v>
      </c>
      <c r="T335" s="747"/>
      <c r="U335" s="703">
        <v>0</v>
      </c>
    </row>
    <row r="336" spans="1:21" ht="14.4" customHeight="1" x14ac:dyDescent="0.3">
      <c r="A336" s="663">
        <v>25</v>
      </c>
      <c r="B336" s="664" t="s">
        <v>1429</v>
      </c>
      <c r="C336" s="664" t="s">
        <v>1576</v>
      </c>
      <c r="D336" s="745" t="s">
        <v>2127</v>
      </c>
      <c r="E336" s="746" t="s">
        <v>1606</v>
      </c>
      <c r="F336" s="664" t="s">
        <v>1572</v>
      </c>
      <c r="G336" s="664" t="s">
        <v>1654</v>
      </c>
      <c r="H336" s="664" t="s">
        <v>520</v>
      </c>
      <c r="I336" s="664" t="s">
        <v>666</v>
      </c>
      <c r="J336" s="664" t="s">
        <v>1655</v>
      </c>
      <c r="K336" s="664" t="s">
        <v>1656</v>
      </c>
      <c r="L336" s="665">
        <v>0</v>
      </c>
      <c r="M336" s="665">
        <v>0</v>
      </c>
      <c r="N336" s="664">
        <v>1</v>
      </c>
      <c r="O336" s="747">
        <v>1</v>
      </c>
      <c r="P336" s="665"/>
      <c r="Q336" s="680"/>
      <c r="R336" s="664"/>
      <c r="S336" s="680">
        <v>0</v>
      </c>
      <c r="T336" s="747"/>
      <c r="U336" s="703">
        <v>0</v>
      </c>
    </row>
    <row r="337" spans="1:21" ht="14.4" customHeight="1" x14ac:dyDescent="0.3">
      <c r="A337" s="663">
        <v>25</v>
      </c>
      <c r="B337" s="664" t="s">
        <v>1429</v>
      </c>
      <c r="C337" s="664" t="s">
        <v>1576</v>
      </c>
      <c r="D337" s="745" t="s">
        <v>2127</v>
      </c>
      <c r="E337" s="746" t="s">
        <v>1606</v>
      </c>
      <c r="F337" s="664" t="s">
        <v>1572</v>
      </c>
      <c r="G337" s="664" t="s">
        <v>1928</v>
      </c>
      <c r="H337" s="664" t="s">
        <v>520</v>
      </c>
      <c r="I337" s="664" t="s">
        <v>669</v>
      </c>
      <c r="J337" s="664" t="s">
        <v>1929</v>
      </c>
      <c r="K337" s="664" t="s">
        <v>1930</v>
      </c>
      <c r="L337" s="665">
        <v>77.13</v>
      </c>
      <c r="M337" s="665">
        <v>77.13</v>
      </c>
      <c r="N337" s="664">
        <v>1</v>
      </c>
      <c r="O337" s="747">
        <v>1</v>
      </c>
      <c r="P337" s="665">
        <v>77.13</v>
      </c>
      <c r="Q337" s="680">
        <v>1</v>
      </c>
      <c r="R337" s="664">
        <v>1</v>
      </c>
      <c r="S337" s="680">
        <v>1</v>
      </c>
      <c r="T337" s="747">
        <v>1</v>
      </c>
      <c r="U337" s="703">
        <v>1</v>
      </c>
    </row>
    <row r="338" spans="1:21" ht="14.4" customHeight="1" x14ac:dyDescent="0.3">
      <c r="A338" s="663">
        <v>25</v>
      </c>
      <c r="B338" s="664" t="s">
        <v>1429</v>
      </c>
      <c r="C338" s="664" t="s">
        <v>1576</v>
      </c>
      <c r="D338" s="745" t="s">
        <v>2127</v>
      </c>
      <c r="E338" s="746" t="s">
        <v>1606</v>
      </c>
      <c r="F338" s="664" t="s">
        <v>1572</v>
      </c>
      <c r="G338" s="664" t="s">
        <v>1868</v>
      </c>
      <c r="H338" s="664" t="s">
        <v>520</v>
      </c>
      <c r="I338" s="664" t="s">
        <v>1994</v>
      </c>
      <c r="J338" s="664" t="s">
        <v>1904</v>
      </c>
      <c r="K338" s="664" t="s">
        <v>1995</v>
      </c>
      <c r="L338" s="665">
        <v>0</v>
      </c>
      <c r="M338" s="665">
        <v>0</v>
      </c>
      <c r="N338" s="664">
        <v>1</v>
      </c>
      <c r="O338" s="747">
        <v>1</v>
      </c>
      <c r="P338" s="665"/>
      <c r="Q338" s="680"/>
      <c r="R338" s="664"/>
      <c r="S338" s="680">
        <v>0</v>
      </c>
      <c r="T338" s="747"/>
      <c r="U338" s="703">
        <v>0</v>
      </c>
    </row>
    <row r="339" spans="1:21" ht="14.4" customHeight="1" x14ac:dyDescent="0.3">
      <c r="A339" s="663">
        <v>25</v>
      </c>
      <c r="B339" s="664" t="s">
        <v>1429</v>
      </c>
      <c r="C339" s="664" t="s">
        <v>1576</v>
      </c>
      <c r="D339" s="745" t="s">
        <v>2127</v>
      </c>
      <c r="E339" s="746" t="s">
        <v>1611</v>
      </c>
      <c r="F339" s="664" t="s">
        <v>1572</v>
      </c>
      <c r="G339" s="664" t="s">
        <v>1616</v>
      </c>
      <c r="H339" s="664" t="s">
        <v>1025</v>
      </c>
      <c r="I339" s="664" t="s">
        <v>1282</v>
      </c>
      <c r="J339" s="664" t="s">
        <v>1121</v>
      </c>
      <c r="K339" s="664" t="s">
        <v>1212</v>
      </c>
      <c r="L339" s="665">
        <v>154.36000000000001</v>
      </c>
      <c r="M339" s="665">
        <v>10187.759999999998</v>
      </c>
      <c r="N339" s="664">
        <v>66</v>
      </c>
      <c r="O339" s="747">
        <v>62</v>
      </c>
      <c r="P339" s="665">
        <v>4939.5199999999995</v>
      </c>
      <c r="Q339" s="680">
        <v>0.48484848484848486</v>
      </c>
      <c r="R339" s="664">
        <v>32</v>
      </c>
      <c r="S339" s="680">
        <v>0.48484848484848486</v>
      </c>
      <c r="T339" s="747">
        <v>28.5</v>
      </c>
      <c r="U339" s="703">
        <v>0.45967741935483869</v>
      </c>
    </row>
    <row r="340" spans="1:21" ht="14.4" customHeight="1" x14ac:dyDescent="0.3">
      <c r="A340" s="663">
        <v>25</v>
      </c>
      <c r="B340" s="664" t="s">
        <v>1429</v>
      </c>
      <c r="C340" s="664" t="s">
        <v>1576</v>
      </c>
      <c r="D340" s="745" t="s">
        <v>2127</v>
      </c>
      <c r="E340" s="746" t="s">
        <v>1611</v>
      </c>
      <c r="F340" s="664" t="s">
        <v>1572</v>
      </c>
      <c r="G340" s="664" t="s">
        <v>1694</v>
      </c>
      <c r="H340" s="664" t="s">
        <v>520</v>
      </c>
      <c r="I340" s="664" t="s">
        <v>1805</v>
      </c>
      <c r="J340" s="664" t="s">
        <v>1226</v>
      </c>
      <c r="K340" s="664" t="s">
        <v>1792</v>
      </c>
      <c r="L340" s="665">
        <v>0</v>
      </c>
      <c r="M340" s="665">
        <v>0</v>
      </c>
      <c r="N340" s="664">
        <v>2</v>
      </c>
      <c r="O340" s="747">
        <v>2</v>
      </c>
      <c r="P340" s="665">
        <v>0</v>
      </c>
      <c r="Q340" s="680"/>
      <c r="R340" s="664">
        <v>2</v>
      </c>
      <c r="S340" s="680">
        <v>1</v>
      </c>
      <c r="T340" s="747">
        <v>2</v>
      </c>
      <c r="U340" s="703">
        <v>1</v>
      </c>
    </row>
    <row r="341" spans="1:21" ht="14.4" customHeight="1" x14ac:dyDescent="0.3">
      <c r="A341" s="663">
        <v>25</v>
      </c>
      <c r="B341" s="664" t="s">
        <v>1429</v>
      </c>
      <c r="C341" s="664" t="s">
        <v>1576</v>
      </c>
      <c r="D341" s="745" t="s">
        <v>2127</v>
      </c>
      <c r="E341" s="746" t="s">
        <v>1611</v>
      </c>
      <c r="F341" s="664" t="s">
        <v>1572</v>
      </c>
      <c r="G341" s="664" t="s">
        <v>1877</v>
      </c>
      <c r="H341" s="664" t="s">
        <v>520</v>
      </c>
      <c r="I341" s="664" t="s">
        <v>2057</v>
      </c>
      <c r="J341" s="664" t="s">
        <v>2058</v>
      </c>
      <c r="K341" s="664" t="s">
        <v>2059</v>
      </c>
      <c r="L341" s="665">
        <v>121.8</v>
      </c>
      <c r="M341" s="665">
        <v>121.8</v>
      </c>
      <c r="N341" s="664">
        <v>1</v>
      </c>
      <c r="O341" s="747">
        <v>1</v>
      </c>
      <c r="P341" s="665"/>
      <c r="Q341" s="680">
        <v>0</v>
      </c>
      <c r="R341" s="664"/>
      <c r="S341" s="680">
        <v>0</v>
      </c>
      <c r="T341" s="747"/>
      <c r="U341" s="703">
        <v>0</v>
      </c>
    </row>
    <row r="342" spans="1:21" ht="14.4" customHeight="1" x14ac:dyDescent="0.3">
      <c r="A342" s="663">
        <v>25</v>
      </c>
      <c r="B342" s="664" t="s">
        <v>1429</v>
      </c>
      <c r="C342" s="664" t="s">
        <v>1576</v>
      </c>
      <c r="D342" s="745" t="s">
        <v>2127</v>
      </c>
      <c r="E342" s="746" t="s">
        <v>1611</v>
      </c>
      <c r="F342" s="664" t="s">
        <v>1572</v>
      </c>
      <c r="G342" s="664" t="s">
        <v>1738</v>
      </c>
      <c r="H342" s="664" t="s">
        <v>520</v>
      </c>
      <c r="I342" s="664" t="s">
        <v>1976</v>
      </c>
      <c r="J342" s="664" t="s">
        <v>1977</v>
      </c>
      <c r="K342" s="664" t="s">
        <v>1978</v>
      </c>
      <c r="L342" s="665">
        <v>32.479999999999997</v>
      </c>
      <c r="M342" s="665">
        <v>64.959999999999994</v>
      </c>
      <c r="N342" s="664">
        <v>2</v>
      </c>
      <c r="O342" s="747">
        <v>1</v>
      </c>
      <c r="P342" s="665"/>
      <c r="Q342" s="680">
        <v>0</v>
      </c>
      <c r="R342" s="664"/>
      <c r="S342" s="680">
        <v>0</v>
      </c>
      <c r="T342" s="747"/>
      <c r="U342" s="703">
        <v>0</v>
      </c>
    </row>
    <row r="343" spans="1:21" ht="14.4" customHeight="1" x14ac:dyDescent="0.3">
      <c r="A343" s="663">
        <v>25</v>
      </c>
      <c r="B343" s="664" t="s">
        <v>1429</v>
      </c>
      <c r="C343" s="664" t="s">
        <v>1576</v>
      </c>
      <c r="D343" s="745" t="s">
        <v>2127</v>
      </c>
      <c r="E343" s="746" t="s">
        <v>1611</v>
      </c>
      <c r="F343" s="664" t="s">
        <v>1572</v>
      </c>
      <c r="G343" s="664" t="s">
        <v>1738</v>
      </c>
      <c r="H343" s="664" t="s">
        <v>520</v>
      </c>
      <c r="I343" s="664" t="s">
        <v>1739</v>
      </c>
      <c r="J343" s="664" t="s">
        <v>1740</v>
      </c>
      <c r="K343" s="664" t="s">
        <v>1741</v>
      </c>
      <c r="L343" s="665">
        <v>20.3</v>
      </c>
      <c r="M343" s="665">
        <v>142.1</v>
      </c>
      <c r="N343" s="664">
        <v>7</v>
      </c>
      <c r="O343" s="747">
        <v>5.5</v>
      </c>
      <c r="P343" s="665">
        <v>40.6</v>
      </c>
      <c r="Q343" s="680">
        <v>0.28571428571428575</v>
      </c>
      <c r="R343" s="664">
        <v>2</v>
      </c>
      <c r="S343" s="680">
        <v>0.2857142857142857</v>
      </c>
      <c r="T343" s="747">
        <v>2</v>
      </c>
      <c r="U343" s="703">
        <v>0.36363636363636365</v>
      </c>
    </row>
    <row r="344" spans="1:21" ht="14.4" customHeight="1" x14ac:dyDescent="0.3">
      <c r="A344" s="663">
        <v>25</v>
      </c>
      <c r="B344" s="664" t="s">
        <v>1429</v>
      </c>
      <c r="C344" s="664" t="s">
        <v>1576</v>
      </c>
      <c r="D344" s="745" t="s">
        <v>2127</v>
      </c>
      <c r="E344" s="746" t="s">
        <v>1611</v>
      </c>
      <c r="F344" s="664" t="s">
        <v>1572</v>
      </c>
      <c r="G344" s="664" t="s">
        <v>1617</v>
      </c>
      <c r="H344" s="664" t="s">
        <v>520</v>
      </c>
      <c r="I344" s="664" t="s">
        <v>1233</v>
      </c>
      <c r="J344" s="664" t="s">
        <v>1234</v>
      </c>
      <c r="K344" s="664" t="s">
        <v>1235</v>
      </c>
      <c r="L344" s="665">
        <v>132.97999999999999</v>
      </c>
      <c r="M344" s="665">
        <v>1329.8</v>
      </c>
      <c r="N344" s="664">
        <v>10</v>
      </c>
      <c r="O344" s="747">
        <v>9.5</v>
      </c>
      <c r="P344" s="665">
        <v>531.91999999999996</v>
      </c>
      <c r="Q344" s="680">
        <v>0.39999999999999997</v>
      </c>
      <c r="R344" s="664">
        <v>4</v>
      </c>
      <c r="S344" s="680">
        <v>0.4</v>
      </c>
      <c r="T344" s="747">
        <v>4</v>
      </c>
      <c r="U344" s="703">
        <v>0.42105263157894735</v>
      </c>
    </row>
    <row r="345" spans="1:21" ht="14.4" customHeight="1" x14ac:dyDescent="0.3">
      <c r="A345" s="663">
        <v>25</v>
      </c>
      <c r="B345" s="664" t="s">
        <v>1429</v>
      </c>
      <c r="C345" s="664" t="s">
        <v>1576</v>
      </c>
      <c r="D345" s="745" t="s">
        <v>2127</v>
      </c>
      <c r="E345" s="746" t="s">
        <v>1611</v>
      </c>
      <c r="F345" s="664" t="s">
        <v>1572</v>
      </c>
      <c r="G345" s="664" t="s">
        <v>1684</v>
      </c>
      <c r="H345" s="664" t="s">
        <v>520</v>
      </c>
      <c r="I345" s="664" t="s">
        <v>1255</v>
      </c>
      <c r="J345" s="664" t="s">
        <v>1256</v>
      </c>
      <c r="K345" s="664" t="s">
        <v>1685</v>
      </c>
      <c r="L345" s="665">
        <v>115.13</v>
      </c>
      <c r="M345" s="665">
        <v>115.13</v>
      </c>
      <c r="N345" s="664">
        <v>1</v>
      </c>
      <c r="O345" s="747">
        <v>1</v>
      </c>
      <c r="P345" s="665">
        <v>115.13</v>
      </c>
      <c r="Q345" s="680">
        <v>1</v>
      </c>
      <c r="R345" s="664">
        <v>1</v>
      </c>
      <c r="S345" s="680">
        <v>1</v>
      </c>
      <c r="T345" s="747">
        <v>1</v>
      </c>
      <c r="U345" s="703">
        <v>1</v>
      </c>
    </row>
    <row r="346" spans="1:21" ht="14.4" customHeight="1" x14ac:dyDescent="0.3">
      <c r="A346" s="663">
        <v>25</v>
      </c>
      <c r="B346" s="664" t="s">
        <v>1429</v>
      </c>
      <c r="C346" s="664" t="s">
        <v>1576</v>
      </c>
      <c r="D346" s="745" t="s">
        <v>2127</v>
      </c>
      <c r="E346" s="746" t="s">
        <v>1611</v>
      </c>
      <c r="F346" s="664" t="s">
        <v>1572</v>
      </c>
      <c r="G346" s="664" t="s">
        <v>1686</v>
      </c>
      <c r="H346" s="664" t="s">
        <v>520</v>
      </c>
      <c r="I346" s="664" t="s">
        <v>1217</v>
      </c>
      <c r="J346" s="664" t="s">
        <v>1218</v>
      </c>
      <c r="K346" s="664" t="s">
        <v>1647</v>
      </c>
      <c r="L346" s="665">
        <v>34.19</v>
      </c>
      <c r="M346" s="665">
        <v>68.38</v>
      </c>
      <c r="N346" s="664">
        <v>2</v>
      </c>
      <c r="O346" s="747">
        <v>2</v>
      </c>
      <c r="P346" s="665"/>
      <c r="Q346" s="680">
        <v>0</v>
      </c>
      <c r="R346" s="664"/>
      <c r="S346" s="680">
        <v>0</v>
      </c>
      <c r="T346" s="747"/>
      <c r="U346" s="703">
        <v>0</v>
      </c>
    </row>
    <row r="347" spans="1:21" ht="14.4" customHeight="1" x14ac:dyDescent="0.3">
      <c r="A347" s="663">
        <v>25</v>
      </c>
      <c r="B347" s="664" t="s">
        <v>1429</v>
      </c>
      <c r="C347" s="664" t="s">
        <v>1576</v>
      </c>
      <c r="D347" s="745" t="s">
        <v>2127</v>
      </c>
      <c r="E347" s="746" t="s">
        <v>1611</v>
      </c>
      <c r="F347" s="664" t="s">
        <v>1572</v>
      </c>
      <c r="G347" s="664" t="s">
        <v>1627</v>
      </c>
      <c r="H347" s="664" t="s">
        <v>1025</v>
      </c>
      <c r="I347" s="664" t="s">
        <v>1715</v>
      </c>
      <c r="J347" s="664" t="s">
        <v>1037</v>
      </c>
      <c r="K347" s="664" t="s">
        <v>1490</v>
      </c>
      <c r="L347" s="665">
        <v>543.39</v>
      </c>
      <c r="M347" s="665">
        <v>543.39</v>
      </c>
      <c r="N347" s="664">
        <v>1</v>
      </c>
      <c r="O347" s="747">
        <v>0.5</v>
      </c>
      <c r="P347" s="665"/>
      <c r="Q347" s="680">
        <v>0</v>
      </c>
      <c r="R347" s="664"/>
      <c r="S347" s="680">
        <v>0</v>
      </c>
      <c r="T347" s="747"/>
      <c r="U347" s="703">
        <v>0</v>
      </c>
    </row>
    <row r="348" spans="1:21" ht="14.4" customHeight="1" x14ac:dyDescent="0.3">
      <c r="A348" s="663">
        <v>25</v>
      </c>
      <c r="B348" s="664" t="s">
        <v>1429</v>
      </c>
      <c r="C348" s="664" t="s">
        <v>1576</v>
      </c>
      <c r="D348" s="745" t="s">
        <v>2127</v>
      </c>
      <c r="E348" s="746" t="s">
        <v>1611</v>
      </c>
      <c r="F348" s="664" t="s">
        <v>1572</v>
      </c>
      <c r="G348" s="664" t="s">
        <v>1628</v>
      </c>
      <c r="H348" s="664" t="s">
        <v>1025</v>
      </c>
      <c r="I348" s="664" t="s">
        <v>1072</v>
      </c>
      <c r="J348" s="664" t="s">
        <v>543</v>
      </c>
      <c r="K348" s="664" t="s">
        <v>1545</v>
      </c>
      <c r="L348" s="665">
        <v>18.260000000000002</v>
      </c>
      <c r="M348" s="665">
        <v>73.040000000000006</v>
      </c>
      <c r="N348" s="664">
        <v>4</v>
      </c>
      <c r="O348" s="747">
        <v>3.5</v>
      </c>
      <c r="P348" s="665">
        <v>36.520000000000003</v>
      </c>
      <c r="Q348" s="680">
        <v>0.5</v>
      </c>
      <c r="R348" s="664">
        <v>2</v>
      </c>
      <c r="S348" s="680">
        <v>0.5</v>
      </c>
      <c r="T348" s="747">
        <v>1.5</v>
      </c>
      <c r="U348" s="703">
        <v>0.42857142857142855</v>
      </c>
    </row>
    <row r="349" spans="1:21" ht="14.4" customHeight="1" x14ac:dyDescent="0.3">
      <c r="A349" s="663">
        <v>25</v>
      </c>
      <c r="B349" s="664" t="s">
        <v>1429</v>
      </c>
      <c r="C349" s="664" t="s">
        <v>1576</v>
      </c>
      <c r="D349" s="745" t="s">
        <v>2127</v>
      </c>
      <c r="E349" s="746" t="s">
        <v>1611</v>
      </c>
      <c r="F349" s="664" t="s">
        <v>1572</v>
      </c>
      <c r="G349" s="664" t="s">
        <v>1628</v>
      </c>
      <c r="H349" s="664" t="s">
        <v>1025</v>
      </c>
      <c r="I349" s="664" t="s">
        <v>1034</v>
      </c>
      <c r="J349" s="664" t="s">
        <v>543</v>
      </c>
      <c r="K349" s="664" t="s">
        <v>544</v>
      </c>
      <c r="L349" s="665">
        <v>36.54</v>
      </c>
      <c r="M349" s="665">
        <v>73.08</v>
      </c>
      <c r="N349" s="664">
        <v>2</v>
      </c>
      <c r="O349" s="747">
        <v>1.5</v>
      </c>
      <c r="P349" s="665">
        <v>36.54</v>
      </c>
      <c r="Q349" s="680">
        <v>0.5</v>
      </c>
      <c r="R349" s="664">
        <v>1</v>
      </c>
      <c r="S349" s="680">
        <v>0.5</v>
      </c>
      <c r="T349" s="747">
        <v>1</v>
      </c>
      <c r="U349" s="703">
        <v>0.66666666666666663</v>
      </c>
    </row>
    <row r="350" spans="1:21" ht="14.4" customHeight="1" x14ac:dyDescent="0.3">
      <c r="A350" s="663">
        <v>25</v>
      </c>
      <c r="B350" s="664" t="s">
        <v>1429</v>
      </c>
      <c r="C350" s="664" t="s">
        <v>1576</v>
      </c>
      <c r="D350" s="745" t="s">
        <v>2127</v>
      </c>
      <c r="E350" s="746" t="s">
        <v>1611</v>
      </c>
      <c r="F350" s="664" t="s">
        <v>1572</v>
      </c>
      <c r="G350" s="664" t="s">
        <v>1628</v>
      </c>
      <c r="H350" s="664" t="s">
        <v>520</v>
      </c>
      <c r="I350" s="664" t="s">
        <v>962</v>
      </c>
      <c r="J350" s="664" t="s">
        <v>543</v>
      </c>
      <c r="K350" s="664" t="s">
        <v>1629</v>
      </c>
      <c r="L350" s="665">
        <v>36.54</v>
      </c>
      <c r="M350" s="665">
        <v>109.62</v>
      </c>
      <c r="N350" s="664">
        <v>3</v>
      </c>
      <c r="O350" s="747">
        <v>2.5</v>
      </c>
      <c r="P350" s="665">
        <v>36.54</v>
      </c>
      <c r="Q350" s="680">
        <v>0.33333333333333331</v>
      </c>
      <c r="R350" s="664">
        <v>1</v>
      </c>
      <c r="S350" s="680">
        <v>0.33333333333333331</v>
      </c>
      <c r="T350" s="747">
        <v>0.5</v>
      </c>
      <c r="U350" s="703">
        <v>0.2</v>
      </c>
    </row>
    <row r="351" spans="1:21" ht="14.4" customHeight="1" x14ac:dyDescent="0.3">
      <c r="A351" s="663">
        <v>25</v>
      </c>
      <c r="B351" s="664" t="s">
        <v>1429</v>
      </c>
      <c r="C351" s="664" t="s">
        <v>1576</v>
      </c>
      <c r="D351" s="745" t="s">
        <v>2127</v>
      </c>
      <c r="E351" s="746" t="s">
        <v>1611</v>
      </c>
      <c r="F351" s="664" t="s">
        <v>1572</v>
      </c>
      <c r="G351" s="664" t="s">
        <v>1628</v>
      </c>
      <c r="H351" s="664" t="s">
        <v>520</v>
      </c>
      <c r="I351" s="664" t="s">
        <v>1652</v>
      </c>
      <c r="J351" s="664" t="s">
        <v>543</v>
      </c>
      <c r="K351" s="664" t="s">
        <v>1653</v>
      </c>
      <c r="L351" s="665">
        <v>18.260000000000002</v>
      </c>
      <c r="M351" s="665">
        <v>73.040000000000006</v>
      </c>
      <c r="N351" s="664">
        <v>4</v>
      </c>
      <c r="O351" s="747">
        <v>3.5</v>
      </c>
      <c r="P351" s="665">
        <v>36.520000000000003</v>
      </c>
      <c r="Q351" s="680">
        <v>0.5</v>
      </c>
      <c r="R351" s="664">
        <v>2</v>
      </c>
      <c r="S351" s="680">
        <v>0.5</v>
      </c>
      <c r="T351" s="747">
        <v>1.5</v>
      </c>
      <c r="U351" s="703">
        <v>0.42857142857142855</v>
      </c>
    </row>
    <row r="352" spans="1:21" ht="14.4" customHeight="1" x14ac:dyDescent="0.3">
      <c r="A352" s="663">
        <v>25</v>
      </c>
      <c r="B352" s="664" t="s">
        <v>1429</v>
      </c>
      <c r="C352" s="664" t="s">
        <v>1576</v>
      </c>
      <c r="D352" s="745" t="s">
        <v>2127</v>
      </c>
      <c r="E352" s="746" t="s">
        <v>1611</v>
      </c>
      <c r="F352" s="664" t="s">
        <v>1572</v>
      </c>
      <c r="G352" s="664" t="s">
        <v>1798</v>
      </c>
      <c r="H352" s="664" t="s">
        <v>520</v>
      </c>
      <c r="I352" s="664" t="s">
        <v>1851</v>
      </c>
      <c r="J352" s="664" t="s">
        <v>992</v>
      </c>
      <c r="K352" s="664" t="s">
        <v>1852</v>
      </c>
      <c r="L352" s="665">
        <v>54.23</v>
      </c>
      <c r="M352" s="665">
        <v>162.69</v>
      </c>
      <c r="N352" s="664">
        <v>3</v>
      </c>
      <c r="O352" s="747">
        <v>3</v>
      </c>
      <c r="P352" s="665">
        <v>54.23</v>
      </c>
      <c r="Q352" s="680">
        <v>0.33333333333333331</v>
      </c>
      <c r="R352" s="664">
        <v>1</v>
      </c>
      <c r="S352" s="680">
        <v>0.33333333333333331</v>
      </c>
      <c r="T352" s="747">
        <v>1</v>
      </c>
      <c r="U352" s="703">
        <v>0.33333333333333331</v>
      </c>
    </row>
    <row r="353" spans="1:21" ht="14.4" customHeight="1" x14ac:dyDescent="0.3">
      <c r="A353" s="663">
        <v>25</v>
      </c>
      <c r="B353" s="664" t="s">
        <v>1429</v>
      </c>
      <c r="C353" s="664" t="s">
        <v>1576</v>
      </c>
      <c r="D353" s="745" t="s">
        <v>2127</v>
      </c>
      <c r="E353" s="746" t="s">
        <v>1611</v>
      </c>
      <c r="F353" s="664" t="s">
        <v>1572</v>
      </c>
      <c r="G353" s="664" t="s">
        <v>1798</v>
      </c>
      <c r="H353" s="664" t="s">
        <v>520</v>
      </c>
      <c r="I353" s="664" t="s">
        <v>2060</v>
      </c>
      <c r="J353" s="664" t="s">
        <v>992</v>
      </c>
      <c r="K353" s="664" t="s">
        <v>1768</v>
      </c>
      <c r="L353" s="665">
        <v>0</v>
      </c>
      <c r="M353" s="665">
        <v>0</v>
      </c>
      <c r="N353" s="664">
        <v>1</v>
      </c>
      <c r="O353" s="747">
        <v>1</v>
      </c>
      <c r="P353" s="665"/>
      <c r="Q353" s="680"/>
      <c r="R353" s="664"/>
      <c r="S353" s="680">
        <v>0</v>
      </c>
      <c r="T353" s="747"/>
      <c r="U353" s="703">
        <v>0</v>
      </c>
    </row>
    <row r="354" spans="1:21" ht="14.4" customHeight="1" x14ac:dyDescent="0.3">
      <c r="A354" s="663">
        <v>25</v>
      </c>
      <c r="B354" s="664" t="s">
        <v>1429</v>
      </c>
      <c r="C354" s="664" t="s">
        <v>1576</v>
      </c>
      <c r="D354" s="745" t="s">
        <v>2127</v>
      </c>
      <c r="E354" s="746" t="s">
        <v>1611</v>
      </c>
      <c r="F354" s="664" t="s">
        <v>1572</v>
      </c>
      <c r="G354" s="664" t="s">
        <v>2061</v>
      </c>
      <c r="H354" s="664" t="s">
        <v>520</v>
      </c>
      <c r="I354" s="664" t="s">
        <v>2062</v>
      </c>
      <c r="J354" s="664" t="s">
        <v>2063</v>
      </c>
      <c r="K354" s="664" t="s">
        <v>2064</v>
      </c>
      <c r="L354" s="665">
        <v>0</v>
      </c>
      <c r="M354" s="665">
        <v>0</v>
      </c>
      <c r="N354" s="664">
        <v>1</v>
      </c>
      <c r="O354" s="747">
        <v>0.5</v>
      </c>
      <c r="P354" s="665"/>
      <c r="Q354" s="680"/>
      <c r="R354" s="664"/>
      <c r="S354" s="680">
        <v>0</v>
      </c>
      <c r="T354" s="747"/>
      <c r="U354" s="703">
        <v>0</v>
      </c>
    </row>
    <row r="355" spans="1:21" ht="14.4" customHeight="1" x14ac:dyDescent="0.3">
      <c r="A355" s="663">
        <v>25</v>
      </c>
      <c r="B355" s="664" t="s">
        <v>1429</v>
      </c>
      <c r="C355" s="664" t="s">
        <v>1576</v>
      </c>
      <c r="D355" s="745" t="s">
        <v>2127</v>
      </c>
      <c r="E355" s="746" t="s">
        <v>1612</v>
      </c>
      <c r="F355" s="664" t="s">
        <v>1572</v>
      </c>
      <c r="G355" s="664" t="s">
        <v>1616</v>
      </c>
      <c r="H355" s="664" t="s">
        <v>1025</v>
      </c>
      <c r="I355" s="664" t="s">
        <v>1282</v>
      </c>
      <c r="J355" s="664" t="s">
        <v>1121</v>
      </c>
      <c r="K355" s="664" t="s">
        <v>1212</v>
      </c>
      <c r="L355" s="665">
        <v>154.36000000000001</v>
      </c>
      <c r="M355" s="665">
        <v>10650.84</v>
      </c>
      <c r="N355" s="664">
        <v>69</v>
      </c>
      <c r="O355" s="747">
        <v>66</v>
      </c>
      <c r="P355" s="665">
        <v>4322.0800000000017</v>
      </c>
      <c r="Q355" s="680">
        <v>0.4057971014492755</v>
      </c>
      <c r="R355" s="664">
        <v>28</v>
      </c>
      <c r="S355" s="680">
        <v>0.40579710144927539</v>
      </c>
      <c r="T355" s="747">
        <v>27</v>
      </c>
      <c r="U355" s="703">
        <v>0.40909090909090912</v>
      </c>
    </row>
    <row r="356" spans="1:21" ht="14.4" customHeight="1" x14ac:dyDescent="0.3">
      <c r="A356" s="663">
        <v>25</v>
      </c>
      <c r="B356" s="664" t="s">
        <v>1429</v>
      </c>
      <c r="C356" s="664" t="s">
        <v>1576</v>
      </c>
      <c r="D356" s="745" t="s">
        <v>2127</v>
      </c>
      <c r="E356" s="746" t="s">
        <v>1612</v>
      </c>
      <c r="F356" s="664" t="s">
        <v>1572</v>
      </c>
      <c r="G356" s="664" t="s">
        <v>1616</v>
      </c>
      <c r="H356" s="664" t="s">
        <v>1025</v>
      </c>
      <c r="I356" s="664" t="s">
        <v>1120</v>
      </c>
      <c r="J356" s="664" t="s">
        <v>1121</v>
      </c>
      <c r="K356" s="664" t="s">
        <v>1514</v>
      </c>
      <c r="L356" s="665">
        <v>225.06</v>
      </c>
      <c r="M356" s="665">
        <v>675.18000000000006</v>
      </c>
      <c r="N356" s="664">
        <v>3</v>
      </c>
      <c r="O356" s="747">
        <v>3</v>
      </c>
      <c r="P356" s="665">
        <v>450.12</v>
      </c>
      <c r="Q356" s="680">
        <v>0.66666666666666663</v>
      </c>
      <c r="R356" s="664">
        <v>2</v>
      </c>
      <c r="S356" s="680">
        <v>0.66666666666666663</v>
      </c>
      <c r="T356" s="747">
        <v>2</v>
      </c>
      <c r="U356" s="703">
        <v>0.66666666666666663</v>
      </c>
    </row>
    <row r="357" spans="1:21" ht="14.4" customHeight="1" x14ac:dyDescent="0.3">
      <c r="A357" s="663">
        <v>25</v>
      </c>
      <c r="B357" s="664" t="s">
        <v>1429</v>
      </c>
      <c r="C357" s="664" t="s">
        <v>1576</v>
      </c>
      <c r="D357" s="745" t="s">
        <v>2127</v>
      </c>
      <c r="E357" s="746" t="s">
        <v>1612</v>
      </c>
      <c r="F357" s="664" t="s">
        <v>1572</v>
      </c>
      <c r="G357" s="664" t="s">
        <v>1780</v>
      </c>
      <c r="H357" s="664" t="s">
        <v>520</v>
      </c>
      <c r="I357" s="664" t="s">
        <v>701</v>
      </c>
      <c r="J357" s="664" t="s">
        <v>1841</v>
      </c>
      <c r="K357" s="664" t="s">
        <v>1842</v>
      </c>
      <c r="L357" s="665">
        <v>0</v>
      </c>
      <c r="M357" s="665">
        <v>0</v>
      </c>
      <c r="N357" s="664">
        <v>1</v>
      </c>
      <c r="O357" s="747">
        <v>1</v>
      </c>
      <c r="P357" s="665"/>
      <c r="Q357" s="680"/>
      <c r="R357" s="664"/>
      <c r="S357" s="680">
        <v>0</v>
      </c>
      <c r="T357" s="747"/>
      <c r="U357" s="703">
        <v>0</v>
      </c>
    </row>
    <row r="358" spans="1:21" ht="14.4" customHeight="1" x14ac:dyDescent="0.3">
      <c r="A358" s="663">
        <v>25</v>
      </c>
      <c r="B358" s="664" t="s">
        <v>1429</v>
      </c>
      <c r="C358" s="664" t="s">
        <v>1576</v>
      </c>
      <c r="D358" s="745" t="s">
        <v>2127</v>
      </c>
      <c r="E358" s="746" t="s">
        <v>1612</v>
      </c>
      <c r="F358" s="664" t="s">
        <v>1572</v>
      </c>
      <c r="G358" s="664" t="s">
        <v>2065</v>
      </c>
      <c r="H358" s="664" t="s">
        <v>1025</v>
      </c>
      <c r="I358" s="664" t="s">
        <v>2066</v>
      </c>
      <c r="J358" s="664" t="s">
        <v>2067</v>
      </c>
      <c r="K358" s="664" t="s">
        <v>1772</v>
      </c>
      <c r="L358" s="665">
        <v>0</v>
      </c>
      <c r="M358" s="665">
        <v>0</v>
      </c>
      <c r="N358" s="664">
        <v>1</v>
      </c>
      <c r="O358" s="747">
        <v>0.5</v>
      </c>
      <c r="P358" s="665">
        <v>0</v>
      </c>
      <c r="Q358" s="680"/>
      <c r="R358" s="664">
        <v>1</v>
      </c>
      <c r="S358" s="680">
        <v>1</v>
      </c>
      <c r="T358" s="747">
        <v>0.5</v>
      </c>
      <c r="U358" s="703">
        <v>1</v>
      </c>
    </row>
    <row r="359" spans="1:21" ht="14.4" customHeight="1" x14ac:dyDescent="0.3">
      <c r="A359" s="663">
        <v>25</v>
      </c>
      <c r="B359" s="664" t="s">
        <v>1429</v>
      </c>
      <c r="C359" s="664" t="s">
        <v>1576</v>
      </c>
      <c r="D359" s="745" t="s">
        <v>2127</v>
      </c>
      <c r="E359" s="746" t="s">
        <v>1612</v>
      </c>
      <c r="F359" s="664" t="s">
        <v>1572</v>
      </c>
      <c r="G359" s="664" t="s">
        <v>1877</v>
      </c>
      <c r="H359" s="664" t="s">
        <v>520</v>
      </c>
      <c r="I359" s="664" t="s">
        <v>1983</v>
      </c>
      <c r="J359" s="664" t="s">
        <v>1879</v>
      </c>
      <c r="K359" s="664" t="s">
        <v>1984</v>
      </c>
      <c r="L359" s="665">
        <v>0</v>
      </c>
      <c r="M359" s="665">
        <v>0</v>
      </c>
      <c r="N359" s="664">
        <v>3</v>
      </c>
      <c r="O359" s="747">
        <v>2.5</v>
      </c>
      <c r="P359" s="665">
        <v>0</v>
      </c>
      <c r="Q359" s="680"/>
      <c r="R359" s="664">
        <v>2</v>
      </c>
      <c r="S359" s="680">
        <v>0.66666666666666663</v>
      </c>
      <c r="T359" s="747">
        <v>1.5</v>
      </c>
      <c r="U359" s="703">
        <v>0.6</v>
      </c>
    </row>
    <row r="360" spans="1:21" ht="14.4" customHeight="1" x14ac:dyDescent="0.3">
      <c r="A360" s="663">
        <v>25</v>
      </c>
      <c r="B360" s="664" t="s">
        <v>1429</v>
      </c>
      <c r="C360" s="664" t="s">
        <v>1576</v>
      </c>
      <c r="D360" s="745" t="s">
        <v>2127</v>
      </c>
      <c r="E360" s="746" t="s">
        <v>1612</v>
      </c>
      <c r="F360" s="664" t="s">
        <v>1572</v>
      </c>
      <c r="G360" s="664" t="s">
        <v>1877</v>
      </c>
      <c r="H360" s="664" t="s">
        <v>520</v>
      </c>
      <c r="I360" s="664" t="s">
        <v>2068</v>
      </c>
      <c r="J360" s="664" t="s">
        <v>2069</v>
      </c>
      <c r="K360" s="664" t="s">
        <v>2070</v>
      </c>
      <c r="L360" s="665">
        <v>0</v>
      </c>
      <c r="M360" s="665">
        <v>0</v>
      </c>
      <c r="N360" s="664">
        <v>5</v>
      </c>
      <c r="O360" s="747">
        <v>5</v>
      </c>
      <c r="P360" s="665">
        <v>0</v>
      </c>
      <c r="Q360" s="680"/>
      <c r="R360" s="664">
        <v>2</v>
      </c>
      <c r="S360" s="680">
        <v>0.4</v>
      </c>
      <c r="T360" s="747">
        <v>2</v>
      </c>
      <c r="U360" s="703">
        <v>0.4</v>
      </c>
    </row>
    <row r="361" spans="1:21" ht="14.4" customHeight="1" x14ac:dyDescent="0.3">
      <c r="A361" s="663">
        <v>25</v>
      </c>
      <c r="B361" s="664" t="s">
        <v>1429</v>
      </c>
      <c r="C361" s="664" t="s">
        <v>1576</v>
      </c>
      <c r="D361" s="745" t="s">
        <v>2127</v>
      </c>
      <c r="E361" s="746" t="s">
        <v>1612</v>
      </c>
      <c r="F361" s="664" t="s">
        <v>1572</v>
      </c>
      <c r="G361" s="664" t="s">
        <v>1877</v>
      </c>
      <c r="H361" s="664" t="s">
        <v>520</v>
      </c>
      <c r="I361" s="664" t="s">
        <v>2071</v>
      </c>
      <c r="J361" s="664" t="s">
        <v>2069</v>
      </c>
      <c r="K361" s="664" t="s">
        <v>2072</v>
      </c>
      <c r="L361" s="665">
        <v>0</v>
      </c>
      <c r="M361" s="665">
        <v>0</v>
      </c>
      <c r="N361" s="664">
        <v>2</v>
      </c>
      <c r="O361" s="747">
        <v>0.5</v>
      </c>
      <c r="P361" s="665"/>
      <c r="Q361" s="680"/>
      <c r="R361" s="664"/>
      <c r="S361" s="680">
        <v>0</v>
      </c>
      <c r="T361" s="747"/>
      <c r="U361" s="703">
        <v>0</v>
      </c>
    </row>
    <row r="362" spans="1:21" ht="14.4" customHeight="1" x14ac:dyDescent="0.3">
      <c r="A362" s="663">
        <v>25</v>
      </c>
      <c r="B362" s="664" t="s">
        <v>1429</v>
      </c>
      <c r="C362" s="664" t="s">
        <v>1576</v>
      </c>
      <c r="D362" s="745" t="s">
        <v>2127</v>
      </c>
      <c r="E362" s="746" t="s">
        <v>1612</v>
      </c>
      <c r="F362" s="664" t="s">
        <v>1572</v>
      </c>
      <c r="G362" s="664" t="s">
        <v>1877</v>
      </c>
      <c r="H362" s="664" t="s">
        <v>520</v>
      </c>
      <c r="I362" s="664" t="s">
        <v>1878</v>
      </c>
      <c r="J362" s="664" t="s">
        <v>1879</v>
      </c>
      <c r="K362" s="664" t="s">
        <v>1880</v>
      </c>
      <c r="L362" s="665">
        <v>24.35</v>
      </c>
      <c r="M362" s="665">
        <v>48.7</v>
      </c>
      <c r="N362" s="664">
        <v>2</v>
      </c>
      <c r="O362" s="747">
        <v>2</v>
      </c>
      <c r="P362" s="665">
        <v>24.35</v>
      </c>
      <c r="Q362" s="680">
        <v>0.5</v>
      </c>
      <c r="R362" s="664">
        <v>1</v>
      </c>
      <c r="S362" s="680">
        <v>0.5</v>
      </c>
      <c r="T362" s="747">
        <v>1</v>
      </c>
      <c r="U362" s="703">
        <v>0.5</v>
      </c>
    </row>
    <row r="363" spans="1:21" ht="14.4" customHeight="1" x14ac:dyDescent="0.3">
      <c r="A363" s="663">
        <v>25</v>
      </c>
      <c r="B363" s="664" t="s">
        <v>1429</v>
      </c>
      <c r="C363" s="664" t="s">
        <v>1576</v>
      </c>
      <c r="D363" s="745" t="s">
        <v>2127</v>
      </c>
      <c r="E363" s="746" t="s">
        <v>1612</v>
      </c>
      <c r="F363" s="664" t="s">
        <v>1572</v>
      </c>
      <c r="G363" s="664" t="s">
        <v>1810</v>
      </c>
      <c r="H363" s="664" t="s">
        <v>520</v>
      </c>
      <c r="I363" s="664" t="s">
        <v>2073</v>
      </c>
      <c r="J363" s="664" t="s">
        <v>1812</v>
      </c>
      <c r="K363" s="664" t="s">
        <v>2074</v>
      </c>
      <c r="L363" s="665">
        <v>477.5</v>
      </c>
      <c r="M363" s="665">
        <v>477.5</v>
      </c>
      <c r="N363" s="664">
        <v>1</v>
      </c>
      <c r="O363" s="747">
        <v>1</v>
      </c>
      <c r="P363" s="665"/>
      <c r="Q363" s="680">
        <v>0</v>
      </c>
      <c r="R363" s="664"/>
      <c r="S363" s="680">
        <v>0</v>
      </c>
      <c r="T363" s="747"/>
      <c r="U363" s="703">
        <v>0</v>
      </c>
    </row>
    <row r="364" spans="1:21" ht="14.4" customHeight="1" x14ac:dyDescent="0.3">
      <c r="A364" s="663">
        <v>25</v>
      </c>
      <c r="B364" s="664" t="s">
        <v>1429</v>
      </c>
      <c r="C364" s="664" t="s">
        <v>1576</v>
      </c>
      <c r="D364" s="745" t="s">
        <v>2127</v>
      </c>
      <c r="E364" s="746" t="s">
        <v>1612</v>
      </c>
      <c r="F364" s="664" t="s">
        <v>1572</v>
      </c>
      <c r="G364" s="664" t="s">
        <v>1638</v>
      </c>
      <c r="H364" s="664" t="s">
        <v>520</v>
      </c>
      <c r="I364" s="664" t="s">
        <v>1857</v>
      </c>
      <c r="J364" s="664" t="s">
        <v>1640</v>
      </c>
      <c r="K364" s="664" t="s">
        <v>1858</v>
      </c>
      <c r="L364" s="665">
        <v>0</v>
      </c>
      <c r="M364" s="665">
        <v>0</v>
      </c>
      <c r="N364" s="664">
        <v>1</v>
      </c>
      <c r="O364" s="747">
        <v>0.5</v>
      </c>
      <c r="P364" s="665"/>
      <c r="Q364" s="680"/>
      <c r="R364" s="664"/>
      <c r="S364" s="680">
        <v>0</v>
      </c>
      <c r="T364" s="747"/>
      <c r="U364" s="703">
        <v>0</v>
      </c>
    </row>
    <row r="365" spans="1:21" ht="14.4" customHeight="1" x14ac:dyDescent="0.3">
      <c r="A365" s="663">
        <v>25</v>
      </c>
      <c r="B365" s="664" t="s">
        <v>1429</v>
      </c>
      <c r="C365" s="664" t="s">
        <v>1576</v>
      </c>
      <c r="D365" s="745" t="s">
        <v>2127</v>
      </c>
      <c r="E365" s="746" t="s">
        <v>1612</v>
      </c>
      <c r="F365" s="664" t="s">
        <v>1572</v>
      </c>
      <c r="G365" s="664" t="s">
        <v>1638</v>
      </c>
      <c r="H365" s="664" t="s">
        <v>520</v>
      </c>
      <c r="I365" s="664" t="s">
        <v>1639</v>
      </c>
      <c r="J365" s="664" t="s">
        <v>1640</v>
      </c>
      <c r="K365" s="664" t="s">
        <v>1641</v>
      </c>
      <c r="L365" s="665">
        <v>0</v>
      </c>
      <c r="M365" s="665">
        <v>0</v>
      </c>
      <c r="N365" s="664">
        <v>1</v>
      </c>
      <c r="O365" s="747">
        <v>1</v>
      </c>
      <c r="P365" s="665"/>
      <c r="Q365" s="680"/>
      <c r="R365" s="664"/>
      <c r="S365" s="680">
        <v>0</v>
      </c>
      <c r="T365" s="747"/>
      <c r="U365" s="703">
        <v>0</v>
      </c>
    </row>
    <row r="366" spans="1:21" ht="14.4" customHeight="1" x14ac:dyDescent="0.3">
      <c r="A366" s="663">
        <v>25</v>
      </c>
      <c r="B366" s="664" t="s">
        <v>1429</v>
      </c>
      <c r="C366" s="664" t="s">
        <v>1576</v>
      </c>
      <c r="D366" s="745" t="s">
        <v>2127</v>
      </c>
      <c r="E366" s="746" t="s">
        <v>1612</v>
      </c>
      <c r="F366" s="664" t="s">
        <v>1572</v>
      </c>
      <c r="G366" s="664" t="s">
        <v>1734</v>
      </c>
      <c r="H366" s="664" t="s">
        <v>520</v>
      </c>
      <c r="I366" s="664" t="s">
        <v>1735</v>
      </c>
      <c r="J366" s="664" t="s">
        <v>1736</v>
      </c>
      <c r="K366" s="664" t="s">
        <v>1737</v>
      </c>
      <c r="L366" s="665">
        <v>70.05</v>
      </c>
      <c r="M366" s="665">
        <v>70.05</v>
      </c>
      <c r="N366" s="664">
        <v>1</v>
      </c>
      <c r="O366" s="747">
        <v>1</v>
      </c>
      <c r="P366" s="665"/>
      <c r="Q366" s="680">
        <v>0</v>
      </c>
      <c r="R366" s="664"/>
      <c r="S366" s="680">
        <v>0</v>
      </c>
      <c r="T366" s="747"/>
      <c r="U366" s="703">
        <v>0</v>
      </c>
    </row>
    <row r="367" spans="1:21" ht="14.4" customHeight="1" x14ac:dyDescent="0.3">
      <c r="A367" s="663">
        <v>25</v>
      </c>
      <c r="B367" s="664" t="s">
        <v>1429</v>
      </c>
      <c r="C367" s="664" t="s">
        <v>1576</v>
      </c>
      <c r="D367" s="745" t="s">
        <v>2127</v>
      </c>
      <c r="E367" s="746" t="s">
        <v>1612</v>
      </c>
      <c r="F367" s="664" t="s">
        <v>1572</v>
      </c>
      <c r="G367" s="664" t="s">
        <v>1738</v>
      </c>
      <c r="H367" s="664" t="s">
        <v>520</v>
      </c>
      <c r="I367" s="664" t="s">
        <v>2075</v>
      </c>
      <c r="J367" s="664" t="s">
        <v>1986</v>
      </c>
      <c r="K367" s="664" t="s">
        <v>2076</v>
      </c>
      <c r="L367" s="665">
        <v>38.08</v>
      </c>
      <c r="M367" s="665">
        <v>38.08</v>
      </c>
      <c r="N367" s="664">
        <v>1</v>
      </c>
      <c r="O367" s="747">
        <v>0.5</v>
      </c>
      <c r="P367" s="665"/>
      <c r="Q367" s="680">
        <v>0</v>
      </c>
      <c r="R367" s="664"/>
      <c r="S367" s="680">
        <v>0</v>
      </c>
      <c r="T367" s="747"/>
      <c r="U367" s="703">
        <v>0</v>
      </c>
    </row>
    <row r="368" spans="1:21" ht="14.4" customHeight="1" x14ac:dyDescent="0.3">
      <c r="A368" s="663">
        <v>25</v>
      </c>
      <c r="B368" s="664" t="s">
        <v>1429</v>
      </c>
      <c r="C368" s="664" t="s">
        <v>1576</v>
      </c>
      <c r="D368" s="745" t="s">
        <v>2127</v>
      </c>
      <c r="E368" s="746" t="s">
        <v>1612</v>
      </c>
      <c r="F368" s="664" t="s">
        <v>1572</v>
      </c>
      <c r="G368" s="664" t="s">
        <v>1784</v>
      </c>
      <c r="H368" s="664" t="s">
        <v>520</v>
      </c>
      <c r="I368" s="664" t="s">
        <v>1987</v>
      </c>
      <c r="J368" s="664" t="s">
        <v>1988</v>
      </c>
      <c r="K368" s="664" t="s">
        <v>1989</v>
      </c>
      <c r="L368" s="665">
        <v>49.38</v>
      </c>
      <c r="M368" s="665">
        <v>49.38</v>
      </c>
      <c r="N368" s="664">
        <v>1</v>
      </c>
      <c r="O368" s="747">
        <v>1</v>
      </c>
      <c r="P368" s="665"/>
      <c r="Q368" s="680">
        <v>0</v>
      </c>
      <c r="R368" s="664"/>
      <c r="S368" s="680">
        <v>0</v>
      </c>
      <c r="T368" s="747"/>
      <c r="U368" s="703">
        <v>0</v>
      </c>
    </row>
    <row r="369" spans="1:21" ht="14.4" customHeight="1" x14ac:dyDescent="0.3">
      <c r="A369" s="663">
        <v>25</v>
      </c>
      <c r="B369" s="664" t="s">
        <v>1429</v>
      </c>
      <c r="C369" s="664" t="s">
        <v>1576</v>
      </c>
      <c r="D369" s="745" t="s">
        <v>2127</v>
      </c>
      <c r="E369" s="746" t="s">
        <v>1612</v>
      </c>
      <c r="F369" s="664" t="s">
        <v>1572</v>
      </c>
      <c r="G369" s="664" t="s">
        <v>1617</v>
      </c>
      <c r="H369" s="664" t="s">
        <v>520</v>
      </c>
      <c r="I369" s="664" t="s">
        <v>1233</v>
      </c>
      <c r="J369" s="664" t="s">
        <v>1234</v>
      </c>
      <c r="K369" s="664" t="s">
        <v>1235</v>
      </c>
      <c r="L369" s="665">
        <v>132.97999999999999</v>
      </c>
      <c r="M369" s="665">
        <v>2393.6399999999994</v>
      </c>
      <c r="N369" s="664">
        <v>18</v>
      </c>
      <c r="O369" s="747">
        <v>12</v>
      </c>
      <c r="P369" s="665">
        <v>1595.7599999999998</v>
      </c>
      <c r="Q369" s="680">
        <v>0.66666666666666674</v>
      </c>
      <c r="R369" s="664">
        <v>12</v>
      </c>
      <c r="S369" s="680">
        <v>0.66666666666666663</v>
      </c>
      <c r="T369" s="747">
        <v>7</v>
      </c>
      <c r="U369" s="703">
        <v>0.58333333333333337</v>
      </c>
    </row>
    <row r="370" spans="1:21" ht="14.4" customHeight="1" x14ac:dyDescent="0.3">
      <c r="A370" s="663">
        <v>25</v>
      </c>
      <c r="B370" s="664" t="s">
        <v>1429</v>
      </c>
      <c r="C370" s="664" t="s">
        <v>1576</v>
      </c>
      <c r="D370" s="745" t="s">
        <v>2127</v>
      </c>
      <c r="E370" s="746" t="s">
        <v>1612</v>
      </c>
      <c r="F370" s="664" t="s">
        <v>1572</v>
      </c>
      <c r="G370" s="664" t="s">
        <v>1617</v>
      </c>
      <c r="H370" s="664" t="s">
        <v>520</v>
      </c>
      <c r="I370" s="664" t="s">
        <v>1832</v>
      </c>
      <c r="J370" s="664" t="s">
        <v>1234</v>
      </c>
      <c r="K370" s="664" t="s">
        <v>1833</v>
      </c>
      <c r="L370" s="665">
        <v>0</v>
      </c>
      <c r="M370" s="665">
        <v>0</v>
      </c>
      <c r="N370" s="664">
        <v>1</v>
      </c>
      <c r="O370" s="747">
        <v>1</v>
      </c>
      <c r="P370" s="665"/>
      <c r="Q370" s="680"/>
      <c r="R370" s="664"/>
      <c r="S370" s="680">
        <v>0</v>
      </c>
      <c r="T370" s="747"/>
      <c r="U370" s="703">
        <v>0</v>
      </c>
    </row>
    <row r="371" spans="1:21" ht="14.4" customHeight="1" x14ac:dyDescent="0.3">
      <c r="A371" s="663">
        <v>25</v>
      </c>
      <c r="B371" s="664" t="s">
        <v>1429</v>
      </c>
      <c r="C371" s="664" t="s">
        <v>1576</v>
      </c>
      <c r="D371" s="745" t="s">
        <v>2127</v>
      </c>
      <c r="E371" s="746" t="s">
        <v>1612</v>
      </c>
      <c r="F371" s="664" t="s">
        <v>1572</v>
      </c>
      <c r="G371" s="664" t="s">
        <v>2077</v>
      </c>
      <c r="H371" s="664" t="s">
        <v>520</v>
      </c>
      <c r="I371" s="664" t="s">
        <v>1354</v>
      </c>
      <c r="J371" s="664" t="s">
        <v>1355</v>
      </c>
      <c r="K371" s="664" t="s">
        <v>2078</v>
      </c>
      <c r="L371" s="665">
        <v>0</v>
      </c>
      <c r="M371" s="665">
        <v>0</v>
      </c>
      <c r="N371" s="664">
        <v>2</v>
      </c>
      <c r="O371" s="747">
        <v>1.5</v>
      </c>
      <c r="P371" s="665">
        <v>0</v>
      </c>
      <c r="Q371" s="680"/>
      <c r="R371" s="664">
        <v>2</v>
      </c>
      <c r="S371" s="680">
        <v>1</v>
      </c>
      <c r="T371" s="747">
        <v>1.5</v>
      </c>
      <c r="U371" s="703">
        <v>1</v>
      </c>
    </row>
    <row r="372" spans="1:21" ht="14.4" customHeight="1" x14ac:dyDescent="0.3">
      <c r="A372" s="663">
        <v>25</v>
      </c>
      <c r="B372" s="664" t="s">
        <v>1429</v>
      </c>
      <c r="C372" s="664" t="s">
        <v>1576</v>
      </c>
      <c r="D372" s="745" t="s">
        <v>2127</v>
      </c>
      <c r="E372" s="746" t="s">
        <v>1612</v>
      </c>
      <c r="F372" s="664" t="s">
        <v>1572</v>
      </c>
      <c r="G372" s="664" t="s">
        <v>1716</v>
      </c>
      <c r="H372" s="664" t="s">
        <v>520</v>
      </c>
      <c r="I372" s="664" t="s">
        <v>697</v>
      </c>
      <c r="J372" s="664" t="s">
        <v>1717</v>
      </c>
      <c r="K372" s="664" t="s">
        <v>1718</v>
      </c>
      <c r="L372" s="665">
        <v>38.56</v>
      </c>
      <c r="M372" s="665">
        <v>115.68</v>
      </c>
      <c r="N372" s="664">
        <v>3</v>
      </c>
      <c r="O372" s="747">
        <v>2.5</v>
      </c>
      <c r="P372" s="665">
        <v>38.56</v>
      </c>
      <c r="Q372" s="680">
        <v>0.33333333333333331</v>
      </c>
      <c r="R372" s="664">
        <v>1</v>
      </c>
      <c r="S372" s="680">
        <v>0.33333333333333331</v>
      </c>
      <c r="T372" s="747">
        <v>0.5</v>
      </c>
      <c r="U372" s="703">
        <v>0.2</v>
      </c>
    </row>
    <row r="373" spans="1:21" ht="14.4" customHeight="1" x14ac:dyDescent="0.3">
      <c r="A373" s="663">
        <v>25</v>
      </c>
      <c r="B373" s="664" t="s">
        <v>1429</v>
      </c>
      <c r="C373" s="664" t="s">
        <v>1576</v>
      </c>
      <c r="D373" s="745" t="s">
        <v>2127</v>
      </c>
      <c r="E373" s="746" t="s">
        <v>1612</v>
      </c>
      <c r="F373" s="664" t="s">
        <v>1572</v>
      </c>
      <c r="G373" s="664" t="s">
        <v>2079</v>
      </c>
      <c r="H373" s="664" t="s">
        <v>1025</v>
      </c>
      <c r="I373" s="664" t="s">
        <v>2080</v>
      </c>
      <c r="J373" s="664" t="s">
        <v>2081</v>
      </c>
      <c r="K373" s="664" t="s">
        <v>2082</v>
      </c>
      <c r="L373" s="665">
        <v>0</v>
      </c>
      <c r="M373" s="665">
        <v>0</v>
      </c>
      <c r="N373" s="664">
        <v>1</v>
      </c>
      <c r="O373" s="747">
        <v>1</v>
      </c>
      <c r="P373" s="665"/>
      <c r="Q373" s="680"/>
      <c r="R373" s="664"/>
      <c r="S373" s="680">
        <v>0</v>
      </c>
      <c r="T373" s="747"/>
      <c r="U373" s="703">
        <v>0</v>
      </c>
    </row>
    <row r="374" spans="1:21" ht="14.4" customHeight="1" x14ac:dyDescent="0.3">
      <c r="A374" s="663">
        <v>25</v>
      </c>
      <c r="B374" s="664" t="s">
        <v>1429</v>
      </c>
      <c r="C374" s="664" t="s">
        <v>1576</v>
      </c>
      <c r="D374" s="745" t="s">
        <v>2127</v>
      </c>
      <c r="E374" s="746" t="s">
        <v>1612</v>
      </c>
      <c r="F374" s="664" t="s">
        <v>1572</v>
      </c>
      <c r="G374" s="664" t="s">
        <v>2050</v>
      </c>
      <c r="H374" s="664" t="s">
        <v>1025</v>
      </c>
      <c r="I374" s="664" t="s">
        <v>1147</v>
      </c>
      <c r="J374" s="664" t="s">
        <v>1148</v>
      </c>
      <c r="K374" s="664" t="s">
        <v>1149</v>
      </c>
      <c r="L374" s="665">
        <v>141.04</v>
      </c>
      <c r="M374" s="665">
        <v>141.04</v>
      </c>
      <c r="N374" s="664">
        <v>1</v>
      </c>
      <c r="O374" s="747">
        <v>1</v>
      </c>
      <c r="P374" s="665">
        <v>141.04</v>
      </c>
      <c r="Q374" s="680">
        <v>1</v>
      </c>
      <c r="R374" s="664">
        <v>1</v>
      </c>
      <c r="S374" s="680">
        <v>1</v>
      </c>
      <c r="T374" s="747">
        <v>1</v>
      </c>
      <c r="U374" s="703">
        <v>1</v>
      </c>
    </row>
    <row r="375" spans="1:21" ht="14.4" customHeight="1" x14ac:dyDescent="0.3">
      <c r="A375" s="663">
        <v>25</v>
      </c>
      <c r="B375" s="664" t="s">
        <v>1429</v>
      </c>
      <c r="C375" s="664" t="s">
        <v>1576</v>
      </c>
      <c r="D375" s="745" t="s">
        <v>2127</v>
      </c>
      <c r="E375" s="746" t="s">
        <v>1612</v>
      </c>
      <c r="F375" s="664" t="s">
        <v>1572</v>
      </c>
      <c r="G375" s="664" t="s">
        <v>1816</v>
      </c>
      <c r="H375" s="664" t="s">
        <v>520</v>
      </c>
      <c r="I375" s="664" t="s">
        <v>2083</v>
      </c>
      <c r="J375" s="664" t="s">
        <v>1818</v>
      </c>
      <c r="K375" s="664" t="s">
        <v>1819</v>
      </c>
      <c r="L375" s="665">
        <v>0</v>
      </c>
      <c r="M375" s="665">
        <v>0</v>
      </c>
      <c r="N375" s="664">
        <v>2</v>
      </c>
      <c r="O375" s="747">
        <v>1</v>
      </c>
      <c r="P375" s="665">
        <v>0</v>
      </c>
      <c r="Q375" s="680"/>
      <c r="R375" s="664">
        <v>2</v>
      </c>
      <c r="S375" s="680">
        <v>1</v>
      </c>
      <c r="T375" s="747">
        <v>1</v>
      </c>
      <c r="U375" s="703">
        <v>1</v>
      </c>
    </row>
    <row r="376" spans="1:21" ht="14.4" customHeight="1" x14ac:dyDescent="0.3">
      <c r="A376" s="663">
        <v>25</v>
      </c>
      <c r="B376" s="664" t="s">
        <v>1429</v>
      </c>
      <c r="C376" s="664" t="s">
        <v>1576</v>
      </c>
      <c r="D376" s="745" t="s">
        <v>2127</v>
      </c>
      <c r="E376" s="746" t="s">
        <v>1612</v>
      </c>
      <c r="F376" s="664" t="s">
        <v>1572</v>
      </c>
      <c r="G376" s="664" t="s">
        <v>1628</v>
      </c>
      <c r="H376" s="664" t="s">
        <v>1025</v>
      </c>
      <c r="I376" s="664" t="s">
        <v>1072</v>
      </c>
      <c r="J376" s="664" t="s">
        <v>543</v>
      </c>
      <c r="K376" s="664" t="s">
        <v>1545</v>
      </c>
      <c r="L376" s="665">
        <v>18.260000000000002</v>
      </c>
      <c r="M376" s="665">
        <v>36.520000000000003</v>
      </c>
      <c r="N376" s="664">
        <v>2</v>
      </c>
      <c r="O376" s="747">
        <v>1</v>
      </c>
      <c r="P376" s="665"/>
      <c r="Q376" s="680">
        <v>0</v>
      </c>
      <c r="R376" s="664"/>
      <c r="S376" s="680">
        <v>0</v>
      </c>
      <c r="T376" s="747"/>
      <c r="U376" s="703">
        <v>0</v>
      </c>
    </row>
    <row r="377" spans="1:21" ht="14.4" customHeight="1" x14ac:dyDescent="0.3">
      <c r="A377" s="663">
        <v>25</v>
      </c>
      <c r="B377" s="664" t="s">
        <v>1429</v>
      </c>
      <c r="C377" s="664" t="s">
        <v>1576</v>
      </c>
      <c r="D377" s="745" t="s">
        <v>2127</v>
      </c>
      <c r="E377" s="746" t="s">
        <v>1612</v>
      </c>
      <c r="F377" s="664" t="s">
        <v>1572</v>
      </c>
      <c r="G377" s="664" t="s">
        <v>1628</v>
      </c>
      <c r="H377" s="664" t="s">
        <v>1025</v>
      </c>
      <c r="I377" s="664" t="s">
        <v>1034</v>
      </c>
      <c r="J377" s="664" t="s">
        <v>543</v>
      </c>
      <c r="K377" s="664" t="s">
        <v>544</v>
      </c>
      <c r="L377" s="665">
        <v>36.54</v>
      </c>
      <c r="M377" s="665">
        <v>328.86</v>
      </c>
      <c r="N377" s="664">
        <v>9</v>
      </c>
      <c r="O377" s="747">
        <v>8</v>
      </c>
      <c r="P377" s="665">
        <v>182.7</v>
      </c>
      <c r="Q377" s="680">
        <v>0.55555555555555547</v>
      </c>
      <c r="R377" s="664">
        <v>5</v>
      </c>
      <c r="S377" s="680">
        <v>0.55555555555555558</v>
      </c>
      <c r="T377" s="747">
        <v>4.5</v>
      </c>
      <c r="U377" s="703">
        <v>0.5625</v>
      </c>
    </row>
    <row r="378" spans="1:21" ht="14.4" customHeight="1" x14ac:dyDescent="0.3">
      <c r="A378" s="663">
        <v>25</v>
      </c>
      <c r="B378" s="664" t="s">
        <v>1429</v>
      </c>
      <c r="C378" s="664" t="s">
        <v>1576</v>
      </c>
      <c r="D378" s="745" t="s">
        <v>2127</v>
      </c>
      <c r="E378" s="746" t="s">
        <v>1612</v>
      </c>
      <c r="F378" s="664" t="s">
        <v>1572</v>
      </c>
      <c r="G378" s="664" t="s">
        <v>1628</v>
      </c>
      <c r="H378" s="664" t="s">
        <v>520</v>
      </c>
      <c r="I378" s="664" t="s">
        <v>962</v>
      </c>
      <c r="J378" s="664" t="s">
        <v>543</v>
      </c>
      <c r="K378" s="664" t="s">
        <v>1629</v>
      </c>
      <c r="L378" s="665">
        <v>36.54</v>
      </c>
      <c r="M378" s="665">
        <v>146.16</v>
      </c>
      <c r="N378" s="664">
        <v>4</v>
      </c>
      <c r="O378" s="747">
        <v>3</v>
      </c>
      <c r="P378" s="665">
        <v>73.08</v>
      </c>
      <c r="Q378" s="680">
        <v>0.5</v>
      </c>
      <c r="R378" s="664">
        <v>2</v>
      </c>
      <c r="S378" s="680">
        <v>0.5</v>
      </c>
      <c r="T378" s="747">
        <v>1</v>
      </c>
      <c r="U378" s="703">
        <v>0.33333333333333331</v>
      </c>
    </row>
    <row r="379" spans="1:21" ht="14.4" customHeight="1" x14ac:dyDescent="0.3">
      <c r="A379" s="663">
        <v>25</v>
      </c>
      <c r="B379" s="664" t="s">
        <v>1429</v>
      </c>
      <c r="C379" s="664" t="s">
        <v>1576</v>
      </c>
      <c r="D379" s="745" t="s">
        <v>2127</v>
      </c>
      <c r="E379" s="746" t="s">
        <v>1612</v>
      </c>
      <c r="F379" s="664" t="s">
        <v>1572</v>
      </c>
      <c r="G379" s="664" t="s">
        <v>1628</v>
      </c>
      <c r="H379" s="664" t="s">
        <v>520</v>
      </c>
      <c r="I379" s="664" t="s">
        <v>1652</v>
      </c>
      <c r="J379" s="664" t="s">
        <v>543</v>
      </c>
      <c r="K379" s="664" t="s">
        <v>1653</v>
      </c>
      <c r="L379" s="665">
        <v>18.260000000000002</v>
      </c>
      <c r="M379" s="665">
        <v>36.520000000000003</v>
      </c>
      <c r="N379" s="664">
        <v>2</v>
      </c>
      <c r="O379" s="747">
        <v>1.5</v>
      </c>
      <c r="P379" s="665">
        <v>18.260000000000002</v>
      </c>
      <c r="Q379" s="680">
        <v>0.5</v>
      </c>
      <c r="R379" s="664">
        <v>1</v>
      </c>
      <c r="S379" s="680">
        <v>0.5</v>
      </c>
      <c r="T379" s="747">
        <v>0.5</v>
      </c>
      <c r="U379" s="703">
        <v>0.33333333333333331</v>
      </c>
    </row>
    <row r="380" spans="1:21" ht="14.4" customHeight="1" x14ac:dyDescent="0.3">
      <c r="A380" s="663">
        <v>25</v>
      </c>
      <c r="B380" s="664" t="s">
        <v>1429</v>
      </c>
      <c r="C380" s="664" t="s">
        <v>1576</v>
      </c>
      <c r="D380" s="745" t="s">
        <v>2127</v>
      </c>
      <c r="E380" s="746" t="s">
        <v>1612</v>
      </c>
      <c r="F380" s="664" t="s">
        <v>1572</v>
      </c>
      <c r="G380" s="664" t="s">
        <v>2084</v>
      </c>
      <c r="H380" s="664" t="s">
        <v>520</v>
      </c>
      <c r="I380" s="664" t="s">
        <v>2085</v>
      </c>
      <c r="J380" s="664" t="s">
        <v>2086</v>
      </c>
      <c r="K380" s="664" t="s">
        <v>2087</v>
      </c>
      <c r="L380" s="665">
        <v>0</v>
      </c>
      <c r="M380" s="665">
        <v>0</v>
      </c>
      <c r="N380" s="664">
        <v>1</v>
      </c>
      <c r="O380" s="747">
        <v>1</v>
      </c>
      <c r="P380" s="665">
        <v>0</v>
      </c>
      <c r="Q380" s="680"/>
      <c r="R380" s="664">
        <v>1</v>
      </c>
      <c r="S380" s="680">
        <v>1</v>
      </c>
      <c r="T380" s="747">
        <v>1</v>
      </c>
      <c r="U380" s="703">
        <v>1</v>
      </c>
    </row>
    <row r="381" spans="1:21" ht="14.4" customHeight="1" x14ac:dyDescent="0.3">
      <c r="A381" s="663">
        <v>25</v>
      </c>
      <c r="B381" s="664" t="s">
        <v>1429</v>
      </c>
      <c r="C381" s="664" t="s">
        <v>1576</v>
      </c>
      <c r="D381" s="745" t="s">
        <v>2127</v>
      </c>
      <c r="E381" s="746" t="s">
        <v>1612</v>
      </c>
      <c r="F381" s="664" t="s">
        <v>1572</v>
      </c>
      <c r="G381" s="664" t="s">
        <v>1853</v>
      </c>
      <c r="H381" s="664" t="s">
        <v>520</v>
      </c>
      <c r="I381" s="664" t="s">
        <v>2044</v>
      </c>
      <c r="J381" s="664" t="s">
        <v>2045</v>
      </c>
      <c r="K381" s="664" t="s">
        <v>2046</v>
      </c>
      <c r="L381" s="665">
        <v>99.11</v>
      </c>
      <c r="M381" s="665">
        <v>99.11</v>
      </c>
      <c r="N381" s="664">
        <v>1</v>
      </c>
      <c r="O381" s="747">
        <v>1</v>
      </c>
      <c r="P381" s="665"/>
      <c r="Q381" s="680">
        <v>0</v>
      </c>
      <c r="R381" s="664"/>
      <c r="S381" s="680">
        <v>0</v>
      </c>
      <c r="T381" s="747"/>
      <c r="U381" s="703">
        <v>0</v>
      </c>
    </row>
    <row r="382" spans="1:21" ht="14.4" customHeight="1" x14ac:dyDescent="0.3">
      <c r="A382" s="663">
        <v>25</v>
      </c>
      <c r="B382" s="664" t="s">
        <v>1429</v>
      </c>
      <c r="C382" s="664" t="s">
        <v>1576</v>
      </c>
      <c r="D382" s="745" t="s">
        <v>2127</v>
      </c>
      <c r="E382" s="746" t="s">
        <v>1612</v>
      </c>
      <c r="F382" s="664" t="s">
        <v>1572</v>
      </c>
      <c r="G382" s="664" t="s">
        <v>2088</v>
      </c>
      <c r="H382" s="664" t="s">
        <v>520</v>
      </c>
      <c r="I382" s="664" t="s">
        <v>2089</v>
      </c>
      <c r="J382" s="664" t="s">
        <v>2090</v>
      </c>
      <c r="K382" s="664" t="s">
        <v>2091</v>
      </c>
      <c r="L382" s="665">
        <v>0</v>
      </c>
      <c r="M382" s="665">
        <v>0</v>
      </c>
      <c r="N382" s="664">
        <v>1</v>
      </c>
      <c r="O382" s="747">
        <v>1</v>
      </c>
      <c r="P382" s="665"/>
      <c r="Q382" s="680"/>
      <c r="R382" s="664"/>
      <c r="S382" s="680">
        <v>0</v>
      </c>
      <c r="T382" s="747"/>
      <c r="U382" s="703">
        <v>0</v>
      </c>
    </row>
    <row r="383" spans="1:21" ht="14.4" customHeight="1" x14ac:dyDescent="0.3">
      <c r="A383" s="663">
        <v>25</v>
      </c>
      <c r="B383" s="664" t="s">
        <v>1429</v>
      </c>
      <c r="C383" s="664" t="s">
        <v>1576</v>
      </c>
      <c r="D383" s="745" t="s">
        <v>2127</v>
      </c>
      <c r="E383" s="746" t="s">
        <v>1612</v>
      </c>
      <c r="F383" s="664" t="s">
        <v>1572</v>
      </c>
      <c r="G383" s="664" t="s">
        <v>1765</v>
      </c>
      <c r="H383" s="664" t="s">
        <v>1025</v>
      </c>
      <c r="I383" s="664" t="s">
        <v>1766</v>
      </c>
      <c r="J383" s="664" t="s">
        <v>1767</v>
      </c>
      <c r="K383" s="664" t="s">
        <v>1768</v>
      </c>
      <c r="L383" s="665">
        <v>31.32</v>
      </c>
      <c r="M383" s="665">
        <v>31.32</v>
      </c>
      <c r="N383" s="664">
        <v>1</v>
      </c>
      <c r="O383" s="747">
        <v>1</v>
      </c>
      <c r="P383" s="665"/>
      <c r="Q383" s="680">
        <v>0</v>
      </c>
      <c r="R383" s="664"/>
      <c r="S383" s="680">
        <v>0</v>
      </c>
      <c r="T383" s="747"/>
      <c r="U383" s="703">
        <v>0</v>
      </c>
    </row>
    <row r="384" spans="1:21" ht="14.4" customHeight="1" x14ac:dyDescent="0.3">
      <c r="A384" s="663">
        <v>25</v>
      </c>
      <c r="B384" s="664" t="s">
        <v>1429</v>
      </c>
      <c r="C384" s="664" t="s">
        <v>1576</v>
      </c>
      <c r="D384" s="745" t="s">
        <v>2127</v>
      </c>
      <c r="E384" s="746" t="s">
        <v>1612</v>
      </c>
      <c r="F384" s="664" t="s">
        <v>1572</v>
      </c>
      <c r="G384" s="664" t="s">
        <v>1765</v>
      </c>
      <c r="H384" s="664" t="s">
        <v>520</v>
      </c>
      <c r="I384" s="664" t="s">
        <v>2092</v>
      </c>
      <c r="J384" s="664" t="s">
        <v>2093</v>
      </c>
      <c r="K384" s="664" t="s">
        <v>1768</v>
      </c>
      <c r="L384" s="665">
        <v>31.32</v>
      </c>
      <c r="M384" s="665">
        <v>62.64</v>
      </c>
      <c r="N384" s="664">
        <v>2</v>
      </c>
      <c r="O384" s="747">
        <v>2</v>
      </c>
      <c r="P384" s="665">
        <v>31.32</v>
      </c>
      <c r="Q384" s="680">
        <v>0.5</v>
      </c>
      <c r="R384" s="664">
        <v>1</v>
      </c>
      <c r="S384" s="680">
        <v>0.5</v>
      </c>
      <c r="T384" s="747">
        <v>1</v>
      </c>
      <c r="U384" s="703">
        <v>0.5</v>
      </c>
    </row>
    <row r="385" spans="1:21" ht="14.4" customHeight="1" x14ac:dyDescent="0.3">
      <c r="A385" s="663">
        <v>25</v>
      </c>
      <c r="B385" s="664" t="s">
        <v>1429</v>
      </c>
      <c r="C385" s="664" t="s">
        <v>1576</v>
      </c>
      <c r="D385" s="745" t="s">
        <v>2127</v>
      </c>
      <c r="E385" s="746" t="s">
        <v>1614</v>
      </c>
      <c r="F385" s="664" t="s">
        <v>1572</v>
      </c>
      <c r="G385" s="664" t="s">
        <v>1616</v>
      </c>
      <c r="H385" s="664" t="s">
        <v>520</v>
      </c>
      <c r="I385" s="664" t="s">
        <v>1618</v>
      </c>
      <c r="J385" s="664" t="s">
        <v>1619</v>
      </c>
      <c r="K385" s="664" t="s">
        <v>1620</v>
      </c>
      <c r="L385" s="665">
        <v>154.36000000000001</v>
      </c>
      <c r="M385" s="665">
        <v>463.08000000000004</v>
      </c>
      <c r="N385" s="664">
        <v>3</v>
      </c>
      <c r="O385" s="747">
        <v>3</v>
      </c>
      <c r="P385" s="665">
        <v>463.08000000000004</v>
      </c>
      <c r="Q385" s="680">
        <v>1</v>
      </c>
      <c r="R385" s="664">
        <v>3</v>
      </c>
      <c r="S385" s="680">
        <v>1</v>
      </c>
      <c r="T385" s="747">
        <v>3</v>
      </c>
      <c r="U385" s="703">
        <v>1</v>
      </c>
    </row>
    <row r="386" spans="1:21" ht="14.4" customHeight="1" x14ac:dyDescent="0.3">
      <c r="A386" s="663">
        <v>25</v>
      </c>
      <c r="B386" s="664" t="s">
        <v>1429</v>
      </c>
      <c r="C386" s="664" t="s">
        <v>1576</v>
      </c>
      <c r="D386" s="745" t="s">
        <v>2127</v>
      </c>
      <c r="E386" s="746" t="s">
        <v>1614</v>
      </c>
      <c r="F386" s="664" t="s">
        <v>1572</v>
      </c>
      <c r="G386" s="664" t="s">
        <v>1616</v>
      </c>
      <c r="H386" s="664" t="s">
        <v>1025</v>
      </c>
      <c r="I386" s="664" t="s">
        <v>1282</v>
      </c>
      <c r="J386" s="664" t="s">
        <v>1121</v>
      </c>
      <c r="K386" s="664" t="s">
        <v>1212</v>
      </c>
      <c r="L386" s="665">
        <v>154.36000000000001</v>
      </c>
      <c r="M386" s="665">
        <v>154.36000000000001</v>
      </c>
      <c r="N386" s="664">
        <v>1</v>
      </c>
      <c r="O386" s="747">
        <v>1</v>
      </c>
      <c r="P386" s="665"/>
      <c r="Q386" s="680">
        <v>0</v>
      </c>
      <c r="R386" s="664"/>
      <c r="S386" s="680">
        <v>0</v>
      </c>
      <c r="T386" s="747"/>
      <c r="U386" s="703">
        <v>0</v>
      </c>
    </row>
    <row r="387" spans="1:21" ht="14.4" customHeight="1" x14ac:dyDescent="0.3">
      <c r="A387" s="663">
        <v>25</v>
      </c>
      <c r="B387" s="664" t="s">
        <v>1429</v>
      </c>
      <c r="C387" s="664" t="s">
        <v>1576</v>
      </c>
      <c r="D387" s="745" t="s">
        <v>2127</v>
      </c>
      <c r="E387" s="746" t="s">
        <v>1614</v>
      </c>
      <c r="F387" s="664" t="s">
        <v>1572</v>
      </c>
      <c r="G387" s="664" t="s">
        <v>1877</v>
      </c>
      <c r="H387" s="664" t="s">
        <v>520</v>
      </c>
      <c r="I387" s="664" t="s">
        <v>1940</v>
      </c>
      <c r="J387" s="664" t="s">
        <v>1938</v>
      </c>
      <c r="K387" s="664" t="s">
        <v>1941</v>
      </c>
      <c r="L387" s="665">
        <v>0</v>
      </c>
      <c r="M387" s="665">
        <v>0</v>
      </c>
      <c r="N387" s="664">
        <v>1</v>
      </c>
      <c r="O387" s="747">
        <v>1</v>
      </c>
      <c r="P387" s="665"/>
      <c r="Q387" s="680"/>
      <c r="R387" s="664"/>
      <c r="S387" s="680">
        <v>0</v>
      </c>
      <c r="T387" s="747"/>
      <c r="U387" s="703">
        <v>0</v>
      </c>
    </row>
    <row r="388" spans="1:21" ht="14.4" customHeight="1" x14ac:dyDescent="0.3">
      <c r="A388" s="663">
        <v>25</v>
      </c>
      <c r="B388" s="664" t="s">
        <v>1429</v>
      </c>
      <c r="C388" s="664" t="s">
        <v>1576</v>
      </c>
      <c r="D388" s="745" t="s">
        <v>2127</v>
      </c>
      <c r="E388" s="746" t="s">
        <v>1614</v>
      </c>
      <c r="F388" s="664" t="s">
        <v>1572</v>
      </c>
      <c r="G388" s="664" t="s">
        <v>2050</v>
      </c>
      <c r="H388" s="664" t="s">
        <v>520</v>
      </c>
      <c r="I388" s="664" t="s">
        <v>2094</v>
      </c>
      <c r="J388" s="664" t="s">
        <v>2095</v>
      </c>
      <c r="K388" s="664" t="s">
        <v>1149</v>
      </c>
      <c r="L388" s="665">
        <v>141.04</v>
      </c>
      <c r="M388" s="665">
        <v>141.04</v>
      </c>
      <c r="N388" s="664">
        <v>1</v>
      </c>
      <c r="O388" s="747">
        <v>0.5</v>
      </c>
      <c r="P388" s="665">
        <v>141.04</v>
      </c>
      <c r="Q388" s="680">
        <v>1</v>
      </c>
      <c r="R388" s="664">
        <v>1</v>
      </c>
      <c r="S388" s="680">
        <v>1</v>
      </c>
      <c r="T388" s="747">
        <v>0.5</v>
      </c>
      <c r="U388" s="703">
        <v>1</v>
      </c>
    </row>
    <row r="389" spans="1:21" ht="14.4" customHeight="1" x14ac:dyDescent="0.3">
      <c r="A389" s="663">
        <v>25</v>
      </c>
      <c r="B389" s="664" t="s">
        <v>1429</v>
      </c>
      <c r="C389" s="664" t="s">
        <v>1576</v>
      </c>
      <c r="D389" s="745" t="s">
        <v>2127</v>
      </c>
      <c r="E389" s="746" t="s">
        <v>1614</v>
      </c>
      <c r="F389" s="664" t="s">
        <v>1572</v>
      </c>
      <c r="G389" s="664" t="s">
        <v>1892</v>
      </c>
      <c r="H389" s="664" t="s">
        <v>520</v>
      </c>
      <c r="I389" s="664" t="s">
        <v>1893</v>
      </c>
      <c r="J389" s="664" t="s">
        <v>1894</v>
      </c>
      <c r="K389" s="664" t="s">
        <v>1895</v>
      </c>
      <c r="L389" s="665">
        <v>0</v>
      </c>
      <c r="M389" s="665">
        <v>0</v>
      </c>
      <c r="N389" s="664">
        <v>1</v>
      </c>
      <c r="O389" s="747">
        <v>0.5</v>
      </c>
      <c r="P389" s="665">
        <v>0</v>
      </c>
      <c r="Q389" s="680"/>
      <c r="R389" s="664">
        <v>1</v>
      </c>
      <c r="S389" s="680">
        <v>1</v>
      </c>
      <c r="T389" s="747">
        <v>0.5</v>
      </c>
      <c r="U389" s="703">
        <v>1</v>
      </c>
    </row>
    <row r="390" spans="1:21" ht="14.4" customHeight="1" x14ac:dyDescent="0.3">
      <c r="A390" s="663">
        <v>25</v>
      </c>
      <c r="B390" s="664" t="s">
        <v>1429</v>
      </c>
      <c r="C390" s="664" t="s">
        <v>1576</v>
      </c>
      <c r="D390" s="745" t="s">
        <v>2127</v>
      </c>
      <c r="E390" s="746" t="s">
        <v>1615</v>
      </c>
      <c r="F390" s="664" t="s">
        <v>1572</v>
      </c>
      <c r="G390" s="664" t="s">
        <v>1616</v>
      </c>
      <c r="H390" s="664" t="s">
        <v>520</v>
      </c>
      <c r="I390" s="664" t="s">
        <v>1621</v>
      </c>
      <c r="J390" s="664" t="s">
        <v>1121</v>
      </c>
      <c r="K390" s="664" t="s">
        <v>1622</v>
      </c>
      <c r="L390" s="665">
        <v>0</v>
      </c>
      <c r="M390" s="665">
        <v>0</v>
      </c>
      <c r="N390" s="664">
        <v>1</v>
      </c>
      <c r="O390" s="747">
        <v>1</v>
      </c>
      <c r="P390" s="665">
        <v>0</v>
      </c>
      <c r="Q390" s="680"/>
      <c r="R390" s="664">
        <v>1</v>
      </c>
      <c r="S390" s="680">
        <v>1</v>
      </c>
      <c r="T390" s="747">
        <v>1</v>
      </c>
      <c r="U390" s="703">
        <v>1</v>
      </c>
    </row>
    <row r="391" spans="1:21" ht="14.4" customHeight="1" x14ac:dyDescent="0.3">
      <c r="A391" s="663">
        <v>25</v>
      </c>
      <c r="B391" s="664" t="s">
        <v>1429</v>
      </c>
      <c r="C391" s="664" t="s">
        <v>1576</v>
      </c>
      <c r="D391" s="745" t="s">
        <v>2127</v>
      </c>
      <c r="E391" s="746" t="s">
        <v>1615</v>
      </c>
      <c r="F391" s="664" t="s">
        <v>1572</v>
      </c>
      <c r="G391" s="664" t="s">
        <v>1616</v>
      </c>
      <c r="H391" s="664" t="s">
        <v>1025</v>
      </c>
      <c r="I391" s="664" t="s">
        <v>1282</v>
      </c>
      <c r="J391" s="664" t="s">
        <v>1121</v>
      </c>
      <c r="K391" s="664" t="s">
        <v>1212</v>
      </c>
      <c r="L391" s="665">
        <v>154.36000000000001</v>
      </c>
      <c r="M391" s="665">
        <v>1080.52</v>
      </c>
      <c r="N391" s="664">
        <v>7</v>
      </c>
      <c r="O391" s="747">
        <v>7</v>
      </c>
      <c r="P391" s="665">
        <v>771.80000000000007</v>
      </c>
      <c r="Q391" s="680">
        <v>0.71428571428571441</v>
      </c>
      <c r="R391" s="664">
        <v>5</v>
      </c>
      <c r="S391" s="680">
        <v>0.7142857142857143</v>
      </c>
      <c r="T391" s="747">
        <v>5</v>
      </c>
      <c r="U391" s="703">
        <v>0.7142857142857143</v>
      </c>
    </row>
    <row r="392" spans="1:21" ht="14.4" customHeight="1" x14ac:dyDescent="0.3">
      <c r="A392" s="663">
        <v>25</v>
      </c>
      <c r="B392" s="664" t="s">
        <v>1429</v>
      </c>
      <c r="C392" s="664" t="s">
        <v>1576</v>
      </c>
      <c r="D392" s="745" t="s">
        <v>2127</v>
      </c>
      <c r="E392" s="746" t="s">
        <v>1615</v>
      </c>
      <c r="F392" s="664" t="s">
        <v>1572</v>
      </c>
      <c r="G392" s="664" t="s">
        <v>1694</v>
      </c>
      <c r="H392" s="664" t="s">
        <v>520</v>
      </c>
      <c r="I392" s="664" t="s">
        <v>1805</v>
      </c>
      <c r="J392" s="664" t="s">
        <v>1226</v>
      </c>
      <c r="K392" s="664" t="s">
        <v>1792</v>
      </c>
      <c r="L392" s="665">
        <v>0</v>
      </c>
      <c r="M392" s="665">
        <v>0</v>
      </c>
      <c r="N392" s="664">
        <v>1</v>
      </c>
      <c r="O392" s="747">
        <v>0.5</v>
      </c>
      <c r="P392" s="665">
        <v>0</v>
      </c>
      <c r="Q392" s="680"/>
      <c r="R392" s="664">
        <v>1</v>
      </c>
      <c r="S392" s="680">
        <v>1</v>
      </c>
      <c r="T392" s="747">
        <v>0.5</v>
      </c>
      <c r="U392" s="703">
        <v>1</v>
      </c>
    </row>
    <row r="393" spans="1:21" ht="14.4" customHeight="1" x14ac:dyDescent="0.3">
      <c r="A393" s="663">
        <v>25</v>
      </c>
      <c r="B393" s="664" t="s">
        <v>1429</v>
      </c>
      <c r="C393" s="664" t="s">
        <v>1576</v>
      </c>
      <c r="D393" s="745" t="s">
        <v>2127</v>
      </c>
      <c r="E393" s="746" t="s">
        <v>1615</v>
      </c>
      <c r="F393" s="664" t="s">
        <v>1572</v>
      </c>
      <c r="G393" s="664" t="s">
        <v>2050</v>
      </c>
      <c r="H393" s="664" t="s">
        <v>520</v>
      </c>
      <c r="I393" s="664" t="s">
        <v>2094</v>
      </c>
      <c r="J393" s="664" t="s">
        <v>2095</v>
      </c>
      <c r="K393" s="664" t="s">
        <v>1149</v>
      </c>
      <c r="L393" s="665">
        <v>141.04</v>
      </c>
      <c r="M393" s="665">
        <v>141.04</v>
      </c>
      <c r="N393" s="664">
        <v>1</v>
      </c>
      <c r="O393" s="747">
        <v>0.5</v>
      </c>
      <c r="P393" s="665">
        <v>141.04</v>
      </c>
      <c r="Q393" s="680">
        <v>1</v>
      </c>
      <c r="R393" s="664">
        <v>1</v>
      </c>
      <c r="S393" s="680">
        <v>1</v>
      </c>
      <c r="T393" s="747">
        <v>0.5</v>
      </c>
      <c r="U393" s="703">
        <v>1</v>
      </c>
    </row>
    <row r="394" spans="1:21" ht="14.4" customHeight="1" x14ac:dyDescent="0.3">
      <c r="A394" s="663">
        <v>25</v>
      </c>
      <c r="B394" s="664" t="s">
        <v>1429</v>
      </c>
      <c r="C394" s="664" t="s">
        <v>1578</v>
      </c>
      <c r="D394" s="745" t="s">
        <v>2128</v>
      </c>
      <c r="E394" s="746" t="s">
        <v>1588</v>
      </c>
      <c r="F394" s="664" t="s">
        <v>1572</v>
      </c>
      <c r="G394" s="664" t="s">
        <v>1616</v>
      </c>
      <c r="H394" s="664" t="s">
        <v>1025</v>
      </c>
      <c r="I394" s="664" t="s">
        <v>1282</v>
      </c>
      <c r="J394" s="664" t="s">
        <v>1121</v>
      </c>
      <c r="K394" s="664" t="s">
        <v>1212</v>
      </c>
      <c r="L394" s="665">
        <v>154.36000000000001</v>
      </c>
      <c r="M394" s="665">
        <v>1543.6000000000001</v>
      </c>
      <c r="N394" s="664">
        <v>10</v>
      </c>
      <c r="O394" s="747">
        <v>8.5</v>
      </c>
      <c r="P394" s="665">
        <v>926.16000000000008</v>
      </c>
      <c r="Q394" s="680">
        <v>0.6</v>
      </c>
      <c r="R394" s="664">
        <v>6</v>
      </c>
      <c r="S394" s="680">
        <v>0.6</v>
      </c>
      <c r="T394" s="747">
        <v>5</v>
      </c>
      <c r="U394" s="703">
        <v>0.58823529411764708</v>
      </c>
    </row>
    <row r="395" spans="1:21" ht="14.4" customHeight="1" x14ac:dyDescent="0.3">
      <c r="A395" s="663">
        <v>25</v>
      </c>
      <c r="B395" s="664" t="s">
        <v>1429</v>
      </c>
      <c r="C395" s="664" t="s">
        <v>1578</v>
      </c>
      <c r="D395" s="745" t="s">
        <v>2128</v>
      </c>
      <c r="E395" s="746" t="s">
        <v>1588</v>
      </c>
      <c r="F395" s="664" t="s">
        <v>1572</v>
      </c>
      <c r="G395" s="664" t="s">
        <v>1628</v>
      </c>
      <c r="H395" s="664" t="s">
        <v>1025</v>
      </c>
      <c r="I395" s="664" t="s">
        <v>1072</v>
      </c>
      <c r="J395" s="664" t="s">
        <v>543</v>
      </c>
      <c r="K395" s="664" t="s">
        <v>1545</v>
      </c>
      <c r="L395" s="665">
        <v>18.260000000000002</v>
      </c>
      <c r="M395" s="665">
        <v>73.040000000000006</v>
      </c>
      <c r="N395" s="664">
        <v>4</v>
      </c>
      <c r="O395" s="747">
        <v>2.5</v>
      </c>
      <c r="P395" s="665">
        <v>36.520000000000003</v>
      </c>
      <c r="Q395" s="680">
        <v>0.5</v>
      </c>
      <c r="R395" s="664">
        <v>2</v>
      </c>
      <c r="S395" s="680">
        <v>0.5</v>
      </c>
      <c r="T395" s="747">
        <v>1</v>
      </c>
      <c r="U395" s="703">
        <v>0.4</v>
      </c>
    </row>
    <row r="396" spans="1:21" ht="14.4" customHeight="1" x14ac:dyDescent="0.3">
      <c r="A396" s="663">
        <v>25</v>
      </c>
      <c r="B396" s="664" t="s">
        <v>1429</v>
      </c>
      <c r="C396" s="664" t="s">
        <v>1578</v>
      </c>
      <c r="D396" s="745" t="s">
        <v>2128</v>
      </c>
      <c r="E396" s="746" t="s">
        <v>1588</v>
      </c>
      <c r="F396" s="664" t="s">
        <v>1572</v>
      </c>
      <c r="G396" s="664" t="s">
        <v>1628</v>
      </c>
      <c r="H396" s="664" t="s">
        <v>1025</v>
      </c>
      <c r="I396" s="664" t="s">
        <v>2096</v>
      </c>
      <c r="J396" s="664" t="s">
        <v>543</v>
      </c>
      <c r="K396" s="664" t="s">
        <v>2097</v>
      </c>
      <c r="L396" s="665">
        <v>0</v>
      </c>
      <c r="M396" s="665">
        <v>0</v>
      </c>
      <c r="N396" s="664">
        <v>1</v>
      </c>
      <c r="O396" s="747">
        <v>1</v>
      </c>
      <c r="P396" s="665"/>
      <c r="Q396" s="680"/>
      <c r="R396" s="664"/>
      <c r="S396" s="680">
        <v>0</v>
      </c>
      <c r="T396" s="747"/>
      <c r="U396" s="703">
        <v>0</v>
      </c>
    </row>
    <row r="397" spans="1:21" ht="14.4" customHeight="1" x14ac:dyDescent="0.3">
      <c r="A397" s="663">
        <v>25</v>
      </c>
      <c r="B397" s="664" t="s">
        <v>1429</v>
      </c>
      <c r="C397" s="664" t="s">
        <v>1578</v>
      </c>
      <c r="D397" s="745" t="s">
        <v>2128</v>
      </c>
      <c r="E397" s="746" t="s">
        <v>1590</v>
      </c>
      <c r="F397" s="664" t="s">
        <v>1572</v>
      </c>
      <c r="G397" s="664" t="s">
        <v>1616</v>
      </c>
      <c r="H397" s="664" t="s">
        <v>1025</v>
      </c>
      <c r="I397" s="664" t="s">
        <v>1282</v>
      </c>
      <c r="J397" s="664" t="s">
        <v>1121</v>
      </c>
      <c r="K397" s="664" t="s">
        <v>1212</v>
      </c>
      <c r="L397" s="665">
        <v>154.36000000000001</v>
      </c>
      <c r="M397" s="665">
        <v>617.44000000000005</v>
      </c>
      <c r="N397" s="664">
        <v>4</v>
      </c>
      <c r="O397" s="747">
        <v>3.5</v>
      </c>
      <c r="P397" s="665">
        <v>308.72000000000003</v>
      </c>
      <c r="Q397" s="680">
        <v>0.5</v>
      </c>
      <c r="R397" s="664">
        <v>2</v>
      </c>
      <c r="S397" s="680">
        <v>0.5</v>
      </c>
      <c r="T397" s="747">
        <v>1.5</v>
      </c>
      <c r="U397" s="703">
        <v>0.42857142857142855</v>
      </c>
    </row>
    <row r="398" spans="1:21" ht="14.4" customHeight="1" x14ac:dyDescent="0.3">
      <c r="A398" s="663">
        <v>25</v>
      </c>
      <c r="B398" s="664" t="s">
        <v>1429</v>
      </c>
      <c r="C398" s="664" t="s">
        <v>1578</v>
      </c>
      <c r="D398" s="745" t="s">
        <v>2128</v>
      </c>
      <c r="E398" s="746" t="s">
        <v>1590</v>
      </c>
      <c r="F398" s="664" t="s">
        <v>1572</v>
      </c>
      <c r="G398" s="664" t="s">
        <v>1638</v>
      </c>
      <c r="H398" s="664" t="s">
        <v>520</v>
      </c>
      <c r="I398" s="664" t="s">
        <v>1639</v>
      </c>
      <c r="J398" s="664" t="s">
        <v>1640</v>
      </c>
      <c r="K398" s="664" t="s">
        <v>1641</v>
      </c>
      <c r="L398" s="665">
        <v>0</v>
      </c>
      <c r="M398" s="665">
        <v>0</v>
      </c>
      <c r="N398" s="664">
        <v>1</v>
      </c>
      <c r="O398" s="747">
        <v>0.5</v>
      </c>
      <c r="P398" s="665">
        <v>0</v>
      </c>
      <c r="Q398" s="680"/>
      <c r="R398" s="664">
        <v>1</v>
      </c>
      <c r="S398" s="680">
        <v>1</v>
      </c>
      <c r="T398" s="747">
        <v>0.5</v>
      </c>
      <c r="U398" s="703">
        <v>1</v>
      </c>
    </row>
    <row r="399" spans="1:21" ht="14.4" customHeight="1" x14ac:dyDescent="0.3">
      <c r="A399" s="663">
        <v>25</v>
      </c>
      <c r="B399" s="664" t="s">
        <v>1429</v>
      </c>
      <c r="C399" s="664" t="s">
        <v>1578</v>
      </c>
      <c r="D399" s="745" t="s">
        <v>2128</v>
      </c>
      <c r="E399" s="746" t="s">
        <v>1590</v>
      </c>
      <c r="F399" s="664" t="s">
        <v>1572</v>
      </c>
      <c r="G399" s="664" t="s">
        <v>1617</v>
      </c>
      <c r="H399" s="664" t="s">
        <v>520</v>
      </c>
      <c r="I399" s="664" t="s">
        <v>1233</v>
      </c>
      <c r="J399" s="664" t="s">
        <v>1234</v>
      </c>
      <c r="K399" s="664" t="s">
        <v>1235</v>
      </c>
      <c r="L399" s="665">
        <v>132.97999999999999</v>
      </c>
      <c r="M399" s="665">
        <v>398.93999999999994</v>
      </c>
      <c r="N399" s="664">
        <v>3</v>
      </c>
      <c r="O399" s="747">
        <v>1.5</v>
      </c>
      <c r="P399" s="665">
        <v>265.95999999999998</v>
      </c>
      <c r="Q399" s="680">
        <v>0.66666666666666674</v>
      </c>
      <c r="R399" s="664">
        <v>2</v>
      </c>
      <c r="S399" s="680">
        <v>0.66666666666666663</v>
      </c>
      <c r="T399" s="747">
        <v>0.5</v>
      </c>
      <c r="U399" s="703">
        <v>0.33333333333333331</v>
      </c>
    </row>
    <row r="400" spans="1:21" ht="14.4" customHeight="1" x14ac:dyDescent="0.3">
      <c r="A400" s="663">
        <v>25</v>
      </c>
      <c r="B400" s="664" t="s">
        <v>1429</v>
      </c>
      <c r="C400" s="664" t="s">
        <v>1578</v>
      </c>
      <c r="D400" s="745" t="s">
        <v>2128</v>
      </c>
      <c r="E400" s="746" t="s">
        <v>1590</v>
      </c>
      <c r="F400" s="664" t="s">
        <v>1572</v>
      </c>
      <c r="G400" s="664" t="s">
        <v>1628</v>
      </c>
      <c r="H400" s="664" t="s">
        <v>1025</v>
      </c>
      <c r="I400" s="664" t="s">
        <v>1072</v>
      </c>
      <c r="J400" s="664" t="s">
        <v>543</v>
      </c>
      <c r="K400" s="664" t="s">
        <v>1545</v>
      </c>
      <c r="L400" s="665">
        <v>18.260000000000002</v>
      </c>
      <c r="M400" s="665">
        <v>18.260000000000002</v>
      </c>
      <c r="N400" s="664">
        <v>1</v>
      </c>
      <c r="O400" s="747">
        <v>0.5</v>
      </c>
      <c r="P400" s="665">
        <v>18.260000000000002</v>
      </c>
      <c r="Q400" s="680">
        <v>1</v>
      </c>
      <c r="R400" s="664">
        <v>1</v>
      </c>
      <c r="S400" s="680">
        <v>1</v>
      </c>
      <c r="T400" s="747">
        <v>0.5</v>
      </c>
      <c r="U400" s="703">
        <v>1</v>
      </c>
    </row>
    <row r="401" spans="1:21" ht="14.4" customHeight="1" x14ac:dyDescent="0.3">
      <c r="A401" s="663">
        <v>25</v>
      </c>
      <c r="B401" s="664" t="s">
        <v>1429</v>
      </c>
      <c r="C401" s="664" t="s">
        <v>1578</v>
      </c>
      <c r="D401" s="745" t="s">
        <v>2128</v>
      </c>
      <c r="E401" s="746" t="s">
        <v>1593</v>
      </c>
      <c r="F401" s="664" t="s">
        <v>1572</v>
      </c>
      <c r="G401" s="664" t="s">
        <v>1616</v>
      </c>
      <c r="H401" s="664" t="s">
        <v>520</v>
      </c>
      <c r="I401" s="664" t="s">
        <v>1618</v>
      </c>
      <c r="J401" s="664" t="s">
        <v>1619</v>
      </c>
      <c r="K401" s="664" t="s">
        <v>1620</v>
      </c>
      <c r="L401" s="665">
        <v>154.36000000000001</v>
      </c>
      <c r="M401" s="665">
        <v>1389.2400000000002</v>
      </c>
      <c r="N401" s="664">
        <v>9</v>
      </c>
      <c r="O401" s="747">
        <v>8.5</v>
      </c>
      <c r="P401" s="665">
        <v>771.80000000000007</v>
      </c>
      <c r="Q401" s="680">
        <v>0.55555555555555547</v>
      </c>
      <c r="R401" s="664">
        <v>5</v>
      </c>
      <c r="S401" s="680">
        <v>0.55555555555555558</v>
      </c>
      <c r="T401" s="747">
        <v>4.5</v>
      </c>
      <c r="U401" s="703">
        <v>0.52941176470588236</v>
      </c>
    </row>
    <row r="402" spans="1:21" ht="14.4" customHeight="1" x14ac:dyDescent="0.3">
      <c r="A402" s="663">
        <v>25</v>
      </c>
      <c r="B402" s="664" t="s">
        <v>1429</v>
      </c>
      <c r="C402" s="664" t="s">
        <v>1578</v>
      </c>
      <c r="D402" s="745" t="s">
        <v>2128</v>
      </c>
      <c r="E402" s="746" t="s">
        <v>1593</v>
      </c>
      <c r="F402" s="664" t="s">
        <v>1572</v>
      </c>
      <c r="G402" s="664" t="s">
        <v>1628</v>
      </c>
      <c r="H402" s="664" t="s">
        <v>1025</v>
      </c>
      <c r="I402" s="664" t="s">
        <v>1072</v>
      </c>
      <c r="J402" s="664" t="s">
        <v>543</v>
      </c>
      <c r="K402" s="664" t="s">
        <v>1545</v>
      </c>
      <c r="L402" s="665">
        <v>18.260000000000002</v>
      </c>
      <c r="M402" s="665">
        <v>18.260000000000002</v>
      </c>
      <c r="N402" s="664">
        <v>1</v>
      </c>
      <c r="O402" s="747">
        <v>1</v>
      </c>
      <c r="P402" s="665"/>
      <c r="Q402" s="680">
        <v>0</v>
      </c>
      <c r="R402" s="664"/>
      <c r="S402" s="680">
        <v>0</v>
      </c>
      <c r="T402" s="747"/>
      <c r="U402" s="703">
        <v>0</v>
      </c>
    </row>
    <row r="403" spans="1:21" ht="14.4" customHeight="1" x14ac:dyDescent="0.3">
      <c r="A403" s="663">
        <v>25</v>
      </c>
      <c r="B403" s="664" t="s">
        <v>1429</v>
      </c>
      <c r="C403" s="664" t="s">
        <v>1578</v>
      </c>
      <c r="D403" s="745" t="s">
        <v>2128</v>
      </c>
      <c r="E403" s="746" t="s">
        <v>1593</v>
      </c>
      <c r="F403" s="664" t="s">
        <v>1572</v>
      </c>
      <c r="G403" s="664" t="s">
        <v>1628</v>
      </c>
      <c r="H403" s="664" t="s">
        <v>520</v>
      </c>
      <c r="I403" s="664" t="s">
        <v>1847</v>
      </c>
      <c r="J403" s="664" t="s">
        <v>543</v>
      </c>
      <c r="K403" s="664" t="s">
        <v>1848</v>
      </c>
      <c r="L403" s="665">
        <v>0</v>
      </c>
      <c r="M403" s="665">
        <v>0</v>
      </c>
      <c r="N403" s="664">
        <v>1</v>
      </c>
      <c r="O403" s="747">
        <v>0.5</v>
      </c>
      <c r="P403" s="665">
        <v>0</v>
      </c>
      <c r="Q403" s="680"/>
      <c r="R403" s="664">
        <v>1</v>
      </c>
      <c r="S403" s="680">
        <v>1</v>
      </c>
      <c r="T403" s="747">
        <v>0.5</v>
      </c>
      <c r="U403" s="703">
        <v>1</v>
      </c>
    </row>
    <row r="404" spans="1:21" ht="14.4" customHeight="1" x14ac:dyDescent="0.3">
      <c r="A404" s="663">
        <v>25</v>
      </c>
      <c r="B404" s="664" t="s">
        <v>1429</v>
      </c>
      <c r="C404" s="664" t="s">
        <v>1578</v>
      </c>
      <c r="D404" s="745" t="s">
        <v>2128</v>
      </c>
      <c r="E404" s="746" t="s">
        <v>1594</v>
      </c>
      <c r="F404" s="664" t="s">
        <v>1572</v>
      </c>
      <c r="G404" s="664" t="s">
        <v>1616</v>
      </c>
      <c r="H404" s="664" t="s">
        <v>1025</v>
      </c>
      <c r="I404" s="664" t="s">
        <v>1282</v>
      </c>
      <c r="J404" s="664" t="s">
        <v>1121</v>
      </c>
      <c r="K404" s="664" t="s">
        <v>1212</v>
      </c>
      <c r="L404" s="665">
        <v>154.36000000000001</v>
      </c>
      <c r="M404" s="665">
        <v>1389.2400000000002</v>
      </c>
      <c r="N404" s="664">
        <v>9</v>
      </c>
      <c r="O404" s="747">
        <v>8.5</v>
      </c>
      <c r="P404" s="665">
        <v>617.44000000000005</v>
      </c>
      <c r="Q404" s="680">
        <v>0.44444444444444442</v>
      </c>
      <c r="R404" s="664">
        <v>4</v>
      </c>
      <c r="S404" s="680">
        <v>0.44444444444444442</v>
      </c>
      <c r="T404" s="747">
        <v>3.5</v>
      </c>
      <c r="U404" s="703">
        <v>0.41176470588235292</v>
      </c>
    </row>
    <row r="405" spans="1:21" ht="14.4" customHeight="1" x14ac:dyDescent="0.3">
      <c r="A405" s="663">
        <v>25</v>
      </c>
      <c r="B405" s="664" t="s">
        <v>1429</v>
      </c>
      <c r="C405" s="664" t="s">
        <v>1578</v>
      </c>
      <c r="D405" s="745" t="s">
        <v>2128</v>
      </c>
      <c r="E405" s="746" t="s">
        <v>1594</v>
      </c>
      <c r="F405" s="664" t="s">
        <v>1572</v>
      </c>
      <c r="G405" s="664" t="s">
        <v>1628</v>
      </c>
      <c r="H405" s="664" t="s">
        <v>520</v>
      </c>
      <c r="I405" s="664" t="s">
        <v>1652</v>
      </c>
      <c r="J405" s="664" t="s">
        <v>543</v>
      </c>
      <c r="K405" s="664" t="s">
        <v>1653</v>
      </c>
      <c r="L405" s="665">
        <v>18.260000000000002</v>
      </c>
      <c r="M405" s="665">
        <v>36.520000000000003</v>
      </c>
      <c r="N405" s="664">
        <v>2</v>
      </c>
      <c r="O405" s="747">
        <v>1.5</v>
      </c>
      <c r="P405" s="665">
        <v>18.260000000000002</v>
      </c>
      <c r="Q405" s="680">
        <v>0.5</v>
      </c>
      <c r="R405" s="664">
        <v>1</v>
      </c>
      <c r="S405" s="680">
        <v>0.5</v>
      </c>
      <c r="T405" s="747">
        <v>0.5</v>
      </c>
      <c r="U405" s="703">
        <v>0.33333333333333331</v>
      </c>
    </row>
    <row r="406" spans="1:21" ht="14.4" customHeight="1" x14ac:dyDescent="0.3">
      <c r="A406" s="663">
        <v>25</v>
      </c>
      <c r="B406" s="664" t="s">
        <v>1429</v>
      </c>
      <c r="C406" s="664" t="s">
        <v>1578</v>
      </c>
      <c r="D406" s="745" t="s">
        <v>2128</v>
      </c>
      <c r="E406" s="746" t="s">
        <v>1596</v>
      </c>
      <c r="F406" s="664" t="s">
        <v>1572</v>
      </c>
      <c r="G406" s="664" t="s">
        <v>1616</v>
      </c>
      <c r="H406" s="664" t="s">
        <v>1025</v>
      </c>
      <c r="I406" s="664" t="s">
        <v>1282</v>
      </c>
      <c r="J406" s="664" t="s">
        <v>1121</v>
      </c>
      <c r="K406" s="664" t="s">
        <v>1212</v>
      </c>
      <c r="L406" s="665">
        <v>154.36000000000001</v>
      </c>
      <c r="M406" s="665">
        <v>463.08000000000004</v>
      </c>
      <c r="N406" s="664">
        <v>3</v>
      </c>
      <c r="O406" s="747">
        <v>1.5</v>
      </c>
      <c r="P406" s="665">
        <v>308.72000000000003</v>
      </c>
      <c r="Q406" s="680">
        <v>0.66666666666666663</v>
      </c>
      <c r="R406" s="664">
        <v>2</v>
      </c>
      <c r="S406" s="680">
        <v>0.66666666666666663</v>
      </c>
      <c r="T406" s="747">
        <v>1</v>
      </c>
      <c r="U406" s="703">
        <v>0.66666666666666663</v>
      </c>
    </row>
    <row r="407" spans="1:21" ht="14.4" customHeight="1" x14ac:dyDescent="0.3">
      <c r="A407" s="663">
        <v>25</v>
      </c>
      <c r="B407" s="664" t="s">
        <v>1429</v>
      </c>
      <c r="C407" s="664" t="s">
        <v>1578</v>
      </c>
      <c r="D407" s="745" t="s">
        <v>2128</v>
      </c>
      <c r="E407" s="746" t="s">
        <v>1596</v>
      </c>
      <c r="F407" s="664" t="s">
        <v>1572</v>
      </c>
      <c r="G407" s="664" t="s">
        <v>1628</v>
      </c>
      <c r="H407" s="664" t="s">
        <v>1025</v>
      </c>
      <c r="I407" s="664" t="s">
        <v>1072</v>
      </c>
      <c r="J407" s="664" t="s">
        <v>543</v>
      </c>
      <c r="K407" s="664" t="s">
        <v>1545</v>
      </c>
      <c r="L407" s="665">
        <v>18.260000000000002</v>
      </c>
      <c r="M407" s="665">
        <v>18.260000000000002</v>
      </c>
      <c r="N407" s="664">
        <v>1</v>
      </c>
      <c r="O407" s="747">
        <v>0.5</v>
      </c>
      <c r="P407" s="665"/>
      <c r="Q407" s="680">
        <v>0</v>
      </c>
      <c r="R407" s="664"/>
      <c r="S407" s="680">
        <v>0</v>
      </c>
      <c r="T407" s="747"/>
      <c r="U407" s="703">
        <v>0</v>
      </c>
    </row>
    <row r="408" spans="1:21" ht="14.4" customHeight="1" x14ac:dyDescent="0.3">
      <c r="A408" s="663">
        <v>25</v>
      </c>
      <c r="B408" s="664" t="s">
        <v>1429</v>
      </c>
      <c r="C408" s="664" t="s">
        <v>1578</v>
      </c>
      <c r="D408" s="745" t="s">
        <v>2128</v>
      </c>
      <c r="E408" s="746" t="s">
        <v>1596</v>
      </c>
      <c r="F408" s="664" t="s">
        <v>1572</v>
      </c>
      <c r="G408" s="664" t="s">
        <v>1628</v>
      </c>
      <c r="H408" s="664" t="s">
        <v>520</v>
      </c>
      <c r="I408" s="664" t="s">
        <v>1652</v>
      </c>
      <c r="J408" s="664" t="s">
        <v>543</v>
      </c>
      <c r="K408" s="664" t="s">
        <v>1653</v>
      </c>
      <c r="L408" s="665">
        <v>18.260000000000002</v>
      </c>
      <c r="M408" s="665">
        <v>36.520000000000003</v>
      </c>
      <c r="N408" s="664">
        <v>2</v>
      </c>
      <c r="O408" s="747">
        <v>1</v>
      </c>
      <c r="P408" s="665">
        <v>36.520000000000003</v>
      </c>
      <c r="Q408" s="680">
        <v>1</v>
      </c>
      <c r="R408" s="664">
        <v>2</v>
      </c>
      <c r="S408" s="680">
        <v>1</v>
      </c>
      <c r="T408" s="747">
        <v>1</v>
      </c>
      <c r="U408" s="703">
        <v>1</v>
      </c>
    </row>
    <row r="409" spans="1:21" ht="14.4" customHeight="1" x14ac:dyDescent="0.3">
      <c r="A409" s="663">
        <v>25</v>
      </c>
      <c r="B409" s="664" t="s">
        <v>1429</v>
      </c>
      <c r="C409" s="664" t="s">
        <v>1578</v>
      </c>
      <c r="D409" s="745" t="s">
        <v>2128</v>
      </c>
      <c r="E409" s="746" t="s">
        <v>1598</v>
      </c>
      <c r="F409" s="664" t="s">
        <v>1572</v>
      </c>
      <c r="G409" s="664" t="s">
        <v>1616</v>
      </c>
      <c r="H409" s="664" t="s">
        <v>1025</v>
      </c>
      <c r="I409" s="664" t="s">
        <v>1282</v>
      </c>
      <c r="J409" s="664" t="s">
        <v>1121</v>
      </c>
      <c r="K409" s="664" t="s">
        <v>1212</v>
      </c>
      <c r="L409" s="665">
        <v>154.36000000000001</v>
      </c>
      <c r="M409" s="665">
        <v>154.36000000000001</v>
      </c>
      <c r="N409" s="664">
        <v>1</v>
      </c>
      <c r="O409" s="747">
        <v>1</v>
      </c>
      <c r="P409" s="665"/>
      <c r="Q409" s="680">
        <v>0</v>
      </c>
      <c r="R409" s="664"/>
      <c r="S409" s="680">
        <v>0</v>
      </c>
      <c r="T409" s="747"/>
      <c r="U409" s="703">
        <v>0</v>
      </c>
    </row>
    <row r="410" spans="1:21" ht="14.4" customHeight="1" x14ac:dyDescent="0.3">
      <c r="A410" s="663">
        <v>25</v>
      </c>
      <c r="B410" s="664" t="s">
        <v>1429</v>
      </c>
      <c r="C410" s="664" t="s">
        <v>1578</v>
      </c>
      <c r="D410" s="745" t="s">
        <v>2128</v>
      </c>
      <c r="E410" s="746" t="s">
        <v>1598</v>
      </c>
      <c r="F410" s="664" t="s">
        <v>1572</v>
      </c>
      <c r="G410" s="664" t="s">
        <v>1617</v>
      </c>
      <c r="H410" s="664" t="s">
        <v>520</v>
      </c>
      <c r="I410" s="664" t="s">
        <v>1233</v>
      </c>
      <c r="J410" s="664" t="s">
        <v>1234</v>
      </c>
      <c r="K410" s="664" t="s">
        <v>1235</v>
      </c>
      <c r="L410" s="665">
        <v>132.97999999999999</v>
      </c>
      <c r="M410" s="665">
        <v>132.97999999999999</v>
      </c>
      <c r="N410" s="664">
        <v>1</v>
      </c>
      <c r="O410" s="747">
        <v>1</v>
      </c>
      <c r="P410" s="665">
        <v>132.97999999999999</v>
      </c>
      <c r="Q410" s="680">
        <v>1</v>
      </c>
      <c r="R410" s="664">
        <v>1</v>
      </c>
      <c r="S410" s="680">
        <v>1</v>
      </c>
      <c r="T410" s="747">
        <v>1</v>
      </c>
      <c r="U410" s="703">
        <v>1</v>
      </c>
    </row>
    <row r="411" spans="1:21" ht="14.4" customHeight="1" x14ac:dyDescent="0.3">
      <c r="A411" s="663">
        <v>25</v>
      </c>
      <c r="B411" s="664" t="s">
        <v>1429</v>
      </c>
      <c r="C411" s="664" t="s">
        <v>1578</v>
      </c>
      <c r="D411" s="745" t="s">
        <v>2128</v>
      </c>
      <c r="E411" s="746" t="s">
        <v>1601</v>
      </c>
      <c r="F411" s="664" t="s">
        <v>1572</v>
      </c>
      <c r="G411" s="664" t="s">
        <v>1616</v>
      </c>
      <c r="H411" s="664" t="s">
        <v>1025</v>
      </c>
      <c r="I411" s="664" t="s">
        <v>1282</v>
      </c>
      <c r="J411" s="664" t="s">
        <v>1121</v>
      </c>
      <c r="K411" s="664" t="s">
        <v>1212</v>
      </c>
      <c r="L411" s="665">
        <v>154.36000000000001</v>
      </c>
      <c r="M411" s="665">
        <v>308.72000000000003</v>
      </c>
      <c r="N411" s="664">
        <v>2</v>
      </c>
      <c r="O411" s="747">
        <v>2</v>
      </c>
      <c r="P411" s="665">
        <v>154.36000000000001</v>
      </c>
      <c r="Q411" s="680">
        <v>0.5</v>
      </c>
      <c r="R411" s="664">
        <v>1</v>
      </c>
      <c r="S411" s="680">
        <v>0.5</v>
      </c>
      <c r="T411" s="747">
        <v>1</v>
      </c>
      <c r="U411" s="703">
        <v>0.5</v>
      </c>
    </row>
    <row r="412" spans="1:21" ht="14.4" customHeight="1" x14ac:dyDescent="0.3">
      <c r="A412" s="663">
        <v>25</v>
      </c>
      <c r="B412" s="664" t="s">
        <v>1429</v>
      </c>
      <c r="C412" s="664" t="s">
        <v>1578</v>
      </c>
      <c r="D412" s="745" t="s">
        <v>2128</v>
      </c>
      <c r="E412" s="746" t="s">
        <v>1605</v>
      </c>
      <c r="F412" s="664" t="s">
        <v>1572</v>
      </c>
      <c r="G412" s="664" t="s">
        <v>1616</v>
      </c>
      <c r="H412" s="664" t="s">
        <v>1025</v>
      </c>
      <c r="I412" s="664" t="s">
        <v>1282</v>
      </c>
      <c r="J412" s="664" t="s">
        <v>1121</v>
      </c>
      <c r="K412" s="664" t="s">
        <v>1212</v>
      </c>
      <c r="L412" s="665">
        <v>154.36000000000001</v>
      </c>
      <c r="M412" s="665">
        <v>3087.2000000000007</v>
      </c>
      <c r="N412" s="664">
        <v>20</v>
      </c>
      <c r="O412" s="747">
        <v>20</v>
      </c>
      <c r="P412" s="665">
        <v>1543.6000000000004</v>
      </c>
      <c r="Q412" s="680">
        <v>0.5</v>
      </c>
      <c r="R412" s="664">
        <v>10</v>
      </c>
      <c r="S412" s="680">
        <v>0.5</v>
      </c>
      <c r="T412" s="747">
        <v>10</v>
      </c>
      <c r="U412" s="703">
        <v>0.5</v>
      </c>
    </row>
    <row r="413" spans="1:21" ht="14.4" customHeight="1" x14ac:dyDescent="0.3">
      <c r="A413" s="663">
        <v>25</v>
      </c>
      <c r="B413" s="664" t="s">
        <v>1429</v>
      </c>
      <c r="C413" s="664" t="s">
        <v>1578</v>
      </c>
      <c r="D413" s="745" t="s">
        <v>2128</v>
      </c>
      <c r="E413" s="746" t="s">
        <v>1605</v>
      </c>
      <c r="F413" s="664" t="s">
        <v>1572</v>
      </c>
      <c r="G413" s="664" t="s">
        <v>1617</v>
      </c>
      <c r="H413" s="664" t="s">
        <v>520</v>
      </c>
      <c r="I413" s="664" t="s">
        <v>1233</v>
      </c>
      <c r="J413" s="664" t="s">
        <v>1234</v>
      </c>
      <c r="K413" s="664" t="s">
        <v>1235</v>
      </c>
      <c r="L413" s="665">
        <v>132.97999999999999</v>
      </c>
      <c r="M413" s="665">
        <v>132.97999999999999</v>
      </c>
      <c r="N413" s="664">
        <v>1</v>
      </c>
      <c r="O413" s="747">
        <v>1</v>
      </c>
      <c r="P413" s="665">
        <v>132.97999999999999</v>
      </c>
      <c r="Q413" s="680">
        <v>1</v>
      </c>
      <c r="R413" s="664">
        <v>1</v>
      </c>
      <c r="S413" s="680">
        <v>1</v>
      </c>
      <c r="T413" s="747">
        <v>1</v>
      </c>
      <c r="U413" s="703">
        <v>1</v>
      </c>
    </row>
    <row r="414" spans="1:21" ht="14.4" customHeight="1" x14ac:dyDescent="0.3">
      <c r="A414" s="663">
        <v>25</v>
      </c>
      <c r="B414" s="664" t="s">
        <v>1429</v>
      </c>
      <c r="C414" s="664" t="s">
        <v>1578</v>
      </c>
      <c r="D414" s="745" t="s">
        <v>2128</v>
      </c>
      <c r="E414" s="746" t="s">
        <v>1605</v>
      </c>
      <c r="F414" s="664" t="s">
        <v>1572</v>
      </c>
      <c r="G414" s="664" t="s">
        <v>1684</v>
      </c>
      <c r="H414" s="664" t="s">
        <v>520</v>
      </c>
      <c r="I414" s="664" t="s">
        <v>1255</v>
      </c>
      <c r="J414" s="664" t="s">
        <v>1256</v>
      </c>
      <c r="K414" s="664" t="s">
        <v>1685</v>
      </c>
      <c r="L414" s="665">
        <v>115.13</v>
      </c>
      <c r="M414" s="665">
        <v>230.26</v>
      </c>
      <c r="N414" s="664">
        <v>2</v>
      </c>
      <c r="O414" s="747">
        <v>2</v>
      </c>
      <c r="P414" s="665">
        <v>115.13</v>
      </c>
      <c r="Q414" s="680">
        <v>0.5</v>
      </c>
      <c r="R414" s="664">
        <v>1</v>
      </c>
      <c r="S414" s="680">
        <v>0.5</v>
      </c>
      <c r="T414" s="747">
        <v>1</v>
      </c>
      <c r="U414" s="703">
        <v>0.5</v>
      </c>
    </row>
    <row r="415" spans="1:21" ht="14.4" customHeight="1" x14ac:dyDescent="0.3">
      <c r="A415" s="663">
        <v>25</v>
      </c>
      <c r="B415" s="664" t="s">
        <v>1429</v>
      </c>
      <c r="C415" s="664" t="s">
        <v>1578</v>
      </c>
      <c r="D415" s="745" t="s">
        <v>2128</v>
      </c>
      <c r="E415" s="746" t="s">
        <v>1605</v>
      </c>
      <c r="F415" s="664" t="s">
        <v>1572</v>
      </c>
      <c r="G415" s="664" t="s">
        <v>1889</v>
      </c>
      <c r="H415" s="664" t="s">
        <v>520</v>
      </c>
      <c r="I415" s="664" t="s">
        <v>1890</v>
      </c>
      <c r="J415" s="664" t="s">
        <v>1891</v>
      </c>
      <c r="K415" s="664" t="s">
        <v>1685</v>
      </c>
      <c r="L415" s="665">
        <v>115.13</v>
      </c>
      <c r="M415" s="665">
        <v>230.26</v>
      </c>
      <c r="N415" s="664">
        <v>2</v>
      </c>
      <c r="O415" s="747">
        <v>2</v>
      </c>
      <c r="P415" s="665">
        <v>115.13</v>
      </c>
      <c r="Q415" s="680">
        <v>0.5</v>
      </c>
      <c r="R415" s="664">
        <v>1</v>
      </c>
      <c r="S415" s="680">
        <v>0.5</v>
      </c>
      <c r="T415" s="747">
        <v>1</v>
      </c>
      <c r="U415" s="703">
        <v>0.5</v>
      </c>
    </row>
    <row r="416" spans="1:21" ht="14.4" customHeight="1" x14ac:dyDescent="0.3">
      <c r="A416" s="663">
        <v>25</v>
      </c>
      <c r="B416" s="664" t="s">
        <v>1429</v>
      </c>
      <c r="C416" s="664" t="s">
        <v>1578</v>
      </c>
      <c r="D416" s="745" t="s">
        <v>2128</v>
      </c>
      <c r="E416" s="746" t="s">
        <v>1605</v>
      </c>
      <c r="F416" s="664" t="s">
        <v>1572</v>
      </c>
      <c r="G416" s="664" t="s">
        <v>1628</v>
      </c>
      <c r="H416" s="664" t="s">
        <v>520</v>
      </c>
      <c r="I416" s="664" t="s">
        <v>962</v>
      </c>
      <c r="J416" s="664" t="s">
        <v>543</v>
      </c>
      <c r="K416" s="664" t="s">
        <v>1629</v>
      </c>
      <c r="L416" s="665">
        <v>36.54</v>
      </c>
      <c r="M416" s="665">
        <v>36.54</v>
      </c>
      <c r="N416" s="664">
        <v>1</v>
      </c>
      <c r="O416" s="747">
        <v>1</v>
      </c>
      <c r="P416" s="665"/>
      <c r="Q416" s="680">
        <v>0</v>
      </c>
      <c r="R416" s="664"/>
      <c r="S416" s="680">
        <v>0</v>
      </c>
      <c r="T416" s="747"/>
      <c r="U416" s="703">
        <v>0</v>
      </c>
    </row>
    <row r="417" spans="1:21" ht="14.4" customHeight="1" x14ac:dyDescent="0.3">
      <c r="A417" s="663">
        <v>25</v>
      </c>
      <c r="B417" s="664" t="s">
        <v>1429</v>
      </c>
      <c r="C417" s="664" t="s">
        <v>1578</v>
      </c>
      <c r="D417" s="745" t="s">
        <v>2128</v>
      </c>
      <c r="E417" s="746" t="s">
        <v>1606</v>
      </c>
      <c r="F417" s="664" t="s">
        <v>1572</v>
      </c>
      <c r="G417" s="664" t="s">
        <v>1616</v>
      </c>
      <c r="H417" s="664" t="s">
        <v>1025</v>
      </c>
      <c r="I417" s="664" t="s">
        <v>1282</v>
      </c>
      <c r="J417" s="664" t="s">
        <v>1121</v>
      </c>
      <c r="K417" s="664" t="s">
        <v>1212</v>
      </c>
      <c r="L417" s="665">
        <v>154.36000000000001</v>
      </c>
      <c r="M417" s="665">
        <v>1080.52</v>
      </c>
      <c r="N417" s="664">
        <v>7</v>
      </c>
      <c r="O417" s="747">
        <v>5.5</v>
      </c>
      <c r="P417" s="665">
        <v>308.72000000000003</v>
      </c>
      <c r="Q417" s="680">
        <v>0.28571428571428575</v>
      </c>
      <c r="R417" s="664">
        <v>2</v>
      </c>
      <c r="S417" s="680">
        <v>0.2857142857142857</v>
      </c>
      <c r="T417" s="747">
        <v>1.5</v>
      </c>
      <c r="U417" s="703">
        <v>0.27272727272727271</v>
      </c>
    </row>
    <row r="418" spans="1:21" ht="14.4" customHeight="1" x14ac:dyDescent="0.3">
      <c r="A418" s="663">
        <v>25</v>
      </c>
      <c r="B418" s="664" t="s">
        <v>1429</v>
      </c>
      <c r="C418" s="664" t="s">
        <v>1578</v>
      </c>
      <c r="D418" s="745" t="s">
        <v>2128</v>
      </c>
      <c r="E418" s="746" t="s">
        <v>1606</v>
      </c>
      <c r="F418" s="664" t="s">
        <v>1572</v>
      </c>
      <c r="G418" s="664" t="s">
        <v>1616</v>
      </c>
      <c r="H418" s="664" t="s">
        <v>520</v>
      </c>
      <c r="I418" s="664" t="s">
        <v>1665</v>
      </c>
      <c r="J418" s="664" t="s">
        <v>1121</v>
      </c>
      <c r="K418" s="664" t="s">
        <v>1212</v>
      </c>
      <c r="L418" s="665">
        <v>154.36000000000001</v>
      </c>
      <c r="M418" s="665">
        <v>463.08000000000004</v>
      </c>
      <c r="N418" s="664">
        <v>3</v>
      </c>
      <c r="O418" s="747">
        <v>3</v>
      </c>
      <c r="P418" s="665">
        <v>308.72000000000003</v>
      </c>
      <c r="Q418" s="680">
        <v>0.66666666666666663</v>
      </c>
      <c r="R418" s="664">
        <v>2</v>
      </c>
      <c r="S418" s="680">
        <v>0.66666666666666663</v>
      </c>
      <c r="T418" s="747">
        <v>2</v>
      </c>
      <c r="U418" s="703">
        <v>0.66666666666666663</v>
      </c>
    </row>
    <row r="419" spans="1:21" ht="14.4" customHeight="1" x14ac:dyDescent="0.3">
      <c r="A419" s="663">
        <v>25</v>
      </c>
      <c r="B419" s="664" t="s">
        <v>1429</v>
      </c>
      <c r="C419" s="664" t="s">
        <v>1578</v>
      </c>
      <c r="D419" s="745" t="s">
        <v>2128</v>
      </c>
      <c r="E419" s="746" t="s">
        <v>1606</v>
      </c>
      <c r="F419" s="664" t="s">
        <v>1572</v>
      </c>
      <c r="G419" s="664" t="s">
        <v>1694</v>
      </c>
      <c r="H419" s="664" t="s">
        <v>520</v>
      </c>
      <c r="I419" s="664" t="s">
        <v>1805</v>
      </c>
      <c r="J419" s="664" t="s">
        <v>1226</v>
      </c>
      <c r="K419" s="664" t="s">
        <v>1792</v>
      </c>
      <c r="L419" s="665">
        <v>0</v>
      </c>
      <c r="M419" s="665">
        <v>0</v>
      </c>
      <c r="N419" s="664">
        <v>2</v>
      </c>
      <c r="O419" s="747">
        <v>1.5</v>
      </c>
      <c r="P419" s="665">
        <v>0</v>
      </c>
      <c r="Q419" s="680"/>
      <c r="R419" s="664">
        <v>1</v>
      </c>
      <c r="S419" s="680">
        <v>0.5</v>
      </c>
      <c r="T419" s="747">
        <v>0.5</v>
      </c>
      <c r="U419" s="703">
        <v>0.33333333333333331</v>
      </c>
    </row>
    <row r="420" spans="1:21" ht="14.4" customHeight="1" x14ac:dyDescent="0.3">
      <c r="A420" s="663">
        <v>25</v>
      </c>
      <c r="B420" s="664" t="s">
        <v>1429</v>
      </c>
      <c r="C420" s="664" t="s">
        <v>1578</v>
      </c>
      <c r="D420" s="745" t="s">
        <v>2128</v>
      </c>
      <c r="E420" s="746" t="s">
        <v>1606</v>
      </c>
      <c r="F420" s="664" t="s">
        <v>1572</v>
      </c>
      <c r="G420" s="664" t="s">
        <v>1730</v>
      </c>
      <c r="H420" s="664" t="s">
        <v>520</v>
      </c>
      <c r="I420" s="664" t="s">
        <v>2098</v>
      </c>
      <c r="J420" s="664" t="s">
        <v>2099</v>
      </c>
      <c r="K420" s="664" t="s">
        <v>2100</v>
      </c>
      <c r="L420" s="665">
        <v>48.09</v>
      </c>
      <c r="M420" s="665">
        <v>48.09</v>
      </c>
      <c r="N420" s="664">
        <v>1</v>
      </c>
      <c r="O420" s="747">
        <v>1</v>
      </c>
      <c r="P420" s="665"/>
      <c r="Q420" s="680">
        <v>0</v>
      </c>
      <c r="R420" s="664"/>
      <c r="S420" s="680">
        <v>0</v>
      </c>
      <c r="T420" s="747"/>
      <c r="U420" s="703">
        <v>0</v>
      </c>
    </row>
    <row r="421" spans="1:21" ht="14.4" customHeight="1" x14ac:dyDescent="0.3">
      <c r="A421" s="663">
        <v>25</v>
      </c>
      <c r="B421" s="664" t="s">
        <v>1429</v>
      </c>
      <c r="C421" s="664" t="s">
        <v>1578</v>
      </c>
      <c r="D421" s="745" t="s">
        <v>2128</v>
      </c>
      <c r="E421" s="746" t="s">
        <v>1606</v>
      </c>
      <c r="F421" s="664" t="s">
        <v>1572</v>
      </c>
      <c r="G421" s="664" t="s">
        <v>1642</v>
      </c>
      <c r="H421" s="664" t="s">
        <v>520</v>
      </c>
      <c r="I421" s="664" t="s">
        <v>2048</v>
      </c>
      <c r="J421" s="664" t="s">
        <v>999</v>
      </c>
      <c r="K421" s="664" t="s">
        <v>2049</v>
      </c>
      <c r="L421" s="665">
        <v>0</v>
      </c>
      <c r="M421" s="665">
        <v>0</v>
      </c>
      <c r="N421" s="664">
        <v>1</v>
      </c>
      <c r="O421" s="747">
        <v>0.5</v>
      </c>
      <c r="P421" s="665">
        <v>0</v>
      </c>
      <c r="Q421" s="680"/>
      <c r="R421" s="664">
        <v>1</v>
      </c>
      <c r="S421" s="680">
        <v>1</v>
      </c>
      <c r="T421" s="747">
        <v>0.5</v>
      </c>
      <c r="U421" s="703">
        <v>1</v>
      </c>
    </row>
    <row r="422" spans="1:21" ht="14.4" customHeight="1" x14ac:dyDescent="0.3">
      <c r="A422" s="663">
        <v>25</v>
      </c>
      <c r="B422" s="664" t="s">
        <v>1429</v>
      </c>
      <c r="C422" s="664" t="s">
        <v>1578</v>
      </c>
      <c r="D422" s="745" t="s">
        <v>2128</v>
      </c>
      <c r="E422" s="746" t="s">
        <v>1606</v>
      </c>
      <c r="F422" s="664" t="s">
        <v>1572</v>
      </c>
      <c r="G422" s="664" t="s">
        <v>1628</v>
      </c>
      <c r="H422" s="664" t="s">
        <v>1025</v>
      </c>
      <c r="I422" s="664" t="s">
        <v>1072</v>
      </c>
      <c r="J422" s="664" t="s">
        <v>543</v>
      </c>
      <c r="K422" s="664" t="s">
        <v>1545</v>
      </c>
      <c r="L422" s="665">
        <v>18.260000000000002</v>
      </c>
      <c r="M422" s="665">
        <v>54.78</v>
      </c>
      <c r="N422" s="664">
        <v>3</v>
      </c>
      <c r="O422" s="747">
        <v>1.5</v>
      </c>
      <c r="P422" s="665">
        <v>18.260000000000002</v>
      </c>
      <c r="Q422" s="680">
        <v>0.33333333333333337</v>
      </c>
      <c r="R422" s="664">
        <v>1</v>
      </c>
      <c r="S422" s="680">
        <v>0.33333333333333331</v>
      </c>
      <c r="T422" s="747">
        <v>0.5</v>
      </c>
      <c r="U422" s="703">
        <v>0.33333333333333331</v>
      </c>
    </row>
    <row r="423" spans="1:21" ht="14.4" customHeight="1" x14ac:dyDescent="0.3">
      <c r="A423" s="663">
        <v>25</v>
      </c>
      <c r="B423" s="664" t="s">
        <v>1429</v>
      </c>
      <c r="C423" s="664" t="s">
        <v>1578</v>
      </c>
      <c r="D423" s="745" t="s">
        <v>2128</v>
      </c>
      <c r="E423" s="746" t="s">
        <v>1611</v>
      </c>
      <c r="F423" s="664" t="s">
        <v>1572</v>
      </c>
      <c r="G423" s="664" t="s">
        <v>1616</v>
      </c>
      <c r="H423" s="664" t="s">
        <v>1025</v>
      </c>
      <c r="I423" s="664" t="s">
        <v>1282</v>
      </c>
      <c r="J423" s="664" t="s">
        <v>1121</v>
      </c>
      <c r="K423" s="664" t="s">
        <v>1212</v>
      </c>
      <c r="L423" s="665">
        <v>154.36000000000001</v>
      </c>
      <c r="M423" s="665">
        <v>308.72000000000003</v>
      </c>
      <c r="N423" s="664">
        <v>2</v>
      </c>
      <c r="O423" s="747">
        <v>2</v>
      </c>
      <c r="P423" s="665">
        <v>154.36000000000001</v>
      </c>
      <c r="Q423" s="680">
        <v>0.5</v>
      </c>
      <c r="R423" s="664">
        <v>1</v>
      </c>
      <c r="S423" s="680">
        <v>0.5</v>
      </c>
      <c r="T423" s="747">
        <v>1</v>
      </c>
      <c r="U423" s="703">
        <v>0.5</v>
      </c>
    </row>
    <row r="424" spans="1:21" ht="14.4" customHeight="1" x14ac:dyDescent="0.3">
      <c r="A424" s="663">
        <v>25</v>
      </c>
      <c r="B424" s="664" t="s">
        <v>1429</v>
      </c>
      <c r="C424" s="664" t="s">
        <v>1578</v>
      </c>
      <c r="D424" s="745" t="s">
        <v>2128</v>
      </c>
      <c r="E424" s="746" t="s">
        <v>1612</v>
      </c>
      <c r="F424" s="664" t="s">
        <v>1572</v>
      </c>
      <c r="G424" s="664" t="s">
        <v>1616</v>
      </c>
      <c r="H424" s="664" t="s">
        <v>1025</v>
      </c>
      <c r="I424" s="664" t="s">
        <v>1282</v>
      </c>
      <c r="J424" s="664" t="s">
        <v>1121</v>
      </c>
      <c r="K424" s="664" t="s">
        <v>1212</v>
      </c>
      <c r="L424" s="665">
        <v>154.36000000000001</v>
      </c>
      <c r="M424" s="665">
        <v>463.08000000000004</v>
      </c>
      <c r="N424" s="664">
        <v>3</v>
      </c>
      <c r="O424" s="747">
        <v>3</v>
      </c>
      <c r="P424" s="665">
        <v>154.36000000000001</v>
      </c>
      <c r="Q424" s="680">
        <v>0.33333333333333331</v>
      </c>
      <c r="R424" s="664">
        <v>1</v>
      </c>
      <c r="S424" s="680">
        <v>0.33333333333333331</v>
      </c>
      <c r="T424" s="747">
        <v>1</v>
      </c>
      <c r="U424" s="703">
        <v>0.33333333333333331</v>
      </c>
    </row>
    <row r="425" spans="1:21" ht="14.4" customHeight="1" x14ac:dyDescent="0.3">
      <c r="A425" s="663">
        <v>25</v>
      </c>
      <c r="B425" s="664" t="s">
        <v>1429</v>
      </c>
      <c r="C425" s="664" t="s">
        <v>1580</v>
      </c>
      <c r="D425" s="745" t="s">
        <v>2129</v>
      </c>
      <c r="E425" s="746" t="s">
        <v>1586</v>
      </c>
      <c r="F425" s="664" t="s">
        <v>1572</v>
      </c>
      <c r="G425" s="664" t="s">
        <v>1616</v>
      </c>
      <c r="H425" s="664" t="s">
        <v>1025</v>
      </c>
      <c r="I425" s="664" t="s">
        <v>1282</v>
      </c>
      <c r="J425" s="664" t="s">
        <v>1121</v>
      </c>
      <c r="K425" s="664" t="s">
        <v>1212</v>
      </c>
      <c r="L425" s="665">
        <v>154.36000000000001</v>
      </c>
      <c r="M425" s="665">
        <v>1543.6000000000004</v>
      </c>
      <c r="N425" s="664">
        <v>10</v>
      </c>
      <c r="O425" s="747">
        <v>10</v>
      </c>
      <c r="P425" s="665"/>
      <c r="Q425" s="680">
        <v>0</v>
      </c>
      <c r="R425" s="664"/>
      <c r="S425" s="680">
        <v>0</v>
      </c>
      <c r="T425" s="747"/>
      <c r="U425" s="703">
        <v>0</v>
      </c>
    </row>
    <row r="426" spans="1:21" ht="14.4" customHeight="1" x14ac:dyDescent="0.3">
      <c r="A426" s="663">
        <v>25</v>
      </c>
      <c r="B426" s="664" t="s">
        <v>1429</v>
      </c>
      <c r="C426" s="664" t="s">
        <v>1580</v>
      </c>
      <c r="D426" s="745" t="s">
        <v>2129</v>
      </c>
      <c r="E426" s="746" t="s">
        <v>1586</v>
      </c>
      <c r="F426" s="664" t="s">
        <v>1572</v>
      </c>
      <c r="G426" s="664" t="s">
        <v>1616</v>
      </c>
      <c r="H426" s="664" t="s">
        <v>520</v>
      </c>
      <c r="I426" s="664" t="s">
        <v>2101</v>
      </c>
      <c r="J426" s="664" t="s">
        <v>1619</v>
      </c>
      <c r="K426" s="664" t="s">
        <v>1212</v>
      </c>
      <c r="L426" s="665">
        <v>0</v>
      </c>
      <c r="M426" s="665">
        <v>0</v>
      </c>
      <c r="N426" s="664">
        <v>1</v>
      </c>
      <c r="O426" s="747">
        <v>0.5</v>
      </c>
      <c r="P426" s="665"/>
      <c r="Q426" s="680"/>
      <c r="R426" s="664"/>
      <c r="S426" s="680">
        <v>0</v>
      </c>
      <c r="T426" s="747"/>
      <c r="U426" s="703">
        <v>0</v>
      </c>
    </row>
    <row r="427" spans="1:21" ht="14.4" customHeight="1" x14ac:dyDescent="0.3">
      <c r="A427" s="663">
        <v>25</v>
      </c>
      <c r="B427" s="664" t="s">
        <v>1429</v>
      </c>
      <c r="C427" s="664" t="s">
        <v>1580</v>
      </c>
      <c r="D427" s="745" t="s">
        <v>2129</v>
      </c>
      <c r="E427" s="746" t="s">
        <v>1586</v>
      </c>
      <c r="F427" s="664" t="s">
        <v>1572</v>
      </c>
      <c r="G427" s="664" t="s">
        <v>1628</v>
      </c>
      <c r="H427" s="664" t="s">
        <v>520</v>
      </c>
      <c r="I427" s="664" t="s">
        <v>1652</v>
      </c>
      <c r="J427" s="664" t="s">
        <v>543</v>
      </c>
      <c r="K427" s="664" t="s">
        <v>1653</v>
      </c>
      <c r="L427" s="665">
        <v>18.260000000000002</v>
      </c>
      <c r="M427" s="665">
        <v>36.520000000000003</v>
      </c>
      <c r="N427" s="664">
        <v>2</v>
      </c>
      <c r="O427" s="747">
        <v>1.5</v>
      </c>
      <c r="P427" s="665"/>
      <c r="Q427" s="680">
        <v>0</v>
      </c>
      <c r="R427" s="664"/>
      <c r="S427" s="680">
        <v>0</v>
      </c>
      <c r="T427" s="747"/>
      <c r="U427" s="703">
        <v>0</v>
      </c>
    </row>
    <row r="428" spans="1:21" ht="14.4" customHeight="1" x14ac:dyDescent="0.3">
      <c r="A428" s="663">
        <v>25</v>
      </c>
      <c r="B428" s="664" t="s">
        <v>1429</v>
      </c>
      <c r="C428" s="664" t="s">
        <v>1580</v>
      </c>
      <c r="D428" s="745" t="s">
        <v>2129</v>
      </c>
      <c r="E428" s="746" t="s">
        <v>1587</v>
      </c>
      <c r="F428" s="664" t="s">
        <v>1572</v>
      </c>
      <c r="G428" s="664" t="s">
        <v>1616</v>
      </c>
      <c r="H428" s="664" t="s">
        <v>1025</v>
      </c>
      <c r="I428" s="664" t="s">
        <v>1282</v>
      </c>
      <c r="J428" s="664" t="s">
        <v>1121</v>
      </c>
      <c r="K428" s="664" t="s">
        <v>1212</v>
      </c>
      <c r="L428" s="665">
        <v>154.36000000000001</v>
      </c>
      <c r="M428" s="665">
        <v>4167.7200000000021</v>
      </c>
      <c r="N428" s="664">
        <v>27</v>
      </c>
      <c r="O428" s="747">
        <v>1</v>
      </c>
      <c r="P428" s="665">
        <v>154.36000000000001</v>
      </c>
      <c r="Q428" s="680">
        <v>3.7037037037037021E-2</v>
      </c>
      <c r="R428" s="664">
        <v>1</v>
      </c>
      <c r="S428" s="680">
        <v>3.7037037037037035E-2</v>
      </c>
      <c r="T428" s="747"/>
      <c r="U428" s="703">
        <v>0</v>
      </c>
    </row>
    <row r="429" spans="1:21" ht="14.4" customHeight="1" x14ac:dyDescent="0.3">
      <c r="A429" s="663">
        <v>25</v>
      </c>
      <c r="B429" s="664" t="s">
        <v>1429</v>
      </c>
      <c r="C429" s="664" t="s">
        <v>1580</v>
      </c>
      <c r="D429" s="745" t="s">
        <v>2129</v>
      </c>
      <c r="E429" s="746" t="s">
        <v>1587</v>
      </c>
      <c r="F429" s="664" t="s">
        <v>1572</v>
      </c>
      <c r="G429" s="664" t="s">
        <v>1638</v>
      </c>
      <c r="H429" s="664" t="s">
        <v>520</v>
      </c>
      <c r="I429" s="664" t="s">
        <v>1857</v>
      </c>
      <c r="J429" s="664" t="s">
        <v>1640</v>
      </c>
      <c r="K429" s="664" t="s">
        <v>1858</v>
      </c>
      <c r="L429" s="665">
        <v>0</v>
      </c>
      <c r="M429" s="665">
        <v>0</v>
      </c>
      <c r="N429" s="664">
        <v>1</v>
      </c>
      <c r="O429" s="747"/>
      <c r="P429" s="665"/>
      <c r="Q429" s="680"/>
      <c r="R429" s="664"/>
      <c r="S429" s="680">
        <v>0</v>
      </c>
      <c r="T429" s="747"/>
      <c r="U429" s="703"/>
    </row>
    <row r="430" spans="1:21" ht="14.4" customHeight="1" x14ac:dyDescent="0.3">
      <c r="A430" s="663">
        <v>25</v>
      </c>
      <c r="B430" s="664" t="s">
        <v>1429</v>
      </c>
      <c r="C430" s="664" t="s">
        <v>1580</v>
      </c>
      <c r="D430" s="745" t="s">
        <v>2129</v>
      </c>
      <c r="E430" s="746" t="s">
        <v>1587</v>
      </c>
      <c r="F430" s="664" t="s">
        <v>1572</v>
      </c>
      <c r="G430" s="664" t="s">
        <v>1617</v>
      </c>
      <c r="H430" s="664" t="s">
        <v>520</v>
      </c>
      <c r="I430" s="664" t="s">
        <v>1233</v>
      </c>
      <c r="J430" s="664" t="s">
        <v>1234</v>
      </c>
      <c r="K430" s="664" t="s">
        <v>1235</v>
      </c>
      <c r="L430" s="665">
        <v>132.97999999999999</v>
      </c>
      <c r="M430" s="665">
        <v>132.97999999999999</v>
      </c>
      <c r="N430" s="664">
        <v>1</v>
      </c>
      <c r="O430" s="747"/>
      <c r="P430" s="665"/>
      <c r="Q430" s="680">
        <v>0</v>
      </c>
      <c r="R430" s="664"/>
      <c r="S430" s="680">
        <v>0</v>
      </c>
      <c r="T430" s="747"/>
      <c r="U430" s="703"/>
    </row>
    <row r="431" spans="1:21" ht="14.4" customHeight="1" x14ac:dyDescent="0.3">
      <c r="A431" s="663">
        <v>25</v>
      </c>
      <c r="B431" s="664" t="s">
        <v>1429</v>
      </c>
      <c r="C431" s="664" t="s">
        <v>1580</v>
      </c>
      <c r="D431" s="745" t="s">
        <v>2129</v>
      </c>
      <c r="E431" s="746" t="s">
        <v>1587</v>
      </c>
      <c r="F431" s="664" t="s">
        <v>1572</v>
      </c>
      <c r="G431" s="664" t="s">
        <v>1617</v>
      </c>
      <c r="H431" s="664" t="s">
        <v>520</v>
      </c>
      <c r="I431" s="664" t="s">
        <v>1832</v>
      </c>
      <c r="J431" s="664" t="s">
        <v>1234</v>
      </c>
      <c r="K431" s="664" t="s">
        <v>1833</v>
      </c>
      <c r="L431" s="665">
        <v>0</v>
      </c>
      <c r="M431" s="665">
        <v>0</v>
      </c>
      <c r="N431" s="664">
        <v>1</v>
      </c>
      <c r="O431" s="747"/>
      <c r="P431" s="665"/>
      <c r="Q431" s="680"/>
      <c r="R431" s="664"/>
      <c r="S431" s="680">
        <v>0</v>
      </c>
      <c r="T431" s="747"/>
      <c r="U431" s="703"/>
    </row>
    <row r="432" spans="1:21" ht="14.4" customHeight="1" x14ac:dyDescent="0.3">
      <c r="A432" s="663">
        <v>25</v>
      </c>
      <c r="B432" s="664" t="s">
        <v>1429</v>
      </c>
      <c r="C432" s="664" t="s">
        <v>1580</v>
      </c>
      <c r="D432" s="745" t="s">
        <v>2129</v>
      </c>
      <c r="E432" s="746" t="s">
        <v>1587</v>
      </c>
      <c r="F432" s="664" t="s">
        <v>1572</v>
      </c>
      <c r="G432" s="664" t="s">
        <v>1628</v>
      </c>
      <c r="H432" s="664" t="s">
        <v>520</v>
      </c>
      <c r="I432" s="664" t="s">
        <v>1652</v>
      </c>
      <c r="J432" s="664" t="s">
        <v>543</v>
      </c>
      <c r="K432" s="664" t="s">
        <v>1653</v>
      </c>
      <c r="L432" s="665">
        <v>18.260000000000002</v>
      </c>
      <c r="M432" s="665">
        <v>36.520000000000003</v>
      </c>
      <c r="N432" s="664">
        <v>2</v>
      </c>
      <c r="O432" s="747">
        <v>1</v>
      </c>
      <c r="P432" s="665"/>
      <c r="Q432" s="680">
        <v>0</v>
      </c>
      <c r="R432" s="664"/>
      <c r="S432" s="680">
        <v>0</v>
      </c>
      <c r="T432" s="747"/>
      <c r="U432" s="703">
        <v>0</v>
      </c>
    </row>
    <row r="433" spans="1:21" ht="14.4" customHeight="1" x14ac:dyDescent="0.3">
      <c r="A433" s="663">
        <v>25</v>
      </c>
      <c r="B433" s="664" t="s">
        <v>1429</v>
      </c>
      <c r="C433" s="664" t="s">
        <v>1580</v>
      </c>
      <c r="D433" s="745" t="s">
        <v>2129</v>
      </c>
      <c r="E433" s="746" t="s">
        <v>1588</v>
      </c>
      <c r="F433" s="664" t="s">
        <v>1572</v>
      </c>
      <c r="G433" s="664" t="s">
        <v>1616</v>
      </c>
      <c r="H433" s="664" t="s">
        <v>1025</v>
      </c>
      <c r="I433" s="664" t="s">
        <v>1282</v>
      </c>
      <c r="J433" s="664" t="s">
        <v>1121</v>
      </c>
      <c r="K433" s="664" t="s">
        <v>1212</v>
      </c>
      <c r="L433" s="665">
        <v>154.36000000000001</v>
      </c>
      <c r="M433" s="665">
        <v>5248.2400000000016</v>
      </c>
      <c r="N433" s="664">
        <v>34</v>
      </c>
      <c r="O433" s="747">
        <v>33</v>
      </c>
      <c r="P433" s="665">
        <v>617.44000000000005</v>
      </c>
      <c r="Q433" s="680">
        <v>0.11764705882352938</v>
      </c>
      <c r="R433" s="664">
        <v>4</v>
      </c>
      <c r="S433" s="680">
        <v>0.11764705882352941</v>
      </c>
      <c r="T433" s="747">
        <v>4</v>
      </c>
      <c r="U433" s="703">
        <v>0.12121212121212122</v>
      </c>
    </row>
    <row r="434" spans="1:21" ht="14.4" customHeight="1" x14ac:dyDescent="0.3">
      <c r="A434" s="663">
        <v>25</v>
      </c>
      <c r="B434" s="664" t="s">
        <v>1429</v>
      </c>
      <c r="C434" s="664" t="s">
        <v>1580</v>
      </c>
      <c r="D434" s="745" t="s">
        <v>2129</v>
      </c>
      <c r="E434" s="746" t="s">
        <v>1588</v>
      </c>
      <c r="F434" s="664" t="s">
        <v>1572</v>
      </c>
      <c r="G434" s="664" t="s">
        <v>1616</v>
      </c>
      <c r="H434" s="664" t="s">
        <v>1025</v>
      </c>
      <c r="I434" s="664" t="s">
        <v>2102</v>
      </c>
      <c r="J434" s="664" t="s">
        <v>2103</v>
      </c>
      <c r="K434" s="664" t="s">
        <v>2104</v>
      </c>
      <c r="L434" s="665">
        <v>66.08</v>
      </c>
      <c r="M434" s="665">
        <v>66.08</v>
      </c>
      <c r="N434" s="664">
        <v>1</v>
      </c>
      <c r="O434" s="747">
        <v>1</v>
      </c>
      <c r="P434" s="665"/>
      <c r="Q434" s="680">
        <v>0</v>
      </c>
      <c r="R434" s="664"/>
      <c r="S434" s="680">
        <v>0</v>
      </c>
      <c r="T434" s="747"/>
      <c r="U434" s="703">
        <v>0</v>
      </c>
    </row>
    <row r="435" spans="1:21" ht="14.4" customHeight="1" x14ac:dyDescent="0.3">
      <c r="A435" s="663">
        <v>25</v>
      </c>
      <c r="B435" s="664" t="s">
        <v>1429</v>
      </c>
      <c r="C435" s="664" t="s">
        <v>1580</v>
      </c>
      <c r="D435" s="745" t="s">
        <v>2129</v>
      </c>
      <c r="E435" s="746" t="s">
        <v>1588</v>
      </c>
      <c r="F435" s="664" t="s">
        <v>1572</v>
      </c>
      <c r="G435" s="664" t="s">
        <v>1616</v>
      </c>
      <c r="H435" s="664" t="s">
        <v>1025</v>
      </c>
      <c r="I435" s="664" t="s">
        <v>2105</v>
      </c>
      <c r="J435" s="664" t="s">
        <v>2106</v>
      </c>
      <c r="K435" s="664" t="s">
        <v>2107</v>
      </c>
      <c r="L435" s="665">
        <v>75.73</v>
      </c>
      <c r="M435" s="665">
        <v>75.73</v>
      </c>
      <c r="N435" s="664">
        <v>1</v>
      </c>
      <c r="O435" s="747">
        <v>1</v>
      </c>
      <c r="P435" s="665"/>
      <c r="Q435" s="680">
        <v>0</v>
      </c>
      <c r="R435" s="664"/>
      <c r="S435" s="680">
        <v>0</v>
      </c>
      <c r="T435" s="747"/>
      <c r="U435" s="703">
        <v>0</v>
      </c>
    </row>
    <row r="436" spans="1:21" ht="14.4" customHeight="1" x14ac:dyDescent="0.3">
      <c r="A436" s="663">
        <v>25</v>
      </c>
      <c r="B436" s="664" t="s">
        <v>1429</v>
      </c>
      <c r="C436" s="664" t="s">
        <v>1580</v>
      </c>
      <c r="D436" s="745" t="s">
        <v>2129</v>
      </c>
      <c r="E436" s="746" t="s">
        <v>1588</v>
      </c>
      <c r="F436" s="664" t="s">
        <v>1572</v>
      </c>
      <c r="G436" s="664" t="s">
        <v>1616</v>
      </c>
      <c r="H436" s="664" t="s">
        <v>520</v>
      </c>
      <c r="I436" s="664" t="s">
        <v>2108</v>
      </c>
      <c r="J436" s="664" t="s">
        <v>2106</v>
      </c>
      <c r="K436" s="664" t="s">
        <v>2109</v>
      </c>
      <c r="L436" s="665">
        <v>0</v>
      </c>
      <c r="M436" s="665">
        <v>0</v>
      </c>
      <c r="N436" s="664">
        <v>1</v>
      </c>
      <c r="O436" s="747">
        <v>1</v>
      </c>
      <c r="P436" s="665"/>
      <c r="Q436" s="680"/>
      <c r="R436" s="664"/>
      <c r="S436" s="680">
        <v>0</v>
      </c>
      <c r="T436" s="747"/>
      <c r="U436" s="703">
        <v>0</v>
      </c>
    </row>
    <row r="437" spans="1:21" ht="14.4" customHeight="1" x14ac:dyDescent="0.3">
      <c r="A437" s="663">
        <v>25</v>
      </c>
      <c r="B437" s="664" t="s">
        <v>1429</v>
      </c>
      <c r="C437" s="664" t="s">
        <v>1580</v>
      </c>
      <c r="D437" s="745" t="s">
        <v>2129</v>
      </c>
      <c r="E437" s="746" t="s">
        <v>1588</v>
      </c>
      <c r="F437" s="664" t="s">
        <v>1572</v>
      </c>
      <c r="G437" s="664" t="s">
        <v>1694</v>
      </c>
      <c r="H437" s="664" t="s">
        <v>520</v>
      </c>
      <c r="I437" s="664" t="s">
        <v>1805</v>
      </c>
      <c r="J437" s="664" t="s">
        <v>1226</v>
      </c>
      <c r="K437" s="664" t="s">
        <v>1792</v>
      </c>
      <c r="L437" s="665">
        <v>0</v>
      </c>
      <c r="M437" s="665">
        <v>0</v>
      </c>
      <c r="N437" s="664">
        <v>1</v>
      </c>
      <c r="O437" s="747">
        <v>1</v>
      </c>
      <c r="P437" s="665"/>
      <c r="Q437" s="680"/>
      <c r="R437" s="664"/>
      <c r="S437" s="680">
        <v>0</v>
      </c>
      <c r="T437" s="747"/>
      <c r="U437" s="703">
        <v>0</v>
      </c>
    </row>
    <row r="438" spans="1:21" ht="14.4" customHeight="1" x14ac:dyDescent="0.3">
      <c r="A438" s="663">
        <v>25</v>
      </c>
      <c r="B438" s="664" t="s">
        <v>1429</v>
      </c>
      <c r="C438" s="664" t="s">
        <v>1580</v>
      </c>
      <c r="D438" s="745" t="s">
        <v>2129</v>
      </c>
      <c r="E438" s="746" t="s">
        <v>1588</v>
      </c>
      <c r="F438" s="664" t="s">
        <v>1572</v>
      </c>
      <c r="G438" s="664" t="s">
        <v>1738</v>
      </c>
      <c r="H438" s="664" t="s">
        <v>520</v>
      </c>
      <c r="I438" s="664" t="s">
        <v>1739</v>
      </c>
      <c r="J438" s="664" t="s">
        <v>1740</v>
      </c>
      <c r="K438" s="664" t="s">
        <v>1741</v>
      </c>
      <c r="L438" s="665">
        <v>20.3</v>
      </c>
      <c r="M438" s="665">
        <v>40.6</v>
      </c>
      <c r="N438" s="664">
        <v>2</v>
      </c>
      <c r="O438" s="747">
        <v>2</v>
      </c>
      <c r="P438" s="665"/>
      <c r="Q438" s="680">
        <v>0</v>
      </c>
      <c r="R438" s="664"/>
      <c r="S438" s="680">
        <v>0</v>
      </c>
      <c r="T438" s="747"/>
      <c r="U438" s="703">
        <v>0</v>
      </c>
    </row>
    <row r="439" spans="1:21" ht="14.4" customHeight="1" x14ac:dyDescent="0.3">
      <c r="A439" s="663">
        <v>25</v>
      </c>
      <c r="B439" s="664" t="s">
        <v>1429</v>
      </c>
      <c r="C439" s="664" t="s">
        <v>1580</v>
      </c>
      <c r="D439" s="745" t="s">
        <v>2129</v>
      </c>
      <c r="E439" s="746" t="s">
        <v>1588</v>
      </c>
      <c r="F439" s="664" t="s">
        <v>1572</v>
      </c>
      <c r="G439" s="664" t="s">
        <v>1617</v>
      </c>
      <c r="H439" s="664" t="s">
        <v>520</v>
      </c>
      <c r="I439" s="664" t="s">
        <v>1233</v>
      </c>
      <c r="J439" s="664" t="s">
        <v>1234</v>
      </c>
      <c r="K439" s="664" t="s">
        <v>1235</v>
      </c>
      <c r="L439" s="665">
        <v>132.97999999999999</v>
      </c>
      <c r="M439" s="665">
        <v>664.9</v>
      </c>
      <c r="N439" s="664">
        <v>5</v>
      </c>
      <c r="O439" s="747">
        <v>5</v>
      </c>
      <c r="P439" s="665"/>
      <c r="Q439" s="680">
        <v>0</v>
      </c>
      <c r="R439" s="664"/>
      <c r="S439" s="680">
        <v>0</v>
      </c>
      <c r="T439" s="747"/>
      <c r="U439" s="703">
        <v>0</v>
      </c>
    </row>
    <row r="440" spans="1:21" ht="14.4" customHeight="1" x14ac:dyDescent="0.3">
      <c r="A440" s="663">
        <v>25</v>
      </c>
      <c r="B440" s="664" t="s">
        <v>1429</v>
      </c>
      <c r="C440" s="664" t="s">
        <v>1580</v>
      </c>
      <c r="D440" s="745" t="s">
        <v>2129</v>
      </c>
      <c r="E440" s="746" t="s">
        <v>1588</v>
      </c>
      <c r="F440" s="664" t="s">
        <v>1572</v>
      </c>
      <c r="G440" s="664" t="s">
        <v>1617</v>
      </c>
      <c r="H440" s="664" t="s">
        <v>520</v>
      </c>
      <c r="I440" s="664" t="s">
        <v>1669</v>
      </c>
      <c r="J440" s="664" t="s">
        <v>1234</v>
      </c>
      <c r="K440" s="664" t="s">
        <v>1235</v>
      </c>
      <c r="L440" s="665">
        <v>132.97999999999999</v>
      </c>
      <c r="M440" s="665">
        <v>132.97999999999999</v>
      </c>
      <c r="N440" s="664">
        <v>1</v>
      </c>
      <c r="O440" s="747">
        <v>1</v>
      </c>
      <c r="P440" s="665"/>
      <c r="Q440" s="680">
        <v>0</v>
      </c>
      <c r="R440" s="664"/>
      <c r="S440" s="680">
        <v>0</v>
      </c>
      <c r="T440" s="747"/>
      <c r="U440" s="703">
        <v>0</v>
      </c>
    </row>
    <row r="441" spans="1:21" ht="14.4" customHeight="1" x14ac:dyDescent="0.3">
      <c r="A441" s="663">
        <v>25</v>
      </c>
      <c r="B441" s="664" t="s">
        <v>1429</v>
      </c>
      <c r="C441" s="664" t="s">
        <v>1580</v>
      </c>
      <c r="D441" s="745" t="s">
        <v>2129</v>
      </c>
      <c r="E441" s="746" t="s">
        <v>1588</v>
      </c>
      <c r="F441" s="664" t="s">
        <v>1572</v>
      </c>
      <c r="G441" s="664" t="s">
        <v>1628</v>
      </c>
      <c r="H441" s="664" t="s">
        <v>1025</v>
      </c>
      <c r="I441" s="664" t="s">
        <v>1072</v>
      </c>
      <c r="J441" s="664" t="s">
        <v>543</v>
      </c>
      <c r="K441" s="664" t="s">
        <v>1545</v>
      </c>
      <c r="L441" s="665">
        <v>18.260000000000002</v>
      </c>
      <c r="M441" s="665">
        <v>36.520000000000003</v>
      </c>
      <c r="N441" s="664">
        <v>2</v>
      </c>
      <c r="O441" s="747">
        <v>1</v>
      </c>
      <c r="P441" s="665"/>
      <c r="Q441" s="680">
        <v>0</v>
      </c>
      <c r="R441" s="664"/>
      <c r="S441" s="680">
        <v>0</v>
      </c>
      <c r="T441" s="747"/>
      <c r="U441" s="703">
        <v>0</v>
      </c>
    </row>
    <row r="442" spans="1:21" ht="14.4" customHeight="1" x14ac:dyDescent="0.3">
      <c r="A442" s="663">
        <v>25</v>
      </c>
      <c r="B442" s="664" t="s">
        <v>1429</v>
      </c>
      <c r="C442" s="664" t="s">
        <v>1580</v>
      </c>
      <c r="D442" s="745" t="s">
        <v>2129</v>
      </c>
      <c r="E442" s="746" t="s">
        <v>1589</v>
      </c>
      <c r="F442" s="664" t="s">
        <v>1572</v>
      </c>
      <c r="G442" s="664" t="s">
        <v>1616</v>
      </c>
      <c r="H442" s="664" t="s">
        <v>1025</v>
      </c>
      <c r="I442" s="664" t="s">
        <v>1282</v>
      </c>
      <c r="J442" s="664" t="s">
        <v>1121</v>
      </c>
      <c r="K442" s="664" t="s">
        <v>1212</v>
      </c>
      <c r="L442" s="665">
        <v>154.36000000000001</v>
      </c>
      <c r="M442" s="665">
        <v>308.72000000000003</v>
      </c>
      <c r="N442" s="664">
        <v>2</v>
      </c>
      <c r="O442" s="747">
        <v>1.5</v>
      </c>
      <c r="P442" s="665"/>
      <c r="Q442" s="680">
        <v>0</v>
      </c>
      <c r="R442" s="664"/>
      <c r="S442" s="680">
        <v>0</v>
      </c>
      <c r="T442" s="747"/>
      <c r="U442" s="703">
        <v>0</v>
      </c>
    </row>
    <row r="443" spans="1:21" ht="14.4" customHeight="1" x14ac:dyDescent="0.3">
      <c r="A443" s="663">
        <v>25</v>
      </c>
      <c r="B443" s="664" t="s">
        <v>1429</v>
      </c>
      <c r="C443" s="664" t="s">
        <v>1580</v>
      </c>
      <c r="D443" s="745" t="s">
        <v>2129</v>
      </c>
      <c r="E443" s="746" t="s">
        <v>1589</v>
      </c>
      <c r="F443" s="664" t="s">
        <v>1572</v>
      </c>
      <c r="G443" s="664" t="s">
        <v>1616</v>
      </c>
      <c r="H443" s="664" t="s">
        <v>520</v>
      </c>
      <c r="I443" s="664" t="s">
        <v>2110</v>
      </c>
      <c r="J443" s="664" t="s">
        <v>2111</v>
      </c>
      <c r="K443" s="664" t="s">
        <v>2112</v>
      </c>
      <c r="L443" s="665">
        <v>149.52000000000001</v>
      </c>
      <c r="M443" s="665">
        <v>149.52000000000001</v>
      </c>
      <c r="N443" s="664">
        <v>1</v>
      </c>
      <c r="O443" s="747"/>
      <c r="P443" s="665">
        <v>149.52000000000001</v>
      </c>
      <c r="Q443" s="680">
        <v>1</v>
      </c>
      <c r="R443" s="664">
        <v>1</v>
      </c>
      <c r="S443" s="680">
        <v>1</v>
      </c>
      <c r="T443" s="747"/>
      <c r="U443" s="703"/>
    </row>
    <row r="444" spans="1:21" ht="14.4" customHeight="1" x14ac:dyDescent="0.3">
      <c r="A444" s="663">
        <v>25</v>
      </c>
      <c r="B444" s="664" t="s">
        <v>1429</v>
      </c>
      <c r="C444" s="664" t="s">
        <v>1580</v>
      </c>
      <c r="D444" s="745" t="s">
        <v>2129</v>
      </c>
      <c r="E444" s="746" t="s">
        <v>1589</v>
      </c>
      <c r="F444" s="664" t="s">
        <v>1572</v>
      </c>
      <c r="G444" s="664" t="s">
        <v>1784</v>
      </c>
      <c r="H444" s="664" t="s">
        <v>520</v>
      </c>
      <c r="I444" s="664" t="s">
        <v>1788</v>
      </c>
      <c r="J444" s="664" t="s">
        <v>1786</v>
      </c>
      <c r="K444" s="664" t="s">
        <v>1789</v>
      </c>
      <c r="L444" s="665">
        <v>98.75</v>
      </c>
      <c r="M444" s="665">
        <v>197.5</v>
      </c>
      <c r="N444" s="664">
        <v>2</v>
      </c>
      <c r="O444" s="747">
        <v>0.5</v>
      </c>
      <c r="P444" s="665"/>
      <c r="Q444" s="680">
        <v>0</v>
      </c>
      <c r="R444" s="664"/>
      <c r="S444" s="680">
        <v>0</v>
      </c>
      <c r="T444" s="747"/>
      <c r="U444" s="703">
        <v>0</v>
      </c>
    </row>
    <row r="445" spans="1:21" ht="14.4" customHeight="1" x14ac:dyDescent="0.3">
      <c r="A445" s="663">
        <v>25</v>
      </c>
      <c r="B445" s="664" t="s">
        <v>1429</v>
      </c>
      <c r="C445" s="664" t="s">
        <v>1580</v>
      </c>
      <c r="D445" s="745" t="s">
        <v>2129</v>
      </c>
      <c r="E445" s="746" t="s">
        <v>1589</v>
      </c>
      <c r="F445" s="664" t="s">
        <v>1572</v>
      </c>
      <c r="G445" s="664" t="s">
        <v>1889</v>
      </c>
      <c r="H445" s="664" t="s">
        <v>520</v>
      </c>
      <c r="I445" s="664" t="s">
        <v>1890</v>
      </c>
      <c r="J445" s="664" t="s">
        <v>1891</v>
      </c>
      <c r="K445" s="664" t="s">
        <v>1685</v>
      </c>
      <c r="L445" s="665">
        <v>115.13</v>
      </c>
      <c r="M445" s="665">
        <v>115.13</v>
      </c>
      <c r="N445" s="664">
        <v>1</v>
      </c>
      <c r="O445" s="747">
        <v>0.5</v>
      </c>
      <c r="P445" s="665"/>
      <c r="Q445" s="680">
        <v>0</v>
      </c>
      <c r="R445" s="664"/>
      <c r="S445" s="680">
        <v>0</v>
      </c>
      <c r="T445" s="747"/>
      <c r="U445" s="703">
        <v>0</v>
      </c>
    </row>
    <row r="446" spans="1:21" ht="14.4" customHeight="1" x14ac:dyDescent="0.3">
      <c r="A446" s="663">
        <v>25</v>
      </c>
      <c r="B446" s="664" t="s">
        <v>1429</v>
      </c>
      <c r="C446" s="664" t="s">
        <v>1580</v>
      </c>
      <c r="D446" s="745" t="s">
        <v>2129</v>
      </c>
      <c r="E446" s="746" t="s">
        <v>1589</v>
      </c>
      <c r="F446" s="664" t="s">
        <v>1572</v>
      </c>
      <c r="G446" s="664" t="s">
        <v>1654</v>
      </c>
      <c r="H446" s="664" t="s">
        <v>520</v>
      </c>
      <c r="I446" s="664" t="s">
        <v>666</v>
      </c>
      <c r="J446" s="664" t="s">
        <v>1655</v>
      </c>
      <c r="K446" s="664" t="s">
        <v>1656</v>
      </c>
      <c r="L446" s="665">
        <v>0</v>
      </c>
      <c r="M446" s="665">
        <v>0</v>
      </c>
      <c r="N446" s="664">
        <v>1</v>
      </c>
      <c r="O446" s="747">
        <v>0.5</v>
      </c>
      <c r="P446" s="665"/>
      <c r="Q446" s="680"/>
      <c r="R446" s="664"/>
      <c r="S446" s="680">
        <v>0</v>
      </c>
      <c r="T446" s="747"/>
      <c r="U446" s="703">
        <v>0</v>
      </c>
    </row>
    <row r="447" spans="1:21" ht="14.4" customHeight="1" x14ac:dyDescent="0.3">
      <c r="A447" s="663">
        <v>25</v>
      </c>
      <c r="B447" s="664" t="s">
        <v>1429</v>
      </c>
      <c r="C447" s="664" t="s">
        <v>1580</v>
      </c>
      <c r="D447" s="745" t="s">
        <v>2129</v>
      </c>
      <c r="E447" s="746" t="s">
        <v>1593</v>
      </c>
      <c r="F447" s="664" t="s">
        <v>1572</v>
      </c>
      <c r="G447" s="664" t="s">
        <v>1616</v>
      </c>
      <c r="H447" s="664" t="s">
        <v>520</v>
      </c>
      <c r="I447" s="664" t="s">
        <v>1618</v>
      </c>
      <c r="J447" s="664" t="s">
        <v>1619</v>
      </c>
      <c r="K447" s="664" t="s">
        <v>1620</v>
      </c>
      <c r="L447" s="665">
        <v>154.36000000000001</v>
      </c>
      <c r="M447" s="665">
        <v>4476.4400000000023</v>
      </c>
      <c r="N447" s="664">
        <v>29</v>
      </c>
      <c r="O447" s="747">
        <v>29</v>
      </c>
      <c r="P447" s="665">
        <v>308.72000000000003</v>
      </c>
      <c r="Q447" s="680">
        <v>6.8965517241379282E-2</v>
      </c>
      <c r="R447" s="664">
        <v>2</v>
      </c>
      <c r="S447" s="680">
        <v>6.8965517241379309E-2</v>
      </c>
      <c r="T447" s="747">
        <v>2</v>
      </c>
      <c r="U447" s="703">
        <v>6.8965517241379309E-2</v>
      </c>
    </row>
    <row r="448" spans="1:21" ht="14.4" customHeight="1" x14ac:dyDescent="0.3">
      <c r="A448" s="663">
        <v>25</v>
      </c>
      <c r="B448" s="664" t="s">
        <v>1429</v>
      </c>
      <c r="C448" s="664" t="s">
        <v>1580</v>
      </c>
      <c r="D448" s="745" t="s">
        <v>2129</v>
      </c>
      <c r="E448" s="746" t="s">
        <v>1593</v>
      </c>
      <c r="F448" s="664" t="s">
        <v>1572</v>
      </c>
      <c r="G448" s="664" t="s">
        <v>1616</v>
      </c>
      <c r="H448" s="664" t="s">
        <v>1025</v>
      </c>
      <c r="I448" s="664" t="s">
        <v>1392</v>
      </c>
      <c r="J448" s="664" t="s">
        <v>1565</v>
      </c>
      <c r="K448" s="664" t="s">
        <v>1514</v>
      </c>
      <c r="L448" s="665">
        <v>111.22</v>
      </c>
      <c r="M448" s="665">
        <v>111.22</v>
      </c>
      <c r="N448" s="664">
        <v>1</v>
      </c>
      <c r="O448" s="747">
        <v>1</v>
      </c>
      <c r="P448" s="665"/>
      <c r="Q448" s="680">
        <v>0</v>
      </c>
      <c r="R448" s="664"/>
      <c r="S448" s="680">
        <v>0</v>
      </c>
      <c r="T448" s="747"/>
      <c r="U448" s="703">
        <v>0</v>
      </c>
    </row>
    <row r="449" spans="1:21" ht="14.4" customHeight="1" x14ac:dyDescent="0.3">
      <c r="A449" s="663">
        <v>25</v>
      </c>
      <c r="B449" s="664" t="s">
        <v>1429</v>
      </c>
      <c r="C449" s="664" t="s">
        <v>1580</v>
      </c>
      <c r="D449" s="745" t="s">
        <v>2129</v>
      </c>
      <c r="E449" s="746" t="s">
        <v>1593</v>
      </c>
      <c r="F449" s="664" t="s">
        <v>1572</v>
      </c>
      <c r="G449" s="664" t="s">
        <v>1616</v>
      </c>
      <c r="H449" s="664" t="s">
        <v>1025</v>
      </c>
      <c r="I449" s="664" t="s">
        <v>2105</v>
      </c>
      <c r="J449" s="664" t="s">
        <v>2106</v>
      </c>
      <c r="K449" s="664" t="s">
        <v>2107</v>
      </c>
      <c r="L449" s="665">
        <v>75.73</v>
      </c>
      <c r="M449" s="665">
        <v>75.73</v>
      </c>
      <c r="N449" s="664">
        <v>1</v>
      </c>
      <c r="O449" s="747"/>
      <c r="P449" s="665"/>
      <c r="Q449" s="680">
        <v>0</v>
      </c>
      <c r="R449" s="664"/>
      <c r="S449" s="680">
        <v>0</v>
      </c>
      <c r="T449" s="747"/>
      <c r="U449" s="703"/>
    </row>
    <row r="450" spans="1:21" ht="14.4" customHeight="1" x14ac:dyDescent="0.3">
      <c r="A450" s="663">
        <v>25</v>
      </c>
      <c r="B450" s="664" t="s">
        <v>1429</v>
      </c>
      <c r="C450" s="664" t="s">
        <v>1580</v>
      </c>
      <c r="D450" s="745" t="s">
        <v>2129</v>
      </c>
      <c r="E450" s="746" t="s">
        <v>1593</v>
      </c>
      <c r="F450" s="664" t="s">
        <v>1572</v>
      </c>
      <c r="G450" s="664" t="s">
        <v>1617</v>
      </c>
      <c r="H450" s="664" t="s">
        <v>520</v>
      </c>
      <c r="I450" s="664" t="s">
        <v>1233</v>
      </c>
      <c r="J450" s="664" t="s">
        <v>1234</v>
      </c>
      <c r="K450" s="664" t="s">
        <v>1235</v>
      </c>
      <c r="L450" s="665">
        <v>132.97999999999999</v>
      </c>
      <c r="M450" s="665">
        <v>531.91999999999996</v>
      </c>
      <c r="N450" s="664">
        <v>4</v>
      </c>
      <c r="O450" s="747">
        <v>4</v>
      </c>
      <c r="P450" s="665"/>
      <c r="Q450" s="680">
        <v>0</v>
      </c>
      <c r="R450" s="664"/>
      <c r="S450" s="680">
        <v>0</v>
      </c>
      <c r="T450" s="747"/>
      <c r="U450" s="703">
        <v>0</v>
      </c>
    </row>
    <row r="451" spans="1:21" ht="14.4" customHeight="1" x14ac:dyDescent="0.3">
      <c r="A451" s="663">
        <v>25</v>
      </c>
      <c r="B451" s="664" t="s">
        <v>1429</v>
      </c>
      <c r="C451" s="664" t="s">
        <v>1580</v>
      </c>
      <c r="D451" s="745" t="s">
        <v>2129</v>
      </c>
      <c r="E451" s="746" t="s">
        <v>1593</v>
      </c>
      <c r="F451" s="664" t="s">
        <v>1572</v>
      </c>
      <c r="G451" s="664" t="s">
        <v>1617</v>
      </c>
      <c r="H451" s="664" t="s">
        <v>520</v>
      </c>
      <c r="I451" s="664" t="s">
        <v>1669</v>
      </c>
      <c r="J451" s="664" t="s">
        <v>1234</v>
      </c>
      <c r="K451" s="664" t="s">
        <v>1235</v>
      </c>
      <c r="L451" s="665">
        <v>132.97999999999999</v>
      </c>
      <c r="M451" s="665">
        <v>132.97999999999999</v>
      </c>
      <c r="N451" s="664">
        <v>1</v>
      </c>
      <c r="O451" s="747">
        <v>1</v>
      </c>
      <c r="P451" s="665"/>
      <c r="Q451" s="680">
        <v>0</v>
      </c>
      <c r="R451" s="664"/>
      <c r="S451" s="680">
        <v>0</v>
      </c>
      <c r="T451" s="747"/>
      <c r="U451" s="703">
        <v>0</v>
      </c>
    </row>
    <row r="452" spans="1:21" ht="14.4" customHeight="1" x14ac:dyDescent="0.3">
      <c r="A452" s="663">
        <v>25</v>
      </c>
      <c r="B452" s="664" t="s">
        <v>1429</v>
      </c>
      <c r="C452" s="664" t="s">
        <v>1580</v>
      </c>
      <c r="D452" s="745" t="s">
        <v>2129</v>
      </c>
      <c r="E452" s="746" t="s">
        <v>1593</v>
      </c>
      <c r="F452" s="664" t="s">
        <v>1572</v>
      </c>
      <c r="G452" s="664" t="s">
        <v>1843</v>
      </c>
      <c r="H452" s="664" t="s">
        <v>520</v>
      </c>
      <c r="I452" s="664" t="s">
        <v>1844</v>
      </c>
      <c r="J452" s="664" t="s">
        <v>1845</v>
      </c>
      <c r="K452" s="664" t="s">
        <v>1846</v>
      </c>
      <c r="L452" s="665">
        <v>43.61</v>
      </c>
      <c r="M452" s="665">
        <v>43.61</v>
      </c>
      <c r="N452" s="664">
        <v>1</v>
      </c>
      <c r="O452" s="747">
        <v>1</v>
      </c>
      <c r="P452" s="665"/>
      <c r="Q452" s="680">
        <v>0</v>
      </c>
      <c r="R452" s="664"/>
      <c r="S452" s="680">
        <v>0</v>
      </c>
      <c r="T452" s="747"/>
      <c r="U452" s="703">
        <v>0</v>
      </c>
    </row>
    <row r="453" spans="1:21" ht="14.4" customHeight="1" x14ac:dyDescent="0.3">
      <c r="A453" s="663">
        <v>25</v>
      </c>
      <c r="B453" s="664" t="s">
        <v>1429</v>
      </c>
      <c r="C453" s="664" t="s">
        <v>1580</v>
      </c>
      <c r="D453" s="745" t="s">
        <v>2129</v>
      </c>
      <c r="E453" s="746" t="s">
        <v>1593</v>
      </c>
      <c r="F453" s="664" t="s">
        <v>1572</v>
      </c>
      <c r="G453" s="664" t="s">
        <v>1628</v>
      </c>
      <c r="H453" s="664" t="s">
        <v>1025</v>
      </c>
      <c r="I453" s="664" t="s">
        <v>1072</v>
      </c>
      <c r="J453" s="664" t="s">
        <v>543</v>
      </c>
      <c r="K453" s="664" t="s">
        <v>1545</v>
      </c>
      <c r="L453" s="665">
        <v>18.260000000000002</v>
      </c>
      <c r="M453" s="665">
        <v>54.78</v>
      </c>
      <c r="N453" s="664">
        <v>3</v>
      </c>
      <c r="O453" s="747">
        <v>3</v>
      </c>
      <c r="P453" s="665">
        <v>18.260000000000002</v>
      </c>
      <c r="Q453" s="680">
        <v>0.33333333333333337</v>
      </c>
      <c r="R453" s="664">
        <v>1</v>
      </c>
      <c r="S453" s="680">
        <v>0.33333333333333331</v>
      </c>
      <c r="T453" s="747">
        <v>1</v>
      </c>
      <c r="U453" s="703">
        <v>0.33333333333333331</v>
      </c>
    </row>
    <row r="454" spans="1:21" ht="14.4" customHeight="1" x14ac:dyDescent="0.3">
      <c r="A454" s="663">
        <v>25</v>
      </c>
      <c r="B454" s="664" t="s">
        <v>1429</v>
      </c>
      <c r="C454" s="664" t="s">
        <v>1580</v>
      </c>
      <c r="D454" s="745" t="s">
        <v>2129</v>
      </c>
      <c r="E454" s="746" t="s">
        <v>1593</v>
      </c>
      <c r="F454" s="664" t="s">
        <v>1572</v>
      </c>
      <c r="G454" s="664" t="s">
        <v>1628</v>
      </c>
      <c r="H454" s="664" t="s">
        <v>520</v>
      </c>
      <c r="I454" s="664" t="s">
        <v>1847</v>
      </c>
      <c r="J454" s="664" t="s">
        <v>543</v>
      </c>
      <c r="K454" s="664" t="s">
        <v>1848</v>
      </c>
      <c r="L454" s="665">
        <v>0</v>
      </c>
      <c r="M454" s="665">
        <v>0</v>
      </c>
      <c r="N454" s="664">
        <v>1</v>
      </c>
      <c r="O454" s="747">
        <v>1</v>
      </c>
      <c r="P454" s="665"/>
      <c r="Q454" s="680"/>
      <c r="R454" s="664"/>
      <c r="S454" s="680">
        <v>0</v>
      </c>
      <c r="T454" s="747"/>
      <c r="U454" s="703">
        <v>0</v>
      </c>
    </row>
    <row r="455" spans="1:21" ht="14.4" customHeight="1" x14ac:dyDescent="0.3">
      <c r="A455" s="663">
        <v>25</v>
      </c>
      <c r="B455" s="664" t="s">
        <v>1429</v>
      </c>
      <c r="C455" s="664" t="s">
        <v>1580</v>
      </c>
      <c r="D455" s="745" t="s">
        <v>2129</v>
      </c>
      <c r="E455" s="746" t="s">
        <v>1594</v>
      </c>
      <c r="F455" s="664" t="s">
        <v>1572</v>
      </c>
      <c r="G455" s="664" t="s">
        <v>1616</v>
      </c>
      <c r="H455" s="664" t="s">
        <v>1025</v>
      </c>
      <c r="I455" s="664" t="s">
        <v>1282</v>
      </c>
      <c r="J455" s="664" t="s">
        <v>1121</v>
      </c>
      <c r="K455" s="664" t="s">
        <v>1212</v>
      </c>
      <c r="L455" s="665">
        <v>154.36000000000001</v>
      </c>
      <c r="M455" s="665">
        <v>617.44000000000005</v>
      </c>
      <c r="N455" s="664">
        <v>4</v>
      </c>
      <c r="O455" s="747">
        <v>3.5</v>
      </c>
      <c r="P455" s="665"/>
      <c r="Q455" s="680">
        <v>0</v>
      </c>
      <c r="R455" s="664"/>
      <c r="S455" s="680">
        <v>0</v>
      </c>
      <c r="T455" s="747"/>
      <c r="U455" s="703">
        <v>0</v>
      </c>
    </row>
    <row r="456" spans="1:21" ht="14.4" customHeight="1" x14ac:dyDescent="0.3">
      <c r="A456" s="663">
        <v>25</v>
      </c>
      <c r="B456" s="664" t="s">
        <v>1429</v>
      </c>
      <c r="C456" s="664" t="s">
        <v>1580</v>
      </c>
      <c r="D456" s="745" t="s">
        <v>2129</v>
      </c>
      <c r="E456" s="746" t="s">
        <v>1594</v>
      </c>
      <c r="F456" s="664" t="s">
        <v>1572</v>
      </c>
      <c r="G456" s="664" t="s">
        <v>1617</v>
      </c>
      <c r="H456" s="664" t="s">
        <v>520</v>
      </c>
      <c r="I456" s="664" t="s">
        <v>1233</v>
      </c>
      <c r="J456" s="664" t="s">
        <v>1234</v>
      </c>
      <c r="K456" s="664" t="s">
        <v>1235</v>
      </c>
      <c r="L456" s="665">
        <v>132.97999999999999</v>
      </c>
      <c r="M456" s="665">
        <v>265.95999999999998</v>
      </c>
      <c r="N456" s="664">
        <v>2</v>
      </c>
      <c r="O456" s="747">
        <v>2</v>
      </c>
      <c r="P456" s="665"/>
      <c r="Q456" s="680">
        <v>0</v>
      </c>
      <c r="R456" s="664"/>
      <c r="S456" s="680">
        <v>0</v>
      </c>
      <c r="T456" s="747"/>
      <c r="U456" s="703">
        <v>0</v>
      </c>
    </row>
    <row r="457" spans="1:21" ht="14.4" customHeight="1" x14ac:dyDescent="0.3">
      <c r="A457" s="663">
        <v>25</v>
      </c>
      <c r="B457" s="664" t="s">
        <v>1429</v>
      </c>
      <c r="C457" s="664" t="s">
        <v>1580</v>
      </c>
      <c r="D457" s="745" t="s">
        <v>2129</v>
      </c>
      <c r="E457" s="746" t="s">
        <v>1594</v>
      </c>
      <c r="F457" s="664" t="s">
        <v>1572</v>
      </c>
      <c r="G457" s="664" t="s">
        <v>1628</v>
      </c>
      <c r="H457" s="664" t="s">
        <v>1025</v>
      </c>
      <c r="I457" s="664" t="s">
        <v>1072</v>
      </c>
      <c r="J457" s="664" t="s">
        <v>543</v>
      </c>
      <c r="K457" s="664" t="s">
        <v>1545</v>
      </c>
      <c r="L457" s="665">
        <v>18.260000000000002</v>
      </c>
      <c r="M457" s="665">
        <v>18.260000000000002</v>
      </c>
      <c r="N457" s="664">
        <v>1</v>
      </c>
      <c r="O457" s="747">
        <v>1</v>
      </c>
      <c r="P457" s="665"/>
      <c r="Q457" s="680">
        <v>0</v>
      </c>
      <c r="R457" s="664"/>
      <c r="S457" s="680">
        <v>0</v>
      </c>
      <c r="T457" s="747"/>
      <c r="U457" s="703">
        <v>0</v>
      </c>
    </row>
    <row r="458" spans="1:21" ht="14.4" customHeight="1" x14ac:dyDescent="0.3">
      <c r="A458" s="663">
        <v>25</v>
      </c>
      <c r="B458" s="664" t="s">
        <v>1429</v>
      </c>
      <c r="C458" s="664" t="s">
        <v>1580</v>
      </c>
      <c r="D458" s="745" t="s">
        <v>2129</v>
      </c>
      <c r="E458" s="746" t="s">
        <v>1594</v>
      </c>
      <c r="F458" s="664" t="s">
        <v>1572</v>
      </c>
      <c r="G458" s="664" t="s">
        <v>1628</v>
      </c>
      <c r="H458" s="664" t="s">
        <v>520</v>
      </c>
      <c r="I458" s="664" t="s">
        <v>1652</v>
      </c>
      <c r="J458" s="664" t="s">
        <v>543</v>
      </c>
      <c r="K458" s="664" t="s">
        <v>1653</v>
      </c>
      <c r="L458" s="665">
        <v>18.260000000000002</v>
      </c>
      <c r="M458" s="665">
        <v>18.260000000000002</v>
      </c>
      <c r="N458" s="664">
        <v>1</v>
      </c>
      <c r="O458" s="747">
        <v>0.5</v>
      </c>
      <c r="P458" s="665"/>
      <c r="Q458" s="680">
        <v>0</v>
      </c>
      <c r="R458" s="664"/>
      <c r="S458" s="680">
        <v>0</v>
      </c>
      <c r="T458" s="747"/>
      <c r="U458" s="703">
        <v>0</v>
      </c>
    </row>
    <row r="459" spans="1:21" ht="14.4" customHeight="1" x14ac:dyDescent="0.3">
      <c r="A459" s="663">
        <v>25</v>
      </c>
      <c r="B459" s="664" t="s">
        <v>1429</v>
      </c>
      <c r="C459" s="664" t="s">
        <v>1580</v>
      </c>
      <c r="D459" s="745" t="s">
        <v>2129</v>
      </c>
      <c r="E459" s="746" t="s">
        <v>1595</v>
      </c>
      <c r="F459" s="664" t="s">
        <v>1572</v>
      </c>
      <c r="G459" s="664" t="s">
        <v>1616</v>
      </c>
      <c r="H459" s="664" t="s">
        <v>1025</v>
      </c>
      <c r="I459" s="664" t="s">
        <v>1282</v>
      </c>
      <c r="J459" s="664" t="s">
        <v>1121</v>
      </c>
      <c r="K459" s="664" t="s">
        <v>1212</v>
      </c>
      <c r="L459" s="665">
        <v>154.36000000000001</v>
      </c>
      <c r="M459" s="665">
        <v>926.16000000000008</v>
      </c>
      <c r="N459" s="664">
        <v>6</v>
      </c>
      <c r="O459" s="747">
        <v>6</v>
      </c>
      <c r="P459" s="665"/>
      <c r="Q459" s="680">
        <v>0</v>
      </c>
      <c r="R459" s="664"/>
      <c r="S459" s="680">
        <v>0</v>
      </c>
      <c r="T459" s="747"/>
      <c r="U459" s="703">
        <v>0</v>
      </c>
    </row>
    <row r="460" spans="1:21" ht="14.4" customHeight="1" x14ac:dyDescent="0.3">
      <c r="A460" s="663">
        <v>25</v>
      </c>
      <c r="B460" s="664" t="s">
        <v>1429</v>
      </c>
      <c r="C460" s="664" t="s">
        <v>1580</v>
      </c>
      <c r="D460" s="745" t="s">
        <v>2129</v>
      </c>
      <c r="E460" s="746" t="s">
        <v>1595</v>
      </c>
      <c r="F460" s="664" t="s">
        <v>1572</v>
      </c>
      <c r="G460" s="664" t="s">
        <v>1616</v>
      </c>
      <c r="H460" s="664" t="s">
        <v>1025</v>
      </c>
      <c r="I460" s="664" t="s">
        <v>1838</v>
      </c>
      <c r="J460" s="664" t="s">
        <v>1839</v>
      </c>
      <c r="K460" s="664" t="s">
        <v>1514</v>
      </c>
      <c r="L460" s="665">
        <v>149.52000000000001</v>
      </c>
      <c r="M460" s="665">
        <v>149.52000000000001</v>
      </c>
      <c r="N460" s="664">
        <v>1</v>
      </c>
      <c r="O460" s="747">
        <v>1</v>
      </c>
      <c r="P460" s="665"/>
      <c r="Q460" s="680">
        <v>0</v>
      </c>
      <c r="R460" s="664"/>
      <c r="S460" s="680">
        <v>0</v>
      </c>
      <c r="T460" s="747"/>
      <c r="U460" s="703">
        <v>0</v>
      </c>
    </row>
    <row r="461" spans="1:21" ht="14.4" customHeight="1" x14ac:dyDescent="0.3">
      <c r="A461" s="663">
        <v>25</v>
      </c>
      <c r="B461" s="664" t="s">
        <v>1429</v>
      </c>
      <c r="C461" s="664" t="s">
        <v>1580</v>
      </c>
      <c r="D461" s="745" t="s">
        <v>2129</v>
      </c>
      <c r="E461" s="746" t="s">
        <v>1595</v>
      </c>
      <c r="F461" s="664" t="s">
        <v>1572</v>
      </c>
      <c r="G461" s="664" t="s">
        <v>1694</v>
      </c>
      <c r="H461" s="664" t="s">
        <v>520</v>
      </c>
      <c r="I461" s="664" t="s">
        <v>2113</v>
      </c>
      <c r="J461" s="664" t="s">
        <v>2025</v>
      </c>
      <c r="K461" s="664" t="s">
        <v>2114</v>
      </c>
      <c r="L461" s="665">
        <v>85.27</v>
      </c>
      <c r="M461" s="665">
        <v>85.27</v>
      </c>
      <c r="N461" s="664">
        <v>1</v>
      </c>
      <c r="O461" s="747">
        <v>1</v>
      </c>
      <c r="P461" s="665"/>
      <c r="Q461" s="680">
        <v>0</v>
      </c>
      <c r="R461" s="664"/>
      <c r="S461" s="680">
        <v>0</v>
      </c>
      <c r="T461" s="747"/>
      <c r="U461" s="703">
        <v>0</v>
      </c>
    </row>
    <row r="462" spans="1:21" ht="14.4" customHeight="1" x14ac:dyDescent="0.3">
      <c r="A462" s="663">
        <v>25</v>
      </c>
      <c r="B462" s="664" t="s">
        <v>1429</v>
      </c>
      <c r="C462" s="664" t="s">
        <v>1580</v>
      </c>
      <c r="D462" s="745" t="s">
        <v>2129</v>
      </c>
      <c r="E462" s="746" t="s">
        <v>1602</v>
      </c>
      <c r="F462" s="664" t="s">
        <v>1572</v>
      </c>
      <c r="G462" s="664" t="s">
        <v>1616</v>
      </c>
      <c r="H462" s="664" t="s">
        <v>1025</v>
      </c>
      <c r="I462" s="664" t="s">
        <v>1282</v>
      </c>
      <c r="J462" s="664" t="s">
        <v>1121</v>
      </c>
      <c r="K462" s="664" t="s">
        <v>1212</v>
      </c>
      <c r="L462" s="665">
        <v>154.36000000000001</v>
      </c>
      <c r="M462" s="665">
        <v>617.44000000000005</v>
      </c>
      <c r="N462" s="664">
        <v>4</v>
      </c>
      <c r="O462" s="747">
        <v>4</v>
      </c>
      <c r="P462" s="665">
        <v>308.72000000000003</v>
      </c>
      <c r="Q462" s="680">
        <v>0.5</v>
      </c>
      <c r="R462" s="664">
        <v>2</v>
      </c>
      <c r="S462" s="680">
        <v>0.5</v>
      </c>
      <c r="T462" s="747">
        <v>2</v>
      </c>
      <c r="U462" s="703">
        <v>0.5</v>
      </c>
    </row>
    <row r="463" spans="1:21" ht="14.4" customHeight="1" x14ac:dyDescent="0.3">
      <c r="A463" s="663">
        <v>25</v>
      </c>
      <c r="B463" s="664" t="s">
        <v>1429</v>
      </c>
      <c r="C463" s="664" t="s">
        <v>1580</v>
      </c>
      <c r="D463" s="745" t="s">
        <v>2129</v>
      </c>
      <c r="E463" s="746" t="s">
        <v>1602</v>
      </c>
      <c r="F463" s="664" t="s">
        <v>1572</v>
      </c>
      <c r="G463" s="664" t="s">
        <v>1617</v>
      </c>
      <c r="H463" s="664" t="s">
        <v>520</v>
      </c>
      <c r="I463" s="664" t="s">
        <v>1233</v>
      </c>
      <c r="J463" s="664" t="s">
        <v>1234</v>
      </c>
      <c r="K463" s="664" t="s">
        <v>1235</v>
      </c>
      <c r="L463" s="665">
        <v>132.97999999999999</v>
      </c>
      <c r="M463" s="665">
        <v>132.97999999999999</v>
      </c>
      <c r="N463" s="664">
        <v>1</v>
      </c>
      <c r="O463" s="747">
        <v>1</v>
      </c>
      <c r="P463" s="665"/>
      <c r="Q463" s="680">
        <v>0</v>
      </c>
      <c r="R463" s="664"/>
      <c r="S463" s="680">
        <v>0</v>
      </c>
      <c r="T463" s="747"/>
      <c r="U463" s="703">
        <v>0</v>
      </c>
    </row>
    <row r="464" spans="1:21" ht="14.4" customHeight="1" x14ac:dyDescent="0.3">
      <c r="A464" s="663">
        <v>25</v>
      </c>
      <c r="B464" s="664" t="s">
        <v>1429</v>
      </c>
      <c r="C464" s="664" t="s">
        <v>1580</v>
      </c>
      <c r="D464" s="745" t="s">
        <v>2129</v>
      </c>
      <c r="E464" s="746" t="s">
        <v>1604</v>
      </c>
      <c r="F464" s="664" t="s">
        <v>1572</v>
      </c>
      <c r="G464" s="664" t="s">
        <v>1616</v>
      </c>
      <c r="H464" s="664" t="s">
        <v>1025</v>
      </c>
      <c r="I464" s="664" t="s">
        <v>1282</v>
      </c>
      <c r="J464" s="664" t="s">
        <v>1121</v>
      </c>
      <c r="K464" s="664" t="s">
        <v>1212</v>
      </c>
      <c r="L464" s="665">
        <v>154.36000000000001</v>
      </c>
      <c r="M464" s="665">
        <v>463.08000000000004</v>
      </c>
      <c r="N464" s="664">
        <v>3</v>
      </c>
      <c r="O464" s="747">
        <v>2</v>
      </c>
      <c r="P464" s="665"/>
      <c r="Q464" s="680">
        <v>0</v>
      </c>
      <c r="R464" s="664"/>
      <c r="S464" s="680">
        <v>0</v>
      </c>
      <c r="T464" s="747"/>
      <c r="U464" s="703">
        <v>0</v>
      </c>
    </row>
    <row r="465" spans="1:21" ht="14.4" customHeight="1" x14ac:dyDescent="0.3">
      <c r="A465" s="663">
        <v>25</v>
      </c>
      <c r="B465" s="664" t="s">
        <v>1429</v>
      </c>
      <c r="C465" s="664" t="s">
        <v>1580</v>
      </c>
      <c r="D465" s="745" t="s">
        <v>2129</v>
      </c>
      <c r="E465" s="746" t="s">
        <v>1604</v>
      </c>
      <c r="F465" s="664" t="s">
        <v>1572</v>
      </c>
      <c r="G465" s="664" t="s">
        <v>1642</v>
      </c>
      <c r="H465" s="664" t="s">
        <v>520</v>
      </c>
      <c r="I465" s="664" t="s">
        <v>1643</v>
      </c>
      <c r="J465" s="664" t="s">
        <v>999</v>
      </c>
      <c r="K465" s="664" t="s">
        <v>1644</v>
      </c>
      <c r="L465" s="665">
        <v>0</v>
      </c>
      <c r="M465" s="665">
        <v>0</v>
      </c>
      <c r="N465" s="664">
        <v>1</v>
      </c>
      <c r="O465" s="747">
        <v>0.5</v>
      </c>
      <c r="P465" s="665"/>
      <c r="Q465" s="680"/>
      <c r="R465" s="664"/>
      <c r="S465" s="680">
        <v>0</v>
      </c>
      <c r="T465" s="747"/>
      <c r="U465" s="703">
        <v>0</v>
      </c>
    </row>
    <row r="466" spans="1:21" ht="14.4" customHeight="1" x14ac:dyDescent="0.3">
      <c r="A466" s="663">
        <v>25</v>
      </c>
      <c r="B466" s="664" t="s">
        <v>1429</v>
      </c>
      <c r="C466" s="664" t="s">
        <v>1580</v>
      </c>
      <c r="D466" s="745" t="s">
        <v>2129</v>
      </c>
      <c r="E466" s="746" t="s">
        <v>1604</v>
      </c>
      <c r="F466" s="664" t="s">
        <v>1572</v>
      </c>
      <c r="G466" s="664" t="s">
        <v>1684</v>
      </c>
      <c r="H466" s="664" t="s">
        <v>520</v>
      </c>
      <c r="I466" s="664" t="s">
        <v>1255</v>
      </c>
      <c r="J466" s="664" t="s">
        <v>1256</v>
      </c>
      <c r="K466" s="664" t="s">
        <v>1685</v>
      </c>
      <c r="L466" s="665">
        <v>115.13</v>
      </c>
      <c r="M466" s="665">
        <v>115.13</v>
      </c>
      <c r="N466" s="664">
        <v>1</v>
      </c>
      <c r="O466" s="747">
        <v>0.5</v>
      </c>
      <c r="P466" s="665"/>
      <c r="Q466" s="680">
        <v>0</v>
      </c>
      <c r="R466" s="664"/>
      <c r="S466" s="680">
        <v>0</v>
      </c>
      <c r="T466" s="747"/>
      <c r="U466" s="703">
        <v>0</v>
      </c>
    </row>
    <row r="467" spans="1:21" ht="14.4" customHeight="1" x14ac:dyDescent="0.3">
      <c r="A467" s="663">
        <v>25</v>
      </c>
      <c r="B467" s="664" t="s">
        <v>1429</v>
      </c>
      <c r="C467" s="664" t="s">
        <v>1580</v>
      </c>
      <c r="D467" s="745" t="s">
        <v>2129</v>
      </c>
      <c r="E467" s="746" t="s">
        <v>1605</v>
      </c>
      <c r="F467" s="664" t="s">
        <v>1572</v>
      </c>
      <c r="G467" s="664" t="s">
        <v>1616</v>
      </c>
      <c r="H467" s="664" t="s">
        <v>1025</v>
      </c>
      <c r="I467" s="664" t="s">
        <v>1282</v>
      </c>
      <c r="J467" s="664" t="s">
        <v>1121</v>
      </c>
      <c r="K467" s="664" t="s">
        <v>1212</v>
      </c>
      <c r="L467" s="665">
        <v>154.36000000000001</v>
      </c>
      <c r="M467" s="665">
        <v>3550.280000000002</v>
      </c>
      <c r="N467" s="664">
        <v>23</v>
      </c>
      <c r="O467" s="747">
        <v>23</v>
      </c>
      <c r="P467" s="665">
        <v>154.36000000000001</v>
      </c>
      <c r="Q467" s="680">
        <v>4.3478260869565195E-2</v>
      </c>
      <c r="R467" s="664">
        <v>1</v>
      </c>
      <c r="S467" s="680">
        <v>4.3478260869565216E-2</v>
      </c>
      <c r="T467" s="747">
        <v>1</v>
      </c>
      <c r="U467" s="703">
        <v>4.3478260869565216E-2</v>
      </c>
    </row>
    <row r="468" spans="1:21" ht="14.4" customHeight="1" x14ac:dyDescent="0.3">
      <c r="A468" s="663">
        <v>25</v>
      </c>
      <c r="B468" s="664" t="s">
        <v>1429</v>
      </c>
      <c r="C468" s="664" t="s">
        <v>1580</v>
      </c>
      <c r="D468" s="745" t="s">
        <v>2129</v>
      </c>
      <c r="E468" s="746" t="s">
        <v>1605</v>
      </c>
      <c r="F468" s="664" t="s">
        <v>1572</v>
      </c>
      <c r="G468" s="664" t="s">
        <v>1616</v>
      </c>
      <c r="H468" s="664" t="s">
        <v>1025</v>
      </c>
      <c r="I468" s="664" t="s">
        <v>1392</v>
      </c>
      <c r="J468" s="664" t="s">
        <v>1565</v>
      </c>
      <c r="K468" s="664" t="s">
        <v>1514</v>
      </c>
      <c r="L468" s="665">
        <v>111.22</v>
      </c>
      <c r="M468" s="665">
        <v>111.22</v>
      </c>
      <c r="N468" s="664">
        <v>1</v>
      </c>
      <c r="O468" s="747">
        <v>1</v>
      </c>
      <c r="P468" s="665"/>
      <c r="Q468" s="680">
        <v>0</v>
      </c>
      <c r="R468" s="664"/>
      <c r="S468" s="680">
        <v>0</v>
      </c>
      <c r="T468" s="747"/>
      <c r="U468" s="703">
        <v>0</v>
      </c>
    </row>
    <row r="469" spans="1:21" ht="14.4" customHeight="1" x14ac:dyDescent="0.3">
      <c r="A469" s="663">
        <v>25</v>
      </c>
      <c r="B469" s="664" t="s">
        <v>1429</v>
      </c>
      <c r="C469" s="664" t="s">
        <v>1580</v>
      </c>
      <c r="D469" s="745" t="s">
        <v>2129</v>
      </c>
      <c r="E469" s="746" t="s">
        <v>1605</v>
      </c>
      <c r="F469" s="664" t="s">
        <v>1572</v>
      </c>
      <c r="G469" s="664" t="s">
        <v>1616</v>
      </c>
      <c r="H469" s="664" t="s">
        <v>1025</v>
      </c>
      <c r="I469" s="664" t="s">
        <v>1838</v>
      </c>
      <c r="J469" s="664" t="s">
        <v>1839</v>
      </c>
      <c r="K469" s="664" t="s">
        <v>1514</v>
      </c>
      <c r="L469" s="665">
        <v>149.52000000000001</v>
      </c>
      <c r="M469" s="665">
        <v>149.52000000000001</v>
      </c>
      <c r="N469" s="664">
        <v>1</v>
      </c>
      <c r="O469" s="747">
        <v>1</v>
      </c>
      <c r="P469" s="665"/>
      <c r="Q469" s="680">
        <v>0</v>
      </c>
      <c r="R469" s="664"/>
      <c r="S469" s="680">
        <v>0</v>
      </c>
      <c r="T469" s="747"/>
      <c r="U469" s="703">
        <v>0</v>
      </c>
    </row>
    <row r="470" spans="1:21" ht="14.4" customHeight="1" x14ac:dyDescent="0.3">
      <c r="A470" s="663">
        <v>25</v>
      </c>
      <c r="B470" s="664" t="s">
        <v>1429</v>
      </c>
      <c r="C470" s="664" t="s">
        <v>1580</v>
      </c>
      <c r="D470" s="745" t="s">
        <v>2129</v>
      </c>
      <c r="E470" s="746" t="s">
        <v>1605</v>
      </c>
      <c r="F470" s="664" t="s">
        <v>1572</v>
      </c>
      <c r="G470" s="664" t="s">
        <v>1616</v>
      </c>
      <c r="H470" s="664" t="s">
        <v>1025</v>
      </c>
      <c r="I470" s="664" t="s">
        <v>2105</v>
      </c>
      <c r="J470" s="664" t="s">
        <v>2106</v>
      </c>
      <c r="K470" s="664" t="s">
        <v>2107</v>
      </c>
      <c r="L470" s="665">
        <v>75.73</v>
      </c>
      <c r="M470" s="665">
        <v>75.73</v>
      </c>
      <c r="N470" s="664">
        <v>1</v>
      </c>
      <c r="O470" s="747">
        <v>1</v>
      </c>
      <c r="P470" s="665"/>
      <c r="Q470" s="680">
        <v>0</v>
      </c>
      <c r="R470" s="664"/>
      <c r="S470" s="680">
        <v>0</v>
      </c>
      <c r="T470" s="747"/>
      <c r="U470" s="703">
        <v>0</v>
      </c>
    </row>
    <row r="471" spans="1:21" ht="14.4" customHeight="1" x14ac:dyDescent="0.3">
      <c r="A471" s="663">
        <v>25</v>
      </c>
      <c r="B471" s="664" t="s">
        <v>1429</v>
      </c>
      <c r="C471" s="664" t="s">
        <v>1580</v>
      </c>
      <c r="D471" s="745" t="s">
        <v>2129</v>
      </c>
      <c r="E471" s="746" t="s">
        <v>1605</v>
      </c>
      <c r="F471" s="664" t="s">
        <v>1572</v>
      </c>
      <c r="G471" s="664" t="s">
        <v>1617</v>
      </c>
      <c r="H471" s="664" t="s">
        <v>520</v>
      </c>
      <c r="I471" s="664" t="s">
        <v>1233</v>
      </c>
      <c r="J471" s="664" t="s">
        <v>1234</v>
      </c>
      <c r="K471" s="664" t="s">
        <v>1235</v>
      </c>
      <c r="L471" s="665">
        <v>132.97999999999999</v>
      </c>
      <c r="M471" s="665">
        <v>132.97999999999999</v>
      </c>
      <c r="N471" s="664">
        <v>1</v>
      </c>
      <c r="O471" s="747">
        <v>1</v>
      </c>
      <c r="P471" s="665"/>
      <c r="Q471" s="680">
        <v>0</v>
      </c>
      <c r="R471" s="664"/>
      <c r="S471" s="680">
        <v>0</v>
      </c>
      <c r="T471" s="747"/>
      <c r="U471" s="703">
        <v>0</v>
      </c>
    </row>
    <row r="472" spans="1:21" ht="14.4" customHeight="1" x14ac:dyDescent="0.3">
      <c r="A472" s="663">
        <v>25</v>
      </c>
      <c r="B472" s="664" t="s">
        <v>1429</v>
      </c>
      <c r="C472" s="664" t="s">
        <v>1580</v>
      </c>
      <c r="D472" s="745" t="s">
        <v>2129</v>
      </c>
      <c r="E472" s="746" t="s">
        <v>1605</v>
      </c>
      <c r="F472" s="664" t="s">
        <v>1572</v>
      </c>
      <c r="G472" s="664" t="s">
        <v>1686</v>
      </c>
      <c r="H472" s="664" t="s">
        <v>520</v>
      </c>
      <c r="I472" s="664" t="s">
        <v>1217</v>
      </c>
      <c r="J472" s="664" t="s">
        <v>1218</v>
      </c>
      <c r="K472" s="664" t="s">
        <v>1647</v>
      </c>
      <c r="L472" s="665">
        <v>34.19</v>
      </c>
      <c r="M472" s="665">
        <v>34.19</v>
      </c>
      <c r="N472" s="664">
        <v>1</v>
      </c>
      <c r="O472" s="747">
        <v>1</v>
      </c>
      <c r="P472" s="665"/>
      <c r="Q472" s="680">
        <v>0</v>
      </c>
      <c r="R472" s="664"/>
      <c r="S472" s="680">
        <v>0</v>
      </c>
      <c r="T472" s="747"/>
      <c r="U472" s="703">
        <v>0</v>
      </c>
    </row>
    <row r="473" spans="1:21" ht="14.4" customHeight="1" x14ac:dyDescent="0.3">
      <c r="A473" s="663">
        <v>25</v>
      </c>
      <c r="B473" s="664" t="s">
        <v>1429</v>
      </c>
      <c r="C473" s="664" t="s">
        <v>1580</v>
      </c>
      <c r="D473" s="745" t="s">
        <v>2129</v>
      </c>
      <c r="E473" s="746" t="s">
        <v>1606</v>
      </c>
      <c r="F473" s="664" t="s">
        <v>1572</v>
      </c>
      <c r="G473" s="664" t="s">
        <v>1616</v>
      </c>
      <c r="H473" s="664" t="s">
        <v>1025</v>
      </c>
      <c r="I473" s="664" t="s">
        <v>1282</v>
      </c>
      <c r="J473" s="664" t="s">
        <v>1121</v>
      </c>
      <c r="K473" s="664" t="s">
        <v>1212</v>
      </c>
      <c r="L473" s="665">
        <v>154.36000000000001</v>
      </c>
      <c r="M473" s="665">
        <v>308.72000000000003</v>
      </c>
      <c r="N473" s="664">
        <v>2</v>
      </c>
      <c r="O473" s="747">
        <v>1.5</v>
      </c>
      <c r="P473" s="665"/>
      <c r="Q473" s="680">
        <v>0</v>
      </c>
      <c r="R473" s="664"/>
      <c r="S473" s="680">
        <v>0</v>
      </c>
      <c r="T473" s="747"/>
      <c r="U473" s="703">
        <v>0</v>
      </c>
    </row>
    <row r="474" spans="1:21" ht="14.4" customHeight="1" x14ac:dyDescent="0.3">
      <c r="A474" s="663">
        <v>25</v>
      </c>
      <c r="B474" s="664" t="s">
        <v>1429</v>
      </c>
      <c r="C474" s="664" t="s">
        <v>1580</v>
      </c>
      <c r="D474" s="745" t="s">
        <v>2129</v>
      </c>
      <c r="E474" s="746" t="s">
        <v>1606</v>
      </c>
      <c r="F474" s="664" t="s">
        <v>1572</v>
      </c>
      <c r="G474" s="664" t="s">
        <v>1616</v>
      </c>
      <c r="H474" s="664" t="s">
        <v>1025</v>
      </c>
      <c r="I474" s="664" t="s">
        <v>1392</v>
      </c>
      <c r="J474" s="664" t="s">
        <v>1565</v>
      </c>
      <c r="K474" s="664" t="s">
        <v>1514</v>
      </c>
      <c r="L474" s="665">
        <v>111.22</v>
      </c>
      <c r="M474" s="665">
        <v>111.22</v>
      </c>
      <c r="N474" s="664">
        <v>1</v>
      </c>
      <c r="O474" s="747">
        <v>1</v>
      </c>
      <c r="P474" s="665"/>
      <c r="Q474" s="680">
        <v>0</v>
      </c>
      <c r="R474" s="664"/>
      <c r="S474" s="680">
        <v>0</v>
      </c>
      <c r="T474" s="747"/>
      <c r="U474" s="703">
        <v>0</v>
      </c>
    </row>
    <row r="475" spans="1:21" ht="14.4" customHeight="1" x14ac:dyDescent="0.3">
      <c r="A475" s="663">
        <v>25</v>
      </c>
      <c r="B475" s="664" t="s">
        <v>1429</v>
      </c>
      <c r="C475" s="664" t="s">
        <v>1580</v>
      </c>
      <c r="D475" s="745" t="s">
        <v>2129</v>
      </c>
      <c r="E475" s="746" t="s">
        <v>1606</v>
      </c>
      <c r="F475" s="664" t="s">
        <v>1572</v>
      </c>
      <c r="G475" s="664" t="s">
        <v>1616</v>
      </c>
      <c r="H475" s="664" t="s">
        <v>1025</v>
      </c>
      <c r="I475" s="664" t="s">
        <v>1838</v>
      </c>
      <c r="J475" s="664" t="s">
        <v>1839</v>
      </c>
      <c r="K475" s="664" t="s">
        <v>1514</v>
      </c>
      <c r="L475" s="665">
        <v>149.52000000000001</v>
      </c>
      <c r="M475" s="665">
        <v>149.52000000000001</v>
      </c>
      <c r="N475" s="664">
        <v>1</v>
      </c>
      <c r="O475" s="747">
        <v>1</v>
      </c>
      <c r="P475" s="665"/>
      <c r="Q475" s="680">
        <v>0</v>
      </c>
      <c r="R475" s="664"/>
      <c r="S475" s="680">
        <v>0</v>
      </c>
      <c r="T475" s="747"/>
      <c r="U475" s="703">
        <v>0</v>
      </c>
    </row>
    <row r="476" spans="1:21" ht="14.4" customHeight="1" x14ac:dyDescent="0.3">
      <c r="A476" s="663">
        <v>25</v>
      </c>
      <c r="B476" s="664" t="s">
        <v>1429</v>
      </c>
      <c r="C476" s="664" t="s">
        <v>1580</v>
      </c>
      <c r="D476" s="745" t="s">
        <v>2129</v>
      </c>
      <c r="E476" s="746" t="s">
        <v>1606</v>
      </c>
      <c r="F476" s="664" t="s">
        <v>1572</v>
      </c>
      <c r="G476" s="664" t="s">
        <v>1616</v>
      </c>
      <c r="H476" s="664" t="s">
        <v>520</v>
      </c>
      <c r="I476" s="664" t="s">
        <v>1665</v>
      </c>
      <c r="J476" s="664" t="s">
        <v>1121</v>
      </c>
      <c r="K476" s="664" t="s">
        <v>1212</v>
      </c>
      <c r="L476" s="665">
        <v>154.36000000000001</v>
      </c>
      <c r="M476" s="665">
        <v>926.16000000000008</v>
      </c>
      <c r="N476" s="664">
        <v>6</v>
      </c>
      <c r="O476" s="747">
        <v>5.5</v>
      </c>
      <c r="P476" s="665"/>
      <c r="Q476" s="680">
        <v>0</v>
      </c>
      <c r="R476" s="664"/>
      <c r="S476" s="680">
        <v>0</v>
      </c>
      <c r="T476" s="747"/>
      <c r="U476" s="703">
        <v>0</v>
      </c>
    </row>
    <row r="477" spans="1:21" ht="14.4" customHeight="1" x14ac:dyDescent="0.3">
      <c r="A477" s="663">
        <v>25</v>
      </c>
      <c r="B477" s="664" t="s">
        <v>1429</v>
      </c>
      <c r="C477" s="664" t="s">
        <v>1580</v>
      </c>
      <c r="D477" s="745" t="s">
        <v>2129</v>
      </c>
      <c r="E477" s="746" t="s">
        <v>1606</v>
      </c>
      <c r="F477" s="664" t="s">
        <v>1572</v>
      </c>
      <c r="G477" s="664" t="s">
        <v>1694</v>
      </c>
      <c r="H477" s="664" t="s">
        <v>520</v>
      </c>
      <c r="I477" s="664" t="s">
        <v>2024</v>
      </c>
      <c r="J477" s="664" t="s">
        <v>2025</v>
      </c>
      <c r="K477" s="664" t="s">
        <v>1989</v>
      </c>
      <c r="L477" s="665">
        <v>0</v>
      </c>
      <c r="M477" s="665">
        <v>0</v>
      </c>
      <c r="N477" s="664">
        <v>1</v>
      </c>
      <c r="O477" s="747">
        <v>0.5</v>
      </c>
      <c r="P477" s="665"/>
      <c r="Q477" s="680"/>
      <c r="R477" s="664"/>
      <c r="S477" s="680">
        <v>0</v>
      </c>
      <c r="T477" s="747"/>
      <c r="U477" s="703">
        <v>0</v>
      </c>
    </row>
    <row r="478" spans="1:21" ht="14.4" customHeight="1" x14ac:dyDescent="0.3">
      <c r="A478" s="663">
        <v>25</v>
      </c>
      <c r="B478" s="664" t="s">
        <v>1429</v>
      </c>
      <c r="C478" s="664" t="s">
        <v>1580</v>
      </c>
      <c r="D478" s="745" t="s">
        <v>2129</v>
      </c>
      <c r="E478" s="746" t="s">
        <v>1606</v>
      </c>
      <c r="F478" s="664" t="s">
        <v>1572</v>
      </c>
      <c r="G478" s="664" t="s">
        <v>1642</v>
      </c>
      <c r="H478" s="664" t="s">
        <v>520</v>
      </c>
      <c r="I478" s="664" t="s">
        <v>1643</v>
      </c>
      <c r="J478" s="664" t="s">
        <v>999</v>
      </c>
      <c r="K478" s="664" t="s">
        <v>1644</v>
      </c>
      <c r="L478" s="665">
        <v>0</v>
      </c>
      <c r="M478" s="665">
        <v>0</v>
      </c>
      <c r="N478" s="664">
        <v>1</v>
      </c>
      <c r="O478" s="747">
        <v>1</v>
      </c>
      <c r="P478" s="665"/>
      <c r="Q478" s="680"/>
      <c r="R478" s="664"/>
      <c r="S478" s="680">
        <v>0</v>
      </c>
      <c r="T478" s="747"/>
      <c r="U478" s="703">
        <v>0</v>
      </c>
    </row>
    <row r="479" spans="1:21" ht="14.4" customHeight="1" x14ac:dyDescent="0.3">
      <c r="A479" s="663">
        <v>25</v>
      </c>
      <c r="B479" s="664" t="s">
        <v>1429</v>
      </c>
      <c r="C479" s="664" t="s">
        <v>1580</v>
      </c>
      <c r="D479" s="745" t="s">
        <v>2129</v>
      </c>
      <c r="E479" s="746" t="s">
        <v>1606</v>
      </c>
      <c r="F479" s="664" t="s">
        <v>1572</v>
      </c>
      <c r="G479" s="664" t="s">
        <v>1628</v>
      </c>
      <c r="H479" s="664" t="s">
        <v>1025</v>
      </c>
      <c r="I479" s="664" t="s">
        <v>1072</v>
      </c>
      <c r="J479" s="664" t="s">
        <v>543</v>
      </c>
      <c r="K479" s="664" t="s">
        <v>1545</v>
      </c>
      <c r="L479" s="665">
        <v>18.260000000000002</v>
      </c>
      <c r="M479" s="665">
        <v>73.040000000000006</v>
      </c>
      <c r="N479" s="664">
        <v>4</v>
      </c>
      <c r="O479" s="747">
        <v>2.5</v>
      </c>
      <c r="P479" s="665">
        <v>18.260000000000002</v>
      </c>
      <c r="Q479" s="680">
        <v>0.25</v>
      </c>
      <c r="R479" s="664">
        <v>1</v>
      </c>
      <c r="S479" s="680">
        <v>0.25</v>
      </c>
      <c r="T479" s="747">
        <v>1</v>
      </c>
      <c r="U479" s="703">
        <v>0.4</v>
      </c>
    </row>
    <row r="480" spans="1:21" ht="14.4" customHeight="1" x14ac:dyDescent="0.3">
      <c r="A480" s="663">
        <v>25</v>
      </c>
      <c r="B480" s="664" t="s">
        <v>1429</v>
      </c>
      <c r="C480" s="664" t="s">
        <v>1580</v>
      </c>
      <c r="D480" s="745" t="s">
        <v>2129</v>
      </c>
      <c r="E480" s="746" t="s">
        <v>1607</v>
      </c>
      <c r="F480" s="664" t="s">
        <v>1572</v>
      </c>
      <c r="G480" s="664" t="s">
        <v>1616</v>
      </c>
      <c r="H480" s="664" t="s">
        <v>1025</v>
      </c>
      <c r="I480" s="664" t="s">
        <v>1282</v>
      </c>
      <c r="J480" s="664" t="s">
        <v>1121</v>
      </c>
      <c r="K480" s="664" t="s">
        <v>1212</v>
      </c>
      <c r="L480" s="665">
        <v>154.36000000000001</v>
      </c>
      <c r="M480" s="665">
        <v>4013.3600000000024</v>
      </c>
      <c r="N480" s="664">
        <v>26</v>
      </c>
      <c r="O480" s="747">
        <v>23</v>
      </c>
      <c r="P480" s="665">
        <v>154.36000000000001</v>
      </c>
      <c r="Q480" s="680">
        <v>3.8461538461538443E-2</v>
      </c>
      <c r="R480" s="664">
        <v>1</v>
      </c>
      <c r="S480" s="680">
        <v>3.8461538461538464E-2</v>
      </c>
      <c r="T480" s="747">
        <v>1</v>
      </c>
      <c r="U480" s="703">
        <v>4.3478260869565216E-2</v>
      </c>
    </row>
    <row r="481" spans="1:21" ht="14.4" customHeight="1" x14ac:dyDescent="0.3">
      <c r="A481" s="663">
        <v>25</v>
      </c>
      <c r="B481" s="664" t="s">
        <v>1429</v>
      </c>
      <c r="C481" s="664" t="s">
        <v>1580</v>
      </c>
      <c r="D481" s="745" t="s">
        <v>2129</v>
      </c>
      <c r="E481" s="746" t="s">
        <v>1607</v>
      </c>
      <c r="F481" s="664" t="s">
        <v>1572</v>
      </c>
      <c r="G481" s="664" t="s">
        <v>1686</v>
      </c>
      <c r="H481" s="664" t="s">
        <v>520</v>
      </c>
      <c r="I481" s="664" t="s">
        <v>1217</v>
      </c>
      <c r="J481" s="664" t="s">
        <v>1218</v>
      </c>
      <c r="K481" s="664" t="s">
        <v>1647</v>
      </c>
      <c r="L481" s="665">
        <v>34.19</v>
      </c>
      <c r="M481" s="665">
        <v>68.38</v>
      </c>
      <c r="N481" s="664">
        <v>2</v>
      </c>
      <c r="O481" s="747">
        <v>1</v>
      </c>
      <c r="P481" s="665"/>
      <c r="Q481" s="680">
        <v>0</v>
      </c>
      <c r="R481" s="664"/>
      <c r="S481" s="680">
        <v>0</v>
      </c>
      <c r="T481" s="747"/>
      <c r="U481" s="703">
        <v>0</v>
      </c>
    </row>
    <row r="482" spans="1:21" ht="14.4" customHeight="1" x14ac:dyDescent="0.3">
      <c r="A482" s="663">
        <v>25</v>
      </c>
      <c r="B482" s="664" t="s">
        <v>1429</v>
      </c>
      <c r="C482" s="664" t="s">
        <v>1580</v>
      </c>
      <c r="D482" s="745" t="s">
        <v>2129</v>
      </c>
      <c r="E482" s="746" t="s">
        <v>1607</v>
      </c>
      <c r="F482" s="664" t="s">
        <v>1572</v>
      </c>
      <c r="G482" s="664" t="s">
        <v>1628</v>
      </c>
      <c r="H482" s="664" t="s">
        <v>1025</v>
      </c>
      <c r="I482" s="664" t="s">
        <v>1072</v>
      </c>
      <c r="J482" s="664" t="s">
        <v>543</v>
      </c>
      <c r="K482" s="664" t="s">
        <v>1545</v>
      </c>
      <c r="L482" s="665">
        <v>18.260000000000002</v>
      </c>
      <c r="M482" s="665">
        <v>91.300000000000011</v>
      </c>
      <c r="N482" s="664">
        <v>5</v>
      </c>
      <c r="O482" s="747">
        <v>3</v>
      </c>
      <c r="P482" s="665"/>
      <c r="Q482" s="680">
        <v>0</v>
      </c>
      <c r="R482" s="664"/>
      <c r="S482" s="680">
        <v>0</v>
      </c>
      <c r="T482" s="747"/>
      <c r="U482" s="703">
        <v>0</v>
      </c>
    </row>
    <row r="483" spans="1:21" ht="14.4" customHeight="1" x14ac:dyDescent="0.3">
      <c r="A483" s="663">
        <v>25</v>
      </c>
      <c r="B483" s="664" t="s">
        <v>1429</v>
      </c>
      <c r="C483" s="664" t="s">
        <v>1580</v>
      </c>
      <c r="D483" s="745" t="s">
        <v>2129</v>
      </c>
      <c r="E483" s="746" t="s">
        <v>1607</v>
      </c>
      <c r="F483" s="664" t="s">
        <v>1572</v>
      </c>
      <c r="G483" s="664" t="s">
        <v>1628</v>
      </c>
      <c r="H483" s="664" t="s">
        <v>1025</v>
      </c>
      <c r="I483" s="664" t="s">
        <v>1034</v>
      </c>
      <c r="J483" s="664" t="s">
        <v>543</v>
      </c>
      <c r="K483" s="664" t="s">
        <v>544</v>
      </c>
      <c r="L483" s="665">
        <v>36.54</v>
      </c>
      <c r="M483" s="665">
        <v>36.54</v>
      </c>
      <c r="N483" s="664">
        <v>1</v>
      </c>
      <c r="O483" s="747">
        <v>1</v>
      </c>
      <c r="P483" s="665"/>
      <c r="Q483" s="680">
        <v>0</v>
      </c>
      <c r="R483" s="664"/>
      <c r="S483" s="680">
        <v>0</v>
      </c>
      <c r="T483" s="747"/>
      <c r="U483" s="703">
        <v>0</v>
      </c>
    </row>
    <row r="484" spans="1:21" ht="14.4" customHeight="1" x14ac:dyDescent="0.3">
      <c r="A484" s="663">
        <v>25</v>
      </c>
      <c r="B484" s="664" t="s">
        <v>1429</v>
      </c>
      <c r="C484" s="664" t="s">
        <v>1580</v>
      </c>
      <c r="D484" s="745" t="s">
        <v>2129</v>
      </c>
      <c r="E484" s="746" t="s">
        <v>1608</v>
      </c>
      <c r="F484" s="664" t="s">
        <v>1572</v>
      </c>
      <c r="G484" s="664" t="s">
        <v>1616</v>
      </c>
      <c r="H484" s="664" t="s">
        <v>1025</v>
      </c>
      <c r="I484" s="664" t="s">
        <v>1282</v>
      </c>
      <c r="J484" s="664" t="s">
        <v>1121</v>
      </c>
      <c r="K484" s="664" t="s">
        <v>1212</v>
      </c>
      <c r="L484" s="665">
        <v>154.36000000000001</v>
      </c>
      <c r="M484" s="665">
        <v>4013.3600000000024</v>
      </c>
      <c r="N484" s="664">
        <v>26</v>
      </c>
      <c r="O484" s="747">
        <v>25.5</v>
      </c>
      <c r="P484" s="665">
        <v>154.36000000000001</v>
      </c>
      <c r="Q484" s="680">
        <v>3.8461538461538443E-2</v>
      </c>
      <c r="R484" s="664">
        <v>1</v>
      </c>
      <c r="S484" s="680">
        <v>3.8461538461538464E-2</v>
      </c>
      <c r="T484" s="747">
        <v>1</v>
      </c>
      <c r="U484" s="703">
        <v>3.9215686274509803E-2</v>
      </c>
    </row>
    <row r="485" spans="1:21" ht="14.4" customHeight="1" x14ac:dyDescent="0.3">
      <c r="A485" s="663">
        <v>25</v>
      </c>
      <c r="B485" s="664" t="s">
        <v>1429</v>
      </c>
      <c r="C485" s="664" t="s">
        <v>1580</v>
      </c>
      <c r="D485" s="745" t="s">
        <v>2129</v>
      </c>
      <c r="E485" s="746" t="s">
        <v>1608</v>
      </c>
      <c r="F485" s="664" t="s">
        <v>1572</v>
      </c>
      <c r="G485" s="664" t="s">
        <v>2115</v>
      </c>
      <c r="H485" s="664" t="s">
        <v>520</v>
      </c>
      <c r="I485" s="664" t="s">
        <v>792</v>
      </c>
      <c r="J485" s="664" t="s">
        <v>793</v>
      </c>
      <c r="K485" s="664" t="s">
        <v>2116</v>
      </c>
      <c r="L485" s="665">
        <v>47.47</v>
      </c>
      <c r="M485" s="665">
        <v>47.47</v>
      </c>
      <c r="N485" s="664">
        <v>1</v>
      </c>
      <c r="O485" s="747">
        <v>0.5</v>
      </c>
      <c r="P485" s="665"/>
      <c r="Q485" s="680">
        <v>0</v>
      </c>
      <c r="R485" s="664"/>
      <c r="S485" s="680">
        <v>0</v>
      </c>
      <c r="T485" s="747"/>
      <c r="U485" s="703">
        <v>0</v>
      </c>
    </row>
    <row r="486" spans="1:21" ht="14.4" customHeight="1" x14ac:dyDescent="0.3">
      <c r="A486" s="663">
        <v>25</v>
      </c>
      <c r="B486" s="664" t="s">
        <v>1429</v>
      </c>
      <c r="C486" s="664" t="s">
        <v>1580</v>
      </c>
      <c r="D486" s="745" t="s">
        <v>2129</v>
      </c>
      <c r="E486" s="746" t="s">
        <v>1608</v>
      </c>
      <c r="F486" s="664" t="s">
        <v>1572</v>
      </c>
      <c r="G486" s="664" t="s">
        <v>1617</v>
      </c>
      <c r="H486" s="664" t="s">
        <v>520</v>
      </c>
      <c r="I486" s="664" t="s">
        <v>1233</v>
      </c>
      <c r="J486" s="664" t="s">
        <v>1234</v>
      </c>
      <c r="K486" s="664" t="s">
        <v>1235</v>
      </c>
      <c r="L486" s="665">
        <v>132.97999999999999</v>
      </c>
      <c r="M486" s="665">
        <v>265.95999999999998</v>
      </c>
      <c r="N486" s="664">
        <v>2</v>
      </c>
      <c r="O486" s="747">
        <v>2</v>
      </c>
      <c r="P486" s="665"/>
      <c r="Q486" s="680">
        <v>0</v>
      </c>
      <c r="R486" s="664"/>
      <c r="S486" s="680">
        <v>0</v>
      </c>
      <c r="T486" s="747"/>
      <c r="U486" s="703">
        <v>0</v>
      </c>
    </row>
    <row r="487" spans="1:21" ht="14.4" customHeight="1" x14ac:dyDescent="0.3">
      <c r="A487" s="663">
        <v>25</v>
      </c>
      <c r="B487" s="664" t="s">
        <v>1429</v>
      </c>
      <c r="C487" s="664" t="s">
        <v>1580</v>
      </c>
      <c r="D487" s="745" t="s">
        <v>2129</v>
      </c>
      <c r="E487" s="746" t="s">
        <v>1608</v>
      </c>
      <c r="F487" s="664" t="s">
        <v>1572</v>
      </c>
      <c r="G487" s="664" t="s">
        <v>1628</v>
      </c>
      <c r="H487" s="664" t="s">
        <v>520</v>
      </c>
      <c r="I487" s="664" t="s">
        <v>2117</v>
      </c>
      <c r="J487" s="664" t="s">
        <v>2118</v>
      </c>
      <c r="K487" s="664" t="s">
        <v>2119</v>
      </c>
      <c r="L487" s="665">
        <v>36.54</v>
      </c>
      <c r="M487" s="665">
        <v>36.54</v>
      </c>
      <c r="N487" s="664">
        <v>1</v>
      </c>
      <c r="O487" s="747">
        <v>1</v>
      </c>
      <c r="P487" s="665"/>
      <c r="Q487" s="680">
        <v>0</v>
      </c>
      <c r="R487" s="664"/>
      <c r="S487" s="680">
        <v>0</v>
      </c>
      <c r="T487" s="747"/>
      <c r="U487" s="703">
        <v>0</v>
      </c>
    </row>
    <row r="488" spans="1:21" ht="14.4" customHeight="1" x14ac:dyDescent="0.3">
      <c r="A488" s="663">
        <v>25</v>
      </c>
      <c r="B488" s="664" t="s">
        <v>1429</v>
      </c>
      <c r="C488" s="664" t="s">
        <v>1580</v>
      </c>
      <c r="D488" s="745" t="s">
        <v>2129</v>
      </c>
      <c r="E488" s="746" t="s">
        <v>1609</v>
      </c>
      <c r="F488" s="664" t="s">
        <v>1572</v>
      </c>
      <c r="G488" s="664" t="s">
        <v>1616</v>
      </c>
      <c r="H488" s="664" t="s">
        <v>1025</v>
      </c>
      <c r="I488" s="664" t="s">
        <v>1282</v>
      </c>
      <c r="J488" s="664" t="s">
        <v>1121</v>
      </c>
      <c r="K488" s="664" t="s">
        <v>1212</v>
      </c>
      <c r="L488" s="665">
        <v>154.36000000000001</v>
      </c>
      <c r="M488" s="665">
        <v>926.16000000000008</v>
      </c>
      <c r="N488" s="664">
        <v>6</v>
      </c>
      <c r="O488" s="747">
        <v>6</v>
      </c>
      <c r="P488" s="665">
        <v>154.36000000000001</v>
      </c>
      <c r="Q488" s="680">
        <v>0.16666666666666666</v>
      </c>
      <c r="R488" s="664">
        <v>1</v>
      </c>
      <c r="S488" s="680">
        <v>0.16666666666666666</v>
      </c>
      <c r="T488" s="747">
        <v>1</v>
      </c>
      <c r="U488" s="703">
        <v>0.16666666666666666</v>
      </c>
    </row>
    <row r="489" spans="1:21" ht="14.4" customHeight="1" x14ac:dyDescent="0.3">
      <c r="A489" s="663">
        <v>25</v>
      </c>
      <c r="B489" s="664" t="s">
        <v>1429</v>
      </c>
      <c r="C489" s="664" t="s">
        <v>1580</v>
      </c>
      <c r="D489" s="745" t="s">
        <v>2129</v>
      </c>
      <c r="E489" s="746" t="s">
        <v>1609</v>
      </c>
      <c r="F489" s="664" t="s">
        <v>1572</v>
      </c>
      <c r="G489" s="664" t="s">
        <v>1616</v>
      </c>
      <c r="H489" s="664" t="s">
        <v>1025</v>
      </c>
      <c r="I489" s="664" t="s">
        <v>2105</v>
      </c>
      <c r="J489" s="664" t="s">
        <v>2106</v>
      </c>
      <c r="K489" s="664" t="s">
        <v>2107</v>
      </c>
      <c r="L489" s="665">
        <v>75.73</v>
      </c>
      <c r="M489" s="665">
        <v>75.73</v>
      </c>
      <c r="N489" s="664">
        <v>1</v>
      </c>
      <c r="O489" s="747">
        <v>1</v>
      </c>
      <c r="P489" s="665"/>
      <c r="Q489" s="680">
        <v>0</v>
      </c>
      <c r="R489" s="664"/>
      <c r="S489" s="680">
        <v>0</v>
      </c>
      <c r="T489" s="747"/>
      <c r="U489" s="703">
        <v>0</v>
      </c>
    </row>
    <row r="490" spans="1:21" ht="14.4" customHeight="1" x14ac:dyDescent="0.3">
      <c r="A490" s="663">
        <v>25</v>
      </c>
      <c r="B490" s="664" t="s">
        <v>1429</v>
      </c>
      <c r="C490" s="664" t="s">
        <v>1580</v>
      </c>
      <c r="D490" s="745" t="s">
        <v>2129</v>
      </c>
      <c r="E490" s="746" t="s">
        <v>1609</v>
      </c>
      <c r="F490" s="664" t="s">
        <v>1572</v>
      </c>
      <c r="G490" s="664" t="s">
        <v>1616</v>
      </c>
      <c r="H490" s="664" t="s">
        <v>1025</v>
      </c>
      <c r="I490" s="664" t="s">
        <v>1120</v>
      </c>
      <c r="J490" s="664" t="s">
        <v>1121</v>
      </c>
      <c r="K490" s="664" t="s">
        <v>1514</v>
      </c>
      <c r="L490" s="665">
        <v>225.06</v>
      </c>
      <c r="M490" s="665">
        <v>225.06</v>
      </c>
      <c r="N490" s="664">
        <v>1</v>
      </c>
      <c r="O490" s="747">
        <v>1</v>
      </c>
      <c r="P490" s="665"/>
      <c r="Q490" s="680">
        <v>0</v>
      </c>
      <c r="R490" s="664"/>
      <c r="S490" s="680">
        <v>0</v>
      </c>
      <c r="T490" s="747"/>
      <c r="U490" s="703">
        <v>0</v>
      </c>
    </row>
    <row r="491" spans="1:21" ht="14.4" customHeight="1" x14ac:dyDescent="0.3">
      <c r="A491" s="663">
        <v>25</v>
      </c>
      <c r="B491" s="664" t="s">
        <v>1429</v>
      </c>
      <c r="C491" s="664" t="s">
        <v>1580</v>
      </c>
      <c r="D491" s="745" t="s">
        <v>2129</v>
      </c>
      <c r="E491" s="746" t="s">
        <v>1609</v>
      </c>
      <c r="F491" s="664" t="s">
        <v>1572</v>
      </c>
      <c r="G491" s="664" t="s">
        <v>1628</v>
      </c>
      <c r="H491" s="664" t="s">
        <v>520</v>
      </c>
      <c r="I491" s="664" t="s">
        <v>1652</v>
      </c>
      <c r="J491" s="664" t="s">
        <v>543</v>
      </c>
      <c r="K491" s="664" t="s">
        <v>1653</v>
      </c>
      <c r="L491" s="665">
        <v>18.260000000000002</v>
      </c>
      <c r="M491" s="665">
        <v>18.260000000000002</v>
      </c>
      <c r="N491" s="664">
        <v>1</v>
      </c>
      <c r="O491" s="747">
        <v>1</v>
      </c>
      <c r="P491" s="665"/>
      <c r="Q491" s="680">
        <v>0</v>
      </c>
      <c r="R491" s="664"/>
      <c r="S491" s="680">
        <v>0</v>
      </c>
      <c r="T491" s="747"/>
      <c r="U491" s="703">
        <v>0</v>
      </c>
    </row>
    <row r="492" spans="1:21" ht="14.4" customHeight="1" x14ac:dyDescent="0.3">
      <c r="A492" s="663">
        <v>25</v>
      </c>
      <c r="B492" s="664" t="s">
        <v>1429</v>
      </c>
      <c r="C492" s="664" t="s">
        <v>1580</v>
      </c>
      <c r="D492" s="745" t="s">
        <v>2129</v>
      </c>
      <c r="E492" s="746" t="s">
        <v>1610</v>
      </c>
      <c r="F492" s="664" t="s">
        <v>1572</v>
      </c>
      <c r="G492" s="664" t="s">
        <v>1616</v>
      </c>
      <c r="H492" s="664" t="s">
        <v>520</v>
      </c>
      <c r="I492" s="664" t="s">
        <v>1618</v>
      </c>
      <c r="J492" s="664" t="s">
        <v>1619</v>
      </c>
      <c r="K492" s="664" t="s">
        <v>1620</v>
      </c>
      <c r="L492" s="665">
        <v>154.36000000000001</v>
      </c>
      <c r="M492" s="665">
        <v>926.16000000000008</v>
      </c>
      <c r="N492" s="664">
        <v>6</v>
      </c>
      <c r="O492" s="747">
        <v>6</v>
      </c>
      <c r="P492" s="665"/>
      <c r="Q492" s="680">
        <v>0</v>
      </c>
      <c r="R492" s="664"/>
      <c r="S492" s="680">
        <v>0</v>
      </c>
      <c r="T492" s="747"/>
      <c r="U492" s="703">
        <v>0</v>
      </c>
    </row>
    <row r="493" spans="1:21" ht="14.4" customHeight="1" x14ac:dyDescent="0.3">
      <c r="A493" s="663">
        <v>25</v>
      </c>
      <c r="B493" s="664" t="s">
        <v>1429</v>
      </c>
      <c r="C493" s="664" t="s">
        <v>1580</v>
      </c>
      <c r="D493" s="745" t="s">
        <v>2129</v>
      </c>
      <c r="E493" s="746" t="s">
        <v>1611</v>
      </c>
      <c r="F493" s="664" t="s">
        <v>1572</v>
      </c>
      <c r="G493" s="664" t="s">
        <v>1616</v>
      </c>
      <c r="H493" s="664" t="s">
        <v>1025</v>
      </c>
      <c r="I493" s="664" t="s">
        <v>1282</v>
      </c>
      <c r="J493" s="664" t="s">
        <v>1121</v>
      </c>
      <c r="K493" s="664" t="s">
        <v>1212</v>
      </c>
      <c r="L493" s="665">
        <v>154.36000000000001</v>
      </c>
      <c r="M493" s="665">
        <v>926.16000000000008</v>
      </c>
      <c r="N493" s="664">
        <v>6</v>
      </c>
      <c r="O493" s="747">
        <v>6</v>
      </c>
      <c r="P493" s="665"/>
      <c r="Q493" s="680">
        <v>0</v>
      </c>
      <c r="R493" s="664"/>
      <c r="S493" s="680">
        <v>0</v>
      </c>
      <c r="T493" s="747"/>
      <c r="U493" s="703">
        <v>0</v>
      </c>
    </row>
    <row r="494" spans="1:21" ht="14.4" customHeight="1" x14ac:dyDescent="0.3">
      <c r="A494" s="663">
        <v>25</v>
      </c>
      <c r="B494" s="664" t="s">
        <v>1429</v>
      </c>
      <c r="C494" s="664" t="s">
        <v>1580</v>
      </c>
      <c r="D494" s="745" t="s">
        <v>2129</v>
      </c>
      <c r="E494" s="746" t="s">
        <v>1611</v>
      </c>
      <c r="F494" s="664" t="s">
        <v>1572</v>
      </c>
      <c r="G494" s="664" t="s">
        <v>1616</v>
      </c>
      <c r="H494" s="664" t="s">
        <v>1025</v>
      </c>
      <c r="I494" s="664" t="s">
        <v>1392</v>
      </c>
      <c r="J494" s="664" t="s">
        <v>1565</v>
      </c>
      <c r="K494" s="664" t="s">
        <v>1514</v>
      </c>
      <c r="L494" s="665">
        <v>111.22</v>
      </c>
      <c r="M494" s="665">
        <v>222.44</v>
      </c>
      <c r="N494" s="664">
        <v>2</v>
      </c>
      <c r="O494" s="747">
        <v>2</v>
      </c>
      <c r="P494" s="665"/>
      <c r="Q494" s="680">
        <v>0</v>
      </c>
      <c r="R494" s="664"/>
      <c r="S494" s="680">
        <v>0</v>
      </c>
      <c r="T494" s="747"/>
      <c r="U494" s="703">
        <v>0</v>
      </c>
    </row>
    <row r="495" spans="1:21" ht="14.4" customHeight="1" x14ac:dyDescent="0.3">
      <c r="A495" s="663">
        <v>25</v>
      </c>
      <c r="B495" s="664" t="s">
        <v>1429</v>
      </c>
      <c r="C495" s="664" t="s">
        <v>1580</v>
      </c>
      <c r="D495" s="745" t="s">
        <v>2129</v>
      </c>
      <c r="E495" s="746" t="s">
        <v>1611</v>
      </c>
      <c r="F495" s="664" t="s">
        <v>1572</v>
      </c>
      <c r="G495" s="664" t="s">
        <v>1617</v>
      </c>
      <c r="H495" s="664" t="s">
        <v>520</v>
      </c>
      <c r="I495" s="664" t="s">
        <v>1233</v>
      </c>
      <c r="J495" s="664" t="s">
        <v>1234</v>
      </c>
      <c r="K495" s="664" t="s">
        <v>1235</v>
      </c>
      <c r="L495" s="665">
        <v>132.97999999999999</v>
      </c>
      <c r="M495" s="665">
        <v>132.97999999999999</v>
      </c>
      <c r="N495" s="664">
        <v>1</v>
      </c>
      <c r="O495" s="747">
        <v>1</v>
      </c>
      <c r="P495" s="665"/>
      <c r="Q495" s="680">
        <v>0</v>
      </c>
      <c r="R495" s="664"/>
      <c r="S495" s="680">
        <v>0</v>
      </c>
      <c r="T495" s="747"/>
      <c r="U495" s="703">
        <v>0</v>
      </c>
    </row>
    <row r="496" spans="1:21" ht="14.4" customHeight="1" x14ac:dyDescent="0.3">
      <c r="A496" s="663">
        <v>25</v>
      </c>
      <c r="B496" s="664" t="s">
        <v>1429</v>
      </c>
      <c r="C496" s="664" t="s">
        <v>1580</v>
      </c>
      <c r="D496" s="745" t="s">
        <v>2129</v>
      </c>
      <c r="E496" s="746" t="s">
        <v>1611</v>
      </c>
      <c r="F496" s="664" t="s">
        <v>1572</v>
      </c>
      <c r="G496" s="664" t="s">
        <v>1628</v>
      </c>
      <c r="H496" s="664" t="s">
        <v>1025</v>
      </c>
      <c r="I496" s="664" t="s">
        <v>1072</v>
      </c>
      <c r="J496" s="664" t="s">
        <v>543</v>
      </c>
      <c r="K496" s="664" t="s">
        <v>1545</v>
      </c>
      <c r="L496" s="665">
        <v>18.260000000000002</v>
      </c>
      <c r="M496" s="665">
        <v>36.520000000000003</v>
      </c>
      <c r="N496" s="664">
        <v>2</v>
      </c>
      <c r="O496" s="747">
        <v>2</v>
      </c>
      <c r="P496" s="665"/>
      <c r="Q496" s="680">
        <v>0</v>
      </c>
      <c r="R496" s="664"/>
      <c r="S496" s="680">
        <v>0</v>
      </c>
      <c r="T496" s="747"/>
      <c r="U496" s="703">
        <v>0</v>
      </c>
    </row>
    <row r="497" spans="1:21" ht="14.4" customHeight="1" x14ac:dyDescent="0.3">
      <c r="A497" s="663">
        <v>25</v>
      </c>
      <c r="B497" s="664" t="s">
        <v>1429</v>
      </c>
      <c r="C497" s="664" t="s">
        <v>1580</v>
      </c>
      <c r="D497" s="745" t="s">
        <v>2129</v>
      </c>
      <c r="E497" s="746" t="s">
        <v>1611</v>
      </c>
      <c r="F497" s="664" t="s">
        <v>1572</v>
      </c>
      <c r="G497" s="664" t="s">
        <v>1628</v>
      </c>
      <c r="H497" s="664" t="s">
        <v>520</v>
      </c>
      <c r="I497" s="664" t="s">
        <v>1652</v>
      </c>
      <c r="J497" s="664" t="s">
        <v>543</v>
      </c>
      <c r="K497" s="664" t="s">
        <v>1653</v>
      </c>
      <c r="L497" s="665">
        <v>18.260000000000002</v>
      </c>
      <c r="M497" s="665">
        <v>18.260000000000002</v>
      </c>
      <c r="N497" s="664">
        <v>1</v>
      </c>
      <c r="O497" s="747">
        <v>1</v>
      </c>
      <c r="P497" s="665"/>
      <c r="Q497" s="680">
        <v>0</v>
      </c>
      <c r="R497" s="664"/>
      <c r="S497" s="680">
        <v>0</v>
      </c>
      <c r="T497" s="747"/>
      <c r="U497" s="703">
        <v>0</v>
      </c>
    </row>
    <row r="498" spans="1:21" ht="14.4" customHeight="1" x14ac:dyDescent="0.3">
      <c r="A498" s="663">
        <v>25</v>
      </c>
      <c r="B498" s="664" t="s">
        <v>1429</v>
      </c>
      <c r="C498" s="664" t="s">
        <v>1580</v>
      </c>
      <c r="D498" s="745" t="s">
        <v>2129</v>
      </c>
      <c r="E498" s="746" t="s">
        <v>1611</v>
      </c>
      <c r="F498" s="664" t="s">
        <v>1572</v>
      </c>
      <c r="G498" s="664" t="s">
        <v>1798</v>
      </c>
      <c r="H498" s="664" t="s">
        <v>520</v>
      </c>
      <c r="I498" s="664" t="s">
        <v>1851</v>
      </c>
      <c r="J498" s="664" t="s">
        <v>992</v>
      </c>
      <c r="K498" s="664" t="s">
        <v>1852</v>
      </c>
      <c r="L498" s="665">
        <v>54.23</v>
      </c>
      <c r="M498" s="665">
        <v>54.23</v>
      </c>
      <c r="N498" s="664">
        <v>1</v>
      </c>
      <c r="O498" s="747">
        <v>1</v>
      </c>
      <c r="P498" s="665"/>
      <c r="Q498" s="680">
        <v>0</v>
      </c>
      <c r="R498" s="664"/>
      <c r="S498" s="680">
        <v>0</v>
      </c>
      <c r="T498" s="747"/>
      <c r="U498" s="703">
        <v>0</v>
      </c>
    </row>
    <row r="499" spans="1:21" ht="14.4" customHeight="1" x14ac:dyDescent="0.3">
      <c r="A499" s="663">
        <v>25</v>
      </c>
      <c r="B499" s="664" t="s">
        <v>1429</v>
      </c>
      <c r="C499" s="664" t="s">
        <v>1580</v>
      </c>
      <c r="D499" s="745" t="s">
        <v>2129</v>
      </c>
      <c r="E499" s="746" t="s">
        <v>1612</v>
      </c>
      <c r="F499" s="664" t="s">
        <v>1572</v>
      </c>
      <c r="G499" s="664" t="s">
        <v>1616</v>
      </c>
      <c r="H499" s="664" t="s">
        <v>1025</v>
      </c>
      <c r="I499" s="664" t="s">
        <v>1282</v>
      </c>
      <c r="J499" s="664" t="s">
        <v>1121</v>
      </c>
      <c r="K499" s="664" t="s">
        <v>1212</v>
      </c>
      <c r="L499" s="665">
        <v>154.36000000000001</v>
      </c>
      <c r="M499" s="665">
        <v>2315.400000000001</v>
      </c>
      <c r="N499" s="664">
        <v>15</v>
      </c>
      <c r="O499" s="747">
        <v>14.5</v>
      </c>
      <c r="P499" s="665">
        <v>154.36000000000001</v>
      </c>
      <c r="Q499" s="680">
        <v>6.6666666666666638E-2</v>
      </c>
      <c r="R499" s="664">
        <v>1</v>
      </c>
      <c r="S499" s="680">
        <v>6.6666666666666666E-2</v>
      </c>
      <c r="T499" s="747">
        <v>1</v>
      </c>
      <c r="U499" s="703">
        <v>6.8965517241379309E-2</v>
      </c>
    </row>
    <row r="500" spans="1:21" ht="14.4" customHeight="1" x14ac:dyDescent="0.3">
      <c r="A500" s="663">
        <v>25</v>
      </c>
      <c r="B500" s="664" t="s">
        <v>1429</v>
      </c>
      <c r="C500" s="664" t="s">
        <v>1580</v>
      </c>
      <c r="D500" s="745" t="s">
        <v>2129</v>
      </c>
      <c r="E500" s="746" t="s">
        <v>1612</v>
      </c>
      <c r="F500" s="664" t="s">
        <v>1572</v>
      </c>
      <c r="G500" s="664" t="s">
        <v>1616</v>
      </c>
      <c r="H500" s="664" t="s">
        <v>1025</v>
      </c>
      <c r="I500" s="664" t="s">
        <v>1392</v>
      </c>
      <c r="J500" s="664" t="s">
        <v>1565</v>
      </c>
      <c r="K500" s="664" t="s">
        <v>1514</v>
      </c>
      <c r="L500" s="665">
        <v>111.22</v>
      </c>
      <c r="M500" s="665">
        <v>333.65999999999997</v>
      </c>
      <c r="N500" s="664">
        <v>3</v>
      </c>
      <c r="O500" s="747">
        <v>3</v>
      </c>
      <c r="P500" s="665"/>
      <c r="Q500" s="680">
        <v>0</v>
      </c>
      <c r="R500" s="664"/>
      <c r="S500" s="680">
        <v>0</v>
      </c>
      <c r="T500" s="747"/>
      <c r="U500" s="703">
        <v>0</v>
      </c>
    </row>
    <row r="501" spans="1:21" ht="14.4" customHeight="1" x14ac:dyDescent="0.3">
      <c r="A501" s="663">
        <v>25</v>
      </c>
      <c r="B501" s="664" t="s">
        <v>1429</v>
      </c>
      <c r="C501" s="664" t="s">
        <v>1580</v>
      </c>
      <c r="D501" s="745" t="s">
        <v>2129</v>
      </c>
      <c r="E501" s="746" t="s">
        <v>1612</v>
      </c>
      <c r="F501" s="664" t="s">
        <v>1572</v>
      </c>
      <c r="G501" s="664" t="s">
        <v>1616</v>
      </c>
      <c r="H501" s="664" t="s">
        <v>1025</v>
      </c>
      <c r="I501" s="664" t="s">
        <v>1838</v>
      </c>
      <c r="J501" s="664" t="s">
        <v>1839</v>
      </c>
      <c r="K501" s="664" t="s">
        <v>1514</v>
      </c>
      <c r="L501" s="665">
        <v>149.52000000000001</v>
      </c>
      <c r="M501" s="665">
        <v>149.52000000000001</v>
      </c>
      <c r="N501" s="664">
        <v>1</v>
      </c>
      <c r="O501" s="747">
        <v>1</v>
      </c>
      <c r="P501" s="665"/>
      <c r="Q501" s="680">
        <v>0</v>
      </c>
      <c r="R501" s="664"/>
      <c r="S501" s="680">
        <v>0</v>
      </c>
      <c r="T501" s="747"/>
      <c r="U501" s="703">
        <v>0</v>
      </c>
    </row>
    <row r="502" spans="1:21" ht="14.4" customHeight="1" x14ac:dyDescent="0.3">
      <c r="A502" s="663">
        <v>25</v>
      </c>
      <c r="B502" s="664" t="s">
        <v>1429</v>
      </c>
      <c r="C502" s="664" t="s">
        <v>1580</v>
      </c>
      <c r="D502" s="745" t="s">
        <v>2129</v>
      </c>
      <c r="E502" s="746" t="s">
        <v>1612</v>
      </c>
      <c r="F502" s="664" t="s">
        <v>1572</v>
      </c>
      <c r="G502" s="664" t="s">
        <v>1616</v>
      </c>
      <c r="H502" s="664" t="s">
        <v>1025</v>
      </c>
      <c r="I502" s="664" t="s">
        <v>2120</v>
      </c>
      <c r="J502" s="664" t="s">
        <v>2121</v>
      </c>
      <c r="K502" s="664" t="s">
        <v>2104</v>
      </c>
      <c r="L502" s="665">
        <v>80.28</v>
      </c>
      <c r="M502" s="665">
        <v>160.56</v>
      </c>
      <c r="N502" s="664">
        <v>2</v>
      </c>
      <c r="O502" s="747">
        <v>2</v>
      </c>
      <c r="P502" s="665"/>
      <c r="Q502" s="680">
        <v>0</v>
      </c>
      <c r="R502" s="664"/>
      <c r="S502" s="680">
        <v>0</v>
      </c>
      <c r="T502" s="747"/>
      <c r="U502" s="703">
        <v>0</v>
      </c>
    </row>
    <row r="503" spans="1:21" ht="14.4" customHeight="1" x14ac:dyDescent="0.3">
      <c r="A503" s="663">
        <v>25</v>
      </c>
      <c r="B503" s="664" t="s">
        <v>1429</v>
      </c>
      <c r="C503" s="664" t="s">
        <v>1580</v>
      </c>
      <c r="D503" s="745" t="s">
        <v>2129</v>
      </c>
      <c r="E503" s="746" t="s">
        <v>1612</v>
      </c>
      <c r="F503" s="664" t="s">
        <v>1572</v>
      </c>
      <c r="G503" s="664" t="s">
        <v>1616</v>
      </c>
      <c r="H503" s="664" t="s">
        <v>1025</v>
      </c>
      <c r="I503" s="664" t="s">
        <v>1120</v>
      </c>
      <c r="J503" s="664" t="s">
        <v>1121</v>
      </c>
      <c r="K503" s="664" t="s">
        <v>1514</v>
      </c>
      <c r="L503" s="665">
        <v>225.06</v>
      </c>
      <c r="M503" s="665">
        <v>1125.3</v>
      </c>
      <c r="N503" s="664">
        <v>5</v>
      </c>
      <c r="O503" s="747">
        <v>5</v>
      </c>
      <c r="P503" s="665"/>
      <c r="Q503" s="680">
        <v>0</v>
      </c>
      <c r="R503" s="664"/>
      <c r="S503" s="680">
        <v>0</v>
      </c>
      <c r="T503" s="747"/>
      <c r="U503" s="703">
        <v>0</v>
      </c>
    </row>
    <row r="504" spans="1:21" ht="14.4" customHeight="1" x14ac:dyDescent="0.3">
      <c r="A504" s="663">
        <v>25</v>
      </c>
      <c r="B504" s="664" t="s">
        <v>1429</v>
      </c>
      <c r="C504" s="664" t="s">
        <v>1580</v>
      </c>
      <c r="D504" s="745" t="s">
        <v>2129</v>
      </c>
      <c r="E504" s="746" t="s">
        <v>1612</v>
      </c>
      <c r="F504" s="664" t="s">
        <v>1572</v>
      </c>
      <c r="G504" s="664" t="s">
        <v>1657</v>
      </c>
      <c r="H504" s="664" t="s">
        <v>520</v>
      </c>
      <c r="I504" s="664" t="s">
        <v>1658</v>
      </c>
      <c r="J504" s="664" t="s">
        <v>1659</v>
      </c>
      <c r="K504" s="664" t="s">
        <v>1660</v>
      </c>
      <c r="L504" s="665">
        <v>78.33</v>
      </c>
      <c r="M504" s="665">
        <v>78.33</v>
      </c>
      <c r="N504" s="664">
        <v>1</v>
      </c>
      <c r="O504" s="747">
        <v>1</v>
      </c>
      <c r="P504" s="665"/>
      <c r="Q504" s="680">
        <v>0</v>
      </c>
      <c r="R504" s="664"/>
      <c r="S504" s="680">
        <v>0</v>
      </c>
      <c r="T504" s="747"/>
      <c r="U504" s="703">
        <v>0</v>
      </c>
    </row>
    <row r="505" spans="1:21" ht="14.4" customHeight="1" x14ac:dyDescent="0.3">
      <c r="A505" s="663">
        <v>25</v>
      </c>
      <c r="B505" s="664" t="s">
        <v>1429</v>
      </c>
      <c r="C505" s="664" t="s">
        <v>1580</v>
      </c>
      <c r="D505" s="745" t="s">
        <v>2129</v>
      </c>
      <c r="E505" s="746" t="s">
        <v>1612</v>
      </c>
      <c r="F505" s="664" t="s">
        <v>1572</v>
      </c>
      <c r="G505" s="664" t="s">
        <v>1730</v>
      </c>
      <c r="H505" s="664" t="s">
        <v>520</v>
      </c>
      <c r="I505" s="664" t="s">
        <v>2098</v>
      </c>
      <c r="J505" s="664" t="s">
        <v>2099</v>
      </c>
      <c r="K505" s="664" t="s">
        <v>2100</v>
      </c>
      <c r="L505" s="665">
        <v>48.09</v>
      </c>
      <c r="M505" s="665">
        <v>48.09</v>
      </c>
      <c r="N505" s="664">
        <v>1</v>
      </c>
      <c r="O505" s="747">
        <v>1</v>
      </c>
      <c r="P505" s="665">
        <v>48.09</v>
      </c>
      <c r="Q505" s="680">
        <v>1</v>
      </c>
      <c r="R505" s="664">
        <v>1</v>
      </c>
      <c r="S505" s="680">
        <v>1</v>
      </c>
      <c r="T505" s="747">
        <v>1</v>
      </c>
      <c r="U505" s="703">
        <v>1</v>
      </c>
    </row>
    <row r="506" spans="1:21" ht="14.4" customHeight="1" x14ac:dyDescent="0.3">
      <c r="A506" s="663">
        <v>25</v>
      </c>
      <c r="B506" s="664" t="s">
        <v>1429</v>
      </c>
      <c r="C506" s="664" t="s">
        <v>1580</v>
      </c>
      <c r="D506" s="745" t="s">
        <v>2129</v>
      </c>
      <c r="E506" s="746" t="s">
        <v>1612</v>
      </c>
      <c r="F506" s="664" t="s">
        <v>1572</v>
      </c>
      <c r="G506" s="664" t="s">
        <v>1617</v>
      </c>
      <c r="H506" s="664" t="s">
        <v>520</v>
      </c>
      <c r="I506" s="664" t="s">
        <v>1233</v>
      </c>
      <c r="J506" s="664" t="s">
        <v>1234</v>
      </c>
      <c r="K506" s="664" t="s">
        <v>1235</v>
      </c>
      <c r="L506" s="665">
        <v>132.97999999999999</v>
      </c>
      <c r="M506" s="665">
        <v>265.95999999999998</v>
      </c>
      <c r="N506" s="664">
        <v>2</v>
      </c>
      <c r="O506" s="747">
        <v>2</v>
      </c>
      <c r="P506" s="665"/>
      <c r="Q506" s="680">
        <v>0</v>
      </c>
      <c r="R506" s="664"/>
      <c r="S506" s="680">
        <v>0</v>
      </c>
      <c r="T506" s="747"/>
      <c r="U506" s="703">
        <v>0</v>
      </c>
    </row>
    <row r="507" spans="1:21" ht="14.4" customHeight="1" x14ac:dyDescent="0.3">
      <c r="A507" s="663">
        <v>25</v>
      </c>
      <c r="B507" s="664" t="s">
        <v>1429</v>
      </c>
      <c r="C507" s="664" t="s">
        <v>1580</v>
      </c>
      <c r="D507" s="745" t="s">
        <v>2129</v>
      </c>
      <c r="E507" s="746" t="s">
        <v>1612</v>
      </c>
      <c r="F507" s="664" t="s">
        <v>1572</v>
      </c>
      <c r="G507" s="664" t="s">
        <v>1686</v>
      </c>
      <c r="H507" s="664" t="s">
        <v>520</v>
      </c>
      <c r="I507" s="664" t="s">
        <v>1217</v>
      </c>
      <c r="J507" s="664" t="s">
        <v>1218</v>
      </c>
      <c r="K507" s="664" t="s">
        <v>1647</v>
      </c>
      <c r="L507" s="665">
        <v>34.19</v>
      </c>
      <c r="M507" s="665">
        <v>34.19</v>
      </c>
      <c r="N507" s="664">
        <v>1</v>
      </c>
      <c r="O507" s="747">
        <v>0.5</v>
      </c>
      <c r="P507" s="665"/>
      <c r="Q507" s="680">
        <v>0</v>
      </c>
      <c r="R507" s="664"/>
      <c r="S507" s="680">
        <v>0</v>
      </c>
      <c r="T507" s="747"/>
      <c r="U507" s="703">
        <v>0</v>
      </c>
    </row>
    <row r="508" spans="1:21" ht="14.4" customHeight="1" x14ac:dyDescent="0.3">
      <c r="A508" s="663">
        <v>25</v>
      </c>
      <c r="B508" s="664" t="s">
        <v>1429</v>
      </c>
      <c r="C508" s="664" t="s">
        <v>1580</v>
      </c>
      <c r="D508" s="745" t="s">
        <v>2129</v>
      </c>
      <c r="E508" s="746" t="s">
        <v>1612</v>
      </c>
      <c r="F508" s="664" t="s">
        <v>1572</v>
      </c>
      <c r="G508" s="664" t="s">
        <v>1628</v>
      </c>
      <c r="H508" s="664" t="s">
        <v>1025</v>
      </c>
      <c r="I508" s="664" t="s">
        <v>1072</v>
      </c>
      <c r="J508" s="664" t="s">
        <v>543</v>
      </c>
      <c r="K508" s="664" t="s">
        <v>1545</v>
      </c>
      <c r="L508" s="665">
        <v>18.260000000000002</v>
      </c>
      <c r="M508" s="665">
        <v>36.520000000000003</v>
      </c>
      <c r="N508" s="664">
        <v>2</v>
      </c>
      <c r="O508" s="747">
        <v>1.5</v>
      </c>
      <c r="P508" s="665">
        <v>18.260000000000002</v>
      </c>
      <c r="Q508" s="680">
        <v>0.5</v>
      </c>
      <c r="R508" s="664">
        <v>1</v>
      </c>
      <c r="S508" s="680">
        <v>0.5</v>
      </c>
      <c r="T508" s="747">
        <v>1</v>
      </c>
      <c r="U508" s="703">
        <v>0.66666666666666663</v>
      </c>
    </row>
    <row r="509" spans="1:21" ht="14.4" customHeight="1" x14ac:dyDescent="0.3">
      <c r="A509" s="663">
        <v>25</v>
      </c>
      <c r="B509" s="664" t="s">
        <v>1429</v>
      </c>
      <c r="C509" s="664" t="s">
        <v>1580</v>
      </c>
      <c r="D509" s="745" t="s">
        <v>2129</v>
      </c>
      <c r="E509" s="746" t="s">
        <v>1612</v>
      </c>
      <c r="F509" s="664" t="s">
        <v>1572</v>
      </c>
      <c r="G509" s="664" t="s">
        <v>1628</v>
      </c>
      <c r="H509" s="664" t="s">
        <v>1025</v>
      </c>
      <c r="I509" s="664" t="s">
        <v>1034</v>
      </c>
      <c r="J509" s="664" t="s">
        <v>543</v>
      </c>
      <c r="K509" s="664" t="s">
        <v>544</v>
      </c>
      <c r="L509" s="665">
        <v>36.54</v>
      </c>
      <c r="M509" s="665">
        <v>73.08</v>
      </c>
      <c r="N509" s="664">
        <v>2</v>
      </c>
      <c r="O509" s="747">
        <v>1.5</v>
      </c>
      <c r="P509" s="665"/>
      <c r="Q509" s="680">
        <v>0</v>
      </c>
      <c r="R509" s="664"/>
      <c r="S509" s="680">
        <v>0</v>
      </c>
      <c r="T509" s="747"/>
      <c r="U509" s="703">
        <v>0</v>
      </c>
    </row>
    <row r="510" spans="1:21" ht="14.4" customHeight="1" x14ac:dyDescent="0.3">
      <c r="A510" s="663">
        <v>25</v>
      </c>
      <c r="B510" s="664" t="s">
        <v>1429</v>
      </c>
      <c r="C510" s="664" t="s">
        <v>1580</v>
      </c>
      <c r="D510" s="745" t="s">
        <v>2129</v>
      </c>
      <c r="E510" s="746" t="s">
        <v>1612</v>
      </c>
      <c r="F510" s="664" t="s">
        <v>1572</v>
      </c>
      <c r="G510" s="664" t="s">
        <v>1628</v>
      </c>
      <c r="H510" s="664" t="s">
        <v>520</v>
      </c>
      <c r="I510" s="664" t="s">
        <v>962</v>
      </c>
      <c r="J510" s="664" t="s">
        <v>543</v>
      </c>
      <c r="K510" s="664" t="s">
        <v>1629</v>
      </c>
      <c r="L510" s="665">
        <v>36.54</v>
      </c>
      <c r="M510" s="665">
        <v>73.08</v>
      </c>
      <c r="N510" s="664">
        <v>2</v>
      </c>
      <c r="O510" s="747">
        <v>2</v>
      </c>
      <c r="P510" s="665"/>
      <c r="Q510" s="680">
        <v>0</v>
      </c>
      <c r="R510" s="664"/>
      <c r="S510" s="680">
        <v>0</v>
      </c>
      <c r="T510" s="747"/>
      <c r="U510" s="703">
        <v>0</v>
      </c>
    </row>
    <row r="511" spans="1:21" ht="14.4" customHeight="1" x14ac:dyDescent="0.3">
      <c r="A511" s="663">
        <v>25</v>
      </c>
      <c r="B511" s="664" t="s">
        <v>1429</v>
      </c>
      <c r="C511" s="664" t="s">
        <v>1580</v>
      </c>
      <c r="D511" s="745" t="s">
        <v>2129</v>
      </c>
      <c r="E511" s="746" t="s">
        <v>1612</v>
      </c>
      <c r="F511" s="664" t="s">
        <v>1572</v>
      </c>
      <c r="G511" s="664" t="s">
        <v>1798</v>
      </c>
      <c r="H511" s="664" t="s">
        <v>520</v>
      </c>
      <c r="I511" s="664" t="s">
        <v>1851</v>
      </c>
      <c r="J511" s="664" t="s">
        <v>992</v>
      </c>
      <c r="K511" s="664" t="s">
        <v>1852</v>
      </c>
      <c r="L511" s="665">
        <v>54.23</v>
      </c>
      <c r="M511" s="665">
        <v>54.23</v>
      </c>
      <c r="N511" s="664">
        <v>1</v>
      </c>
      <c r="O511" s="747">
        <v>1</v>
      </c>
      <c r="P511" s="665"/>
      <c r="Q511" s="680">
        <v>0</v>
      </c>
      <c r="R511" s="664"/>
      <c r="S511" s="680">
        <v>0</v>
      </c>
      <c r="T511" s="747"/>
      <c r="U511" s="703">
        <v>0</v>
      </c>
    </row>
    <row r="512" spans="1:21" ht="14.4" customHeight="1" x14ac:dyDescent="0.3">
      <c r="A512" s="663">
        <v>25</v>
      </c>
      <c r="B512" s="664" t="s">
        <v>1429</v>
      </c>
      <c r="C512" s="664" t="s">
        <v>1580</v>
      </c>
      <c r="D512" s="745" t="s">
        <v>2129</v>
      </c>
      <c r="E512" s="746" t="s">
        <v>1612</v>
      </c>
      <c r="F512" s="664" t="s">
        <v>1572</v>
      </c>
      <c r="G512" s="664" t="s">
        <v>1765</v>
      </c>
      <c r="H512" s="664" t="s">
        <v>1025</v>
      </c>
      <c r="I512" s="664" t="s">
        <v>1766</v>
      </c>
      <c r="J512" s="664" t="s">
        <v>1767</v>
      </c>
      <c r="K512" s="664" t="s">
        <v>1768</v>
      </c>
      <c r="L512" s="665">
        <v>31.32</v>
      </c>
      <c r="M512" s="665">
        <v>31.32</v>
      </c>
      <c r="N512" s="664">
        <v>1</v>
      </c>
      <c r="O512" s="747">
        <v>1</v>
      </c>
      <c r="P512" s="665"/>
      <c r="Q512" s="680">
        <v>0</v>
      </c>
      <c r="R512" s="664"/>
      <c r="S512" s="680">
        <v>0</v>
      </c>
      <c r="T512" s="747"/>
      <c r="U512" s="703">
        <v>0</v>
      </c>
    </row>
    <row r="513" spans="1:21" ht="14.4" customHeight="1" x14ac:dyDescent="0.3">
      <c r="A513" s="663">
        <v>25</v>
      </c>
      <c r="B513" s="664" t="s">
        <v>1429</v>
      </c>
      <c r="C513" s="664" t="s">
        <v>1580</v>
      </c>
      <c r="D513" s="745" t="s">
        <v>2129</v>
      </c>
      <c r="E513" s="746" t="s">
        <v>1612</v>
      </c>
      <c r="F513" s="664" t="s">
        <v>1572</v>
      </c>
      <c r="G513" s="664" t="s">
        <v>1765</v>
      </c>
      <c r="H513" s="664" t="s">
        <v>520</v>
      </c>
      <c r="I513" s="664" t="s">
        <v>2092</v>
      </c>
      <c r="J513" s="664" t="s">
        <v>2093</v>
      </c>
      <c r="K513" s="664" t="s">
        <v>1768</v>
      </c>
      <c r="L513" s="665">
        <v>31.32</v>
      </c>
      <c r="M513" s="665">
        <v>31.32</v>
      </c>
      <c r="N513" s="664">
        <v>1</v>
      </c>
      <c r="O513" s="747">
        <v>1</v>
      </c>
      <c r="P513" s="665"/>
      <c r="Q513" s="680">
        <v>0</v>
      </c>
      <c r="R513" s="664"/>
      <c r="S513" s="680">
        <v>0</v>
      </c>
      <c r="T513" s="747"/>
      <c r="U513" s="703">
        <v>0</v>
      </c>
    </row>
    <row r="514" spans="1:21" ht="14.4" customHeight="1" x14ac:dyDescent="0.3">
      <c r="A514" s="663">
        <v>25</v>
      </c>
      <c r="B514" s="664" t="s">
        <v>1429</v>
      </c>
      <c r="C514" s="664" t="s">
        <v>1580</v>
      </c>
      <c r="D514" s="745" t="s">
        <v>2129</v>
      </c>
      <c r="E514" s="746" t="s">
        <v>1613</v>
      </c>
      <c r="F514" s="664" t="s">
        <v>1572</v>
      </c>
      <c r="G514" s="664" t="s">
        <v>1616</v>
      </c>
      <c r="H514" s="664" t="s">
        <v>520</v>
      </c>
      <c r="I514" s="664" t="s">
        <v>1618</v>
      </c>
      <c r="J514" s="664" t="s">
        <v>1619</v>
      </c>
      <c r="K514" s="664" t="s">
        <v>1620</v>
      </c>
      <c r="L514" s="665">
        <v>154.36000000000001</v>
      </c>
      <c r="M514" s="665">
        <v>308.72000000000003</v>
      </c>
      <c r="N514" s="664">
        <v>2</v>
      </c>
      <c r="O514" s="747">
        <v>2</v>
      </c>
      <c r="P514" s="665"/>
      <c r="Q514" s="680">
        <v>0</v>
      </c>
      <c r="R514" s="664"/>
      <c r="S514" s="680">
        <v>0</v>
      </c>
      <c r="T514" s="747"/>
      <c r="U514" s="703">
        <v>0</v>
      </c>
    </row>
    <row r="515" spans="1:21" ht="14.4" customHeight="1" x14ac:dyDescent="0.3">
      <c r="A515" s="663">
        <v>25</v>
      </c>
      <c r="B515" s="664" t="s">
        <v>1429</v>
      </c>
      <c r="C515" s="664" t="s">
        <v>1580</v>
      </c>
      <c r="D515" s="745" t="s">
        <v>2129</v>
      </c>
      <c r="E515" s="746" t="s">
        <v>1613</v>
      </c>
      <c r="F515" s="664" t="s">
        <v>1572</v>
      </c>
      <c r="G515" s="664" t="s">
        <v>1694</v>
      </c>
      <c r="H515" s="664" t="s">
        <v>520</v>
      </c>
      <c r="I515" s="664" t="s">
        <v>1225</v>
      </c>
      <c r="J515" s="664" t="s">
        <v>1226</v>
      </c>
      <c r="K515" s="664" t="s">
        <v>1660</v>
      </c>
      <c r="L515" s="665">
        <v>170.52</v>
      </c>
      <c r="M515" s="665">
        <v>170.52</v>
      </c>
      <c r="N515" s="664">
        <v>1</v>
      </c>
      <c r="O515" s="747">
        <v>1</v>
      </c>
      <c r="P515" s="665"/>
      <c r="Q515" s="680">
        <v>0</v>
      </c>
      <c r="R515" s="664"/>
      <c r="S515" s="680">
        <v>0</v>
      </c>
      <c r="T515" s="747"/>
      <c r="U515" s="703">
        <v>0</v>
      </c>
    </row>
    <row r="516" spans="1:21" ht="14.4" customHeight="1" x14ac:dyDescent="0.3">
      <c r="A516" s="663">
        <v>25</v>
      </c>
      <c r="B516" s="664" t="s">
        <v>1429</v>
      </c>
      <c r="C516" s="664" t="s">
        <v>1580</v>
      </c>
      <c r="D516" s="745" t="s">
        <v>2129</v>
      </c>
      <c r="E516" s="746" t="s">
        <v>1613</v>
      </c>
      <c r="F516" s="664" t="s">
        <v>1572</v>
      </c>
      <c r="G516" s="664" t="s">
        <v>1694</v>
      </c>
      <c r="H516" s="664" t="s">
        <v>520</v>
      </c>
      <c r="I516" s="664" t="s">
        <v>1695</v>
      </c>
      <c r="J516" s="664" t="s">
        <v>1226</v>
      </c>
      <c r="K516" s="664" t="s">
        <v>1660</v>
      </c>
      <c r="L516" s="665">
        <v>0</v>
      </c>
      <c r="M516" s="665">
        <v>0</v>
      </c>
      <c r="N516" s="664">
        <v>1</v>
      </c>
      <c r="O516" s="747">
        <v>1</v>
      </c>
      <c r="P516" s="665"/>
      <c r="Q516" s="680"/>
      <c r="R516" s="664"/>
      <c r="S516" s="680">
        <v>0</v>
      </c>
      <c r="T516" s="747"/>
      <c r="U516" s="703">
        <v>0</v>
      </c>
    </row>
    <row r="517" spans="1:21" ht="14.4" customHeight="1" x14ac:dyDescent="0.3">
      <c r="A517" s="663">
        <v>25</v>
      </c>
      <c r="B517" s="664" t="s">
        <v>1429</v>
      </c>
      <c r="C517" s="664" t="s">
        <v>1580</v>
      </c>
      <c r="D517" s="745" t="s">
        <v>2129</v>
      </c>
      <c r="E517" s="746" t="s">
        <v>1613</v>
      </c>
      <c r="F517" s="664" t="s">
        <v>1572</v>
      </c>
      <c r="G517" s="664" t="s">
        <v>1617</v>
      </c>
      <c r="H517" s="664" t="s">
        <v>520</v>
      </c>
      <c r="I517" s="664" t="s">
        <v>1233</v>
      </c>
      <c r="J517" s="664" t="s">
        <v>1234</v>
      </c>
      <c r="K517" s="664" t="s">
        <v>1235</v>
      </c>
      <c r="L517" s="665">
        <v>132.97999999999999</v>
      </c>
      <c r="M517" s="665">
        <v>132.97999999999999</v>
      </c>
      <c r="N517" s="664">
        <v>1</v>
      </c>
      <c r="O517" s="747">
        <v>1</v>
      </c>
      <c r="P517" s="665"/>
      <c r="Q517" s="680">
        <v>0</v>
      </c>
      <c r="R517" s="664"/>
      <c r="S517" s="680">
        <v>0</v>
      </c>
      <c r="T517" s="747"/>
      <c r="U517" s="703">
        <v>0</v>
      </c>
    </row>
    <row r="518" spans="1:21" ht="14.4" customHeight="1" x14ac:dyDescent="0.3">
      <c r="A518" s="663">
        <v>25</v>
      </c>
      <c r="B518" s="664" t="s">
        <v>1429</v>
      </c>
      <c r="C518" s="664" t="s">
        <v>1580</v>
      </c>
      <c r="D518" s="745" t="s">
        <v>2129</v>
      </c>
      <c r="E518" s="746" t="s">
        <v>1613</v>
      </c>
      <c r="F518" s="664" t="s">
        <v>1572</v>
      </c>
      <c r="G518" s="664" t="s">
        <v>1628</v>
      </c>
      <c r="H518" s="664" t="s">
        <v>1025</v>
      </c>
      <c r="I518" s="664" t="s">
        <v>1072</v>
      </c>
      <c r="J518" s="664" t="s">
        <v>543</v>
      </c>
      <c r="K518" s="664" t="s">
        <v>1545</v>
      </c>
      <c r="L518" s="665">
        <v>18.260000000000002</v>
      </c>
      <c r="M518" s="665">
        <v>109.56000000000002</v>
      </c>
      <c r="N518" s="664">
        <v>6</v>
      </c>
      <c r="O518" s="747">
        <v>6</v>
      </c>
      <c r="P518" s="665">
        <v>18.260000000000002</v>
      </c>
      <c r="Q518" s="680">
        <v>0.16666666666666666</v>
      </c>
      <c r="R518" s="664">
        <v>1</v>
      </c>
      <c r="S518" s="680">
        <v>0.16666666666666666</v>
      </c>
      <c r="T518" s="747">
        <v>1</v>
      </c>
      <c r="U518" s="703">
        <v>0.16666666666666666</v>
      </c>
    </row>
    <row r="519" spans="1:21" ht="14.4" customHeight="1" x14ac:dyDescent="0.3">
      <c r="A519" s="663">
        <v>25</v>
      </c>
      <c r="B519" s="664" t="s">
        <v>1429</v>
      </c>
      <c r="C519" s="664" t="s">
        <v>1580</v>
      </c>
      <c r="D519" s="745" t="s">
        <v>2129</v>
      </c>
      <c r="E519" s="746" t="s">
        <v>1614</v>
      </c>
      <c r="F519" s="664" t="s">
        <v>1572</v>
      </c>
      <c r="G519" s="664" t="s">
        <v>1616</v>
      </c>
      <c r="H519" s="664" t="s">
        <v>520</v>
      </c>
      <c r="I519" s="664" t="s">
        <v>1618</v>
      </c>
      <c r="J519" s="664" t="s">
        <v>1619</v>
      </c>
      <c r="K519" s="664" t="s">
        <v>1620</v>
      </c>
      <c r="L519" s="665">
        <v>154.36000000000001</v>
      </c>
      <c r="M519" s="665">
        <v>463.08000000000004</v>
      </c>
      <c r="N519" s="664">
        <v>3</v>
      </c>
      <c r="O519" s="747">
        <v>3</v>
      </c>
      <c r="P519" s="665">
        <v>154.36000000000001</v>
      </c>
      <c r="Q519" s="680">
        <v>0.33333333333333331</v>
      </c>
      <c r="R519" s="664">
        <v>1</v>
      </c>
      <c r="S519" s="680">
        <v>0.33333333333333331</v>
      </c>
      <c r="T519" s="747">
        <v>1</v>
      </c>
      <c r="U519" s="703">
        <v>0.33333333333333331</v>
      </c>
    </row>
    <row r="520" spans="1:21" ht="14.4" customHeight="1" x14ac:dyDescent="0.3">
      <c r="A520" s="663">
        <v>25</v>
      </c>
      <c r="B520" s="664" t="s">
        <v>1429</v>
      </c>
      <c r="C520" s="664" t="s">
        <v>1580</v>
      </c>
      <c r="D520" s="745" t="s">
        <v>2129</v>
      </c>
      <c r="E520" s="746" t="s">
        <v>1614</v>
      </c>
      <c r="F520" s="664" t="s">
        <v>1572</v>
      </c>
      <c r="G520" s="664" t="s">
        <v>1616</v>
      </c>
      <c r="H520" s="664" t="s">
        <v>1025</v>
      </c>
      <c r="I520" s="664" t="s">
        <v>1282</v>
      </c>
      <c r="J520" s="664" t="s">
        <v>1121</v>
      </c>
      <c r="K520" s="664" t="s">
        <v>1212</v>
      </c>
      <c r="L520" s="665">
        <v>154.36000000000001</v>
      </c>
      <c r="M520" s="665">
        <v>1697.96</v>
      </c>
      <c r="N520" s="664">
        <v>11</v>
      </c>
      <c r="O520" s="747">
        <v>11</v>
      </c>
      <c r="P520" s="665">
        <v>771.80000000000007</v>
      </c>
      <c r="Q520" s="680">
        <v>0.45454545454545459</v>
      </c>
      <c r="R520" s="664">
        <v>5</v>
      </c>
      <c r="S520" s="680">
        <v>0.45454545454545453</v>
      </c>
      <c r="T520" s="747">
        <v>5</v>
      </c>
      <c r="U520" s="703">
        <v>0.45454545454545453</v>
      </c>
    </row>
    <row r="521" spans="1:21" ht="14.4" customHeight="1" x14ac:dyDescent="0.3">
      <c r="A521" s="663">
        <v>25</v>
      </c>
      <c r="B521" s="664" t="s">
        <v>1429</v>
      </c>
      <c r="C521" s="664" t="s">
        <v>1580</v>
      </c>
      <c r="D521" s="745" t="s">
        <v>2129</v>
      </c>
      <c r="E521" s="746" t="s">
        <v>1614</v>
      </c>
      <c r="F521" s="664" t="s">
        <v>1572</v>
      </c>
      <c r="G521" s="664" t="s">
        <v>1617</v>
      </c>
      <c r="H521" s="664" t="s">
        <v>520</v>
      </c>
      <c r="I521" s="664" t="s">
        <v>1233</v>
      </c>
      <c r="J521" s="664" t="s">
        <v>1234</v>
      </c>
      <c r="K521" s="664" t="s">
        <v>1235</v>
      </c>
      <c r="L521" s="665">
        <v>132.97999999999999</v>
      </c>
      <c r="M521" s="665">
        <v>265.95999999999998</v>
      </c>
      <c r="N521" s="664">
        <v>2</v>
      </c>
      <c r="O521" s="747">
        <v>1</v>
      </c>
      <c r="P521" s="665"/>
      <c r="Q521" s="680">
        <v>0</v>
      </c>
      <c r="R521" s="664"/>
      <c r="S521" s="680">
        <v>0</v>
      </c>
      <c r="T521" s="747"/>
      <c r="U521" s="703">
        <v>0</v>
      </c>
    </row>
    <row r="522" spans="1:21" ht="14.4" customHeight="1" x14ac:dyDescent="0.3">
      <c r="A522" s="663">
        <v>25</v>
      </c>
      <c r="B522" s="664" t="s">
        <v>1429</v>
      </c>
      <c r="C522" s="664" t="s">
        <v>1580</v>
      </c>
      <c r="D522" s="745" t="s">
        <v>2129</v>
      </c>
      <c r="E522" s="746" t="s">
        <v>1614</v>
      </c>
      <c r="F522" s="664" t="s">
        <v>1572</v>
      </c>
      <c r="G522" s="664" t="s">
        <v>2122</v>
      </c>
      <c r="H522" s="664" t="s">
        <v>520</v>
      </c>
      <c r="I522" s="664" t="s">
        <v>2123</v>
      </c>
      <c r="J522" s="664" t="s">
        <v>2124</v>
      </c>
      <c r="K522" s="664" t="s">
        <v>2125</v>
      </c>
      <c r="L522" s="665">
        <v>0</v>
      </c>
      <c r="M522" s="665">
        <v>0</v>
      </c>
      <c r="N522" s="664">
        <v>1</v>
      </c>
      <c r="O522" s="747">
        <v>1</v>
      </c>
      <c r="P522" s="665"/>
      <c r="Q522" s="680"/>
      <c r="R522" s="664"/>
      <c r="S522" s="680">
        <v>0</v>
      </c>
      <c r="T522" s="747"/>
      <c r="U522" s="703">
        <v>0</v>
      </c>
    </row>
    <row r="523" spans="1:21" ht="14.4" customHeight="1" x14ac:dyDescent="0.3">
      <c r="A523" s="663">
        <v>25</v>
      </c>
      <c r="B523" s="664" t="s">
        <v>1429</v>
      </c>
      <c r="C523" s="664" t="s">
        <v>1580</v>
      </c>
      <c r="D523" s="745" t="s">
        <v>2129</v>
      </c>
      <c r="E523" s="746" t="s">
        <v>1615</v>
      </c>
      <c r="F523" s="664" t="s">
        <v>1572</v>
      </c>
      <c r="G523" s="664" t="s">
        <v>1616</v>
      </c>
      <c r="H523" s="664" t="s">
        <v>520</v>
      </c>
      <c r="I523" s="664" t="s">
        <v>1618</v>
      </c>
      <c r="J523" s="664" t="s">
        <v>1619</v>
      </c>
      <c r="K523" s="664" t="s">
        <v>1620</v>
      </c>
      <c r="L523" s="665">
        <v>154.36000000000001</v>
      </c>
      <c r="M523" s="665">
        <v>154.36000000000001</v>
      </c>
      <c r="N523" s="664">
        <v>1</v>
      </c>
      <c r="O523" s="747">
        <v>1</v>
      </c>
      <c r="P523" s="665"/>
      <c r="Q523" s="680">
        <v>0</v>
      </c>
      <c r="R523" s="664"/>
      <c r="S523" s="680">
        <v>0</v>
      </c>
      <c r="T523" s="747"/>
      <c r="U523" s="703">
        <v>0</v>
      </c>
    </row>
    <row r="524" spans="1:21" ht="14.4" customHeight="1" x14ac:dyDescent="0.3">
      <c r="A524" s="663">
        <v>25</v>
      </c>
      <c r="B524" s="664" t="s">
        <v>1429</v>
      </c>
      <c r="C524" s="664" t="s">
        <v>1580</v>
      </c>
      <c r="D524" s="745" t="s">
        <v>2129</v>
      </c>
      <c r="E524" s="746" t="s">
        <v>1615</v>
      </c>
      <c r="F524" s="664" t="s">
        <v>1572</v>
      </c>
      <c r="G524" s="664" t="s">
        <v>1616</v>
      </c>
      <c r="H524" s="664" t="s">
        <v>520</v>
      </c>
      <c r="I524" s="664" t="s">
        <v>1621</v>
      </c>
      <c r="J524" s="664" t="s">
        <v>1121</v>
      </c>
      <c r="K524" s="664" t="s">
        <v>1622</v>
      </c>
      <c r="L524" s="665">
        <v>0</v>
      </c>
      <c r="M524" s="665">
        <v>0</v>
      </c>
      <c r="N524" s="664">
        <v>5</v>
      </c>
      <c r="O524" s="747">
        <v>5</v>
      </c>
      <c r="P524" s="665">
        <v>0</v>
      </c>
      <c r="Q524" s="680"/>
      <c r="R524" s="664">
        <v>1</v>
      </c>
      <c r="S524" s="680">
        <v>0.2</v>
      </c>
      <c r="T524" s="747">
        <v>1</v>
      </c>
      <c r="U524" s="703">
        <v>0.2</v>
      </c>
    </row>
    <row r="525" spans="1:21" ht="14.4" customHeight="1" thickBot="1" x14ac:dyDescent="0.35">
      <c r="A525" s="669">
        <v>25</v>
      </c>
      <c r="B525" s="670" t="s">
        <v>1429</v>
      </c>
      <c r="C525" s="670" t="s">
        <v>1580</v>
      </c>
      <c r="D525" s="748" t="s">
        <v>2129</v>
      </c>
      <c r="E525" s="749" t="s">
        <v>1615</v>
      </c>
      <c r="F525" s="670" t="s">
        <v>1572</v>
      </c>
      <c r="G525" s="670" t="s">
        <v>1616</v>
      </c>
      <c r="H525" s="670" t="s">
        <v>1025</v>
      </c>
      <c r="I525" s="670" t="s">
        <v>1282</v>
      </c>
      <c r="J525" s="670" t="s">
        <v>1121</v>
      </c>
      <c r="K525" s="670" t="s">
        <v>1212</v>
      </c>
      <c r="L525" s="671">
        <v>154.36000000000001</v>
      </c>
      <c r="M525" s="671">
        <v>154.36000000000001</v>
      </c>
      <c r="N525" s="670">
        <v>1</v>
      </c>
      <c r="O525" s="750">
        <v>1</v>
      </c>
      <c r="P525" s="671"/>
      <c r="Q525" s="681">
        <v>0</v>
      </c>
      <c r="R525" s="670"/>
      <c r="S525" s="681">
        <v>0</v>
      </c>
      <c r="T525" s="750"/>
      <c r="U525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2131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1599</v>
      </c>
      <c r="B5" s="229">
        <v>3299.95</v>
      </c>
      <c r="C5" s="744">
        <v>0.61831437452805971</v>
      </c>
      <c r="D5" s="229">
        <v>2037.06</v>
      </c>
      <c r="E5" s="744">
        <v>0.38168562547194024</v>
      </c>
      <c r="F5" s="752">
        <v>5337.01</v>
      </c>
    </row>
    <row r="6" spans="1:6" ht="14.4" customHeight="1" x14ac:dyDescent="0.3">
      <c r="A6" s="690" t="s">
        <v>1606</v>
      </c>
      <c r="B6" s="667">
        <v>2755.49</v>
      </c>
      <c r="C6" s="680">
        <v>0.23694110545400757</v>
      </c>
      <c r="D6" s="667">
        <v>8873.9400000000023</v>
      </c>
      <c r="E6" s="680">
        <v>0.76305889454599241</v>
      </c>
      <c r="F6" s="668">
        <v>11629.430000000002</v>
      </c>
    </row>
    <row r="7" spans="1:6" ht="14.4" customHeight="1" x14ac:dyDescent="0.3">
      <c r="A7" s="690" t="s">
        <v>1600</v>
      </c>
      <c r="B7" s="667">
        <v>1696.97</v>
      </c>
      <c r="C7" s="680">
        <v>0.88108972528413965</v>
      </c>
      <c r="D7" s="667">
        <v>229.02000000000004</v>
      </c>
      <c r="E7" s="680">
        <v>0.11891027471586044</v>
      </c>
      <c r="F7" s="668">
        <v>1925.99</v>
      </c>
    </row>
    <row r="8" spans="1:6" ht="14.4" customHeight="1" x14ac:dyDescent="0.3">
      <c r="A8" s="690" t="s">
        <v>1593</v>
      </c>
      <c r="B8" s="667">
        <v>110.18</v>
      </c>
      <c r="C8" s="680">
        <v>0.13272619951091996</v>
      </c>
      <c r="D8" s="667">
        <v>719.95</v>
      </c>
      <c r="E8" s="680">
        <v>0.86727380048907998</v>
      </c>
      <c r="F8" s="668">
        <v>830.13000000000011</v>
      </c>
    </row>
    <row r="9" spans="1:6" ht="14.4" customHeight="1" x14ac:dyDescent="0.3">
      <c r="A9" s="690" t="s">
        <v>1612</v>
      </c>
      <c r="B9" s="667">
        <v>93.960000000000008</v>
      </c>
      <c r="C9" s="680">
        <v>5.072223583788317E-3</v>
      </c>
      <c r="D9" s="667">
        <v>18430.460000000006</v>
      </c>
      <c r="E9" s="680">
        <v>0.99492777641621177</v>
      </c>
      <c r="F9" s="668">
        <v>18524.420000000006</v>
      </c>
    </row>
    <row r="10" spans="1:6" ht="14.4" customHeight="1" x14ac:dyDescent="0.3">
      <c r="A10" s="690" t="s">
        <v>1608</v>
      </c>
      <c r="B10" s="667">
        <v>36.54</v>
      </c>
      <c r="C10" s="680">
        <v>9.022444998641941E-3</v>
      </c>
      <c r="D10" s="667">
        <v>4013.36</v>
      </c>
      <c r="E10" s="680">
        <v>0.99097755500135809</v>
      </c>
      <c r="F10" s="668">
        <v>4049.9</v>
      </c>
    </row>
    <row r="11" spans="1:6" ht="14.4" customHeight="1" x14ac:dyDescent="0.3">
      <c r="A11" s="690" t="s">
        <v>1595</v>
      </c>
      <c r="B11" s="667"/>
      <c r="C11" s="680">
        <v>0</v>
      </c>
      <c r="D11" s="667">
        <v>1075.68</v>
      </c>
      <c r="E11" s="680">
        <v>1</v>
      </c>
      <c r="F11" s="668">
        <v>1075.68</v>
      </c>
    </row>
    <row r="12" spans="1:6" ht="14.4" customHeight="1" x14ac:dyDescent="0.3">
      <c r="A12" s="690" t="s">
        <v>1591</v>
      </c>
      <c r="B12" s="667">
        <v>0</v>
      </c>
      <c r="C12" s="680">
        <v>0</v>
      </c>
      <c r="D12" s="667">
        <v>5873.91</v>
      </c>
      <c r="E12" s="680">
        <v>1</v>
      </c>
      <c r="F12" s="668">
        <v>5873.91</v>
      </c>
    </row>
    <row r="13" spans="1:6" ht="14.4" customHeight="1" x14ac:dyDescent="0.3">
      <c r="A13" s="690" t="s">
        <v>1590</v>
      </c>
      <c r="B13" s="667">
        <v>0</v>
      </c>
      <c r="C13" s="680">
        <v>0</v>
      </c>
      <c r="D13" s="667">
        <v>3600.0600000000004</v>
      </c>
      <c r="E13" s="680">
        <v>1</v>
      </c>
      <c r="F13" s="668">
        <v>3600.0600000000004</v>
      </c>
    </row>
    <row r="14" spans="1:6" ht="14.4" customHeight="1" x14ac:dyDescent="0.3">
      <c r="A14" s="690" t="s">
        <v>1588</v>
      </c>
      <c r="B14" s="667">
        <v>0</v>
      </c>
      <c r="C14" s="680">
        <v>0</v>
      </c>
      <c r="D14" s="667">
        <v>12992.180000000004</v>
      </c>
      <c r="E14" s="680">
        <v>1</v>
      </c>
      <c r="F14" s="668">
        <v>12992.180000000004</v>
      </c>
    </row>
    <row r="15" spans="1:6" ht="14.4" customHeight="1" x14ac:dyDescent="0.3">
      <c r="A15" s="690" t="s">
        <v>1609</v>
      </c>
      <c r="B15" s="667"/>
      <c r="C15" s="680">
        <v>0</v>
      </c>
      <c r="D15" s="667">
        <v>1226.95</v>
      </c>
      <c r="E15" s="680">
        <v>1</v>
      </c>
      <c r="F15" s="668">
        <v>1226.95</v>
      </c>
    </row>
    <row r="16" spans="1:6" ht="14.4" customHeight="1" x14ac:dyDescent="0.3">
      <c r="A16" s="690" t="s">
        <v>1589</v>
      </c>
      <c r="B16" s="667"/>
      <c r="C16" s="680">
        <v>0</v>
      </c>
      <c r="D16" s="667">
        <v>308.72000000000003</v>
      </c>
      <c r="E16" s="680">
        <v>1</v>
      </c>
      <c r="F16" s="668">
        <v>308.72000000000003</v>
      </c>
    </row>
    <row r="17" spans="1:6" ht="14.4" customHeight="1" x14ac:dyDescent="0.3">
      <c r="A17" s="690" t="s">
        <v>1594</v>
      </c>
      <c r="B17" s="667"/>
      <c r="C17" s="680">
        <v>0</v>
      </c>
      <c r="D17" s="667">
        <v>11749.620000000004</v>
      </c>
      <c r="E17" s="680">
        <v>1</v>
      </c>
      <c r="F17" s="668">
        <v>11749.620000000004</v>
      </c>
    </row>
    <row r="18" spans="1:6" ht="14.4" customHeight="1" x14ac:dyDescent="0.3">
      <c r="A18" s="690" t="s">
        <v>1603</v>
      </c>
      <c r="B18" s="667"/>
      <c r="C18" s="680">
        <v>0</v>
      </c>
      <c r="D18" s="667">
        <v>1926.71</v>
      </c>
      <c r="E18" s="680">
        <v>1</v>
      </c>
      <c r="F18" s="668">
        <v>1926.71</v>
      </c>
    </row>
    <row r="19" spans="1:6" ht="14.4" customHeight="1" x14ac:dyDescent="0.3">
      <c r="A19" s="690" t="s">
        <v>1596</v>
      </c>
      <c r="B19" s="667"/>
      <c r="C19" s="680">
        <v>0</v>
      </c>
      <c r="D19" s="667">
        <v>4405.2199999999993</v>
      </c>
      <c r="E19" s="680">
        <v>1</v>
      </c>
      <c r="F19" s="668">
        <v>4405.2199999999993</v>
      </c>
    </row>
    <row r="20" spans="1:6" ht="14.4" customHeight="1" x14ac:dyDescent="0.3">
      <c r="A20" s="690" t="s">
        <v>1604</v>
      </c>
      <c r="B20" s="667"/>
      <c r="C20" s="680">
        <v>0</v>
      </c>
      <c r="D20" s="667">
        <v>463.08000000000004</v>
      </c>
      <c r="E20" s="680">
        <v>1</v>
      </c>
      <c r="F20" s="668">
        <v>463.08000000000004</v>
      </c>
    </row>
    <row r="21" spans="1:6" ht="14.4" customHeight="1" x14ac:dyDescent="0.3">
      <c r="A21" s="690" t="s">
        <v>1597</v>
      </c>
      <c r="B21" s="667"/>
      <c r="C21" s="680">
        <v>0</v>
      </c>
      <c r="D21" s="667">
        <v>6705.5900000000011</v>
      </c>
      <c r="E21" s="680">
        <v>1</v>
      </c>
      <c r="F21" s="668">
        <v>6705.5900000000011</v>
      </c>
    </row>
    <row r="22" spans="1:6" ht="14.4" customHeight="1" x14ac:dyDescent="0.3">
      <c r="A22" s="690" t="s">
        <v>1605</v>
      </c>
      <c r="B22" s="667"/>
      <c r="C22" s="680">
        <v>0</v>
      </c>
      <c r="D22" s="667">
        <v>16599.610000000008</v>
      </c>
      <c r="E22" s="680">
        <v>1</v>
      </c>
      <c r="F22" s="668">
        <v>16599.610000000008</v>
      </c>
    </row>
    <row r="23" spans="1:6" ht="14.4" customHeight="1" x14ac:dyDescent="0.3">
      <c r="A23" s="690" t="s">
        <v>1598</v>
      </c>
      <c r="B23" s="667"/>
      <c r="C23" s="680">
        <v>0</v>
      </c>
      <c r="D23" s="667">
        <v>3081.61</v>
      </c>
      <c r="E23" s="680">
        <v>1</v>
      </c>
      <c r="F23" s="668">
        <v>3081.61</v>
      </c>
    </row>
    <row r="24" spans="1:6" ht="14.4" customHeight="1" x14ac:dyDescent="0.3">
      <c r="A24" s="690" t="s">
        <v>1607</v>
      </c>
      <c r="B24" s="667"/>
      <c r="C24" s="680">
        <v>0</v>
      </c>
      <c r="D24" s="667">
        <v>4141.2</v>
      </c>
      <c r="E24" s="680">
        <v>1</v>
      </c>
      <c r="F24" s="668">
        <v>4141.2</v>
      </c>
    </row>
    <row r="25" spans="1:6" ht="14.4" customHeight="1" x14ac:dyDescent="0.3">
      <c r="A25" s="690" t="s">
        <v>1587</v>
      </c>
      <c r="B25" s="667"/>
      <c r="C25" s="680">
        <v>0</v>
      </c>
      <c r="D25" s="667">
        <v>4167.7200000000012</v>
      </c>
      <c r="E25" s="680">
        <v>1</v>
      </c>
      <c r="F25" s="668">
        <v>4167.7200000000012</v>
      </c>
    </row>
    <row r="26" spans="1:6" ht="14.4" customHeight="1" x14ac:dyDescent="0.3">
      <c r="A26" s="690" t="s">
        <v>1611</v>
      </c>
      <c r="B26" s="667"/>
      <c r="C26" s="680">
        <v>0</v>
      </c>
      <c r="D26" s="667">
        <v>20098.900000000009</v>
      </c>
      <c r="E26" s="680">
        <v>1</v>
      </c>
      <c r="F26" s="668">
        <v>20098.900000000009</v>
      </c>
    </row>
    <row r="27" spans="1:6" ht="14.4" customHeight="1" x14ac:dyDescent="0.3">
      <c r="A27" s="690" t="s">
        <v>1615</v>
      </c>
      <c r="B27" s="667">
        <v>0</v>
      </c>
      <c r="C27" s="680">
        <v>0</v>
      </c>
      <c r="D27" s="667">
        <v>1234.8800000000001</v>
      </c>
      <c r="E27" s="680">
        <v>1</v>
      </c>
      <c r="F27" s="668">
        <v>1234.8800000000001</v>
      </c>
    </row>
    <row r="28" spans="1:6" ht="14.4" customHeight="1" x14ac:dyDescent="0.3">
      <c r="A28" s="690" t="s">
        <v>1613</v>
      </c>
      <c r="B28" s="667"/>
      <c r="C28" s="680">
        <v>0</v>
      </c>
      <c r="D28" s="667">
        <v>109.56</v>
      </c>
      <c r="E28" s="680">
        <v>1</v>
      </c>
      <c r="F28" s="668">
        <v>109.56</v>
      </c>
    </row>
    <row r="29" spans="1:6" ht="14.4" customHeight="1" x14ac:dyDescent="0.3">
      <c r="A29" s="690" t="s">
        <v>1614</v>
      </c>
      <c r="B29" s="667"/>
      <c r="C29" s="680">
        <v>0</v>
      </c>
      <c r="D29" s="667">
        <v>1852.3200000000002</v>
      </c>
      <c r="E29" s="680">
        <v>1</v>
      </c>
      <c r="F29" s="668">
        <v>1852.3200000000002</v>
      </c>
    </row>
    <row r="30" spans="1:6" ht="14.4" customHeight="1" x14ac:dyDescent="0.3">
      <c r="A30" s="690" t="s">
        <v>1602</v>
      </c>
      <c r="B30" s="667"/>
      <c r="C30" s="680">
        <v>0</v>
      </c>
      <c r="D30" s="667">
        <v>617.44000000000005</v>
      </c>
      <c r="E30" s="680">
        <v>1</v>
      </c>
      <c r="F30" s="668">
        <v>617.44000000000005</v>
      </c>
    </row>
    <row r="31" spans="1:6" ht="14.4" customHeight="1" x14ac:dyDescent="0.3">
      <c r="A31" s="690" t="s">
        <v>1586</v>
      </c>
      <c r="B31" s="667"/>
      <c r="C31" s="680">
        <v>0</v>
      </c>
      <c r="D31" s="667">
        <v>1543.6</v>
      </c>
      <c r="E31" s="680">
        <v>1</v>
      </c>
      <c r="F31" s="668">
        <v>1543.6</v>
      </c>
    </row>
    <row r="32" spans="1:6" ht="14.4" customHeight="1" thickBot="1" x14ac:dyDescent="0.35">
      <c r="A32" s="691" t="s">
        <v>1601</v>
      </c>
      <c r="B32" s="682"/>
      <c r="C32" s="683">
        <v>0</v>
      </c>
      <c r="D32" s="682">
        <v>771.80000000000007</v>
      </c>
      <c r="E32" s="683">
        <v>1</v>
      </c>
      <c r="F32" s="684">
        <v>771.80000000000007</v>
      </c>
    </row>
    <row r="33" spans="1:6" ht="14.4" customHeight="1" thickBot="1" x14ac:dyDescent="0.35">
      <c r="A33" s="685" t="s">
        <v>3</v>
      </c>
      <c r="B33" s="686">
        <v>7993.0899999999992</v>
      </c>
      <c r="C33" s="687">
        <v>5.4432808755786079E-2</v>
      </c>
      <c r="D33" s="686">
        <v>138850.15000000008</v>
      </c>
      <c r="E33" s="687">
        <v>0.94556719124421418</v>
      </c>
      <c r="F33" s="688">
        <v>146843.24000000005</v>
      </c>
    </row>
    <row r="34" spans="1:6" ht="14.4" customHeight="1" thickBot="1" x14ac:dyDescent="0.35"/>
    <row r="35" spans="1:6" ht="14.4" customHeight="1" x14ac:dyDescent="0.3">
      <c r="A35" s="753" t="s">
        <v>1446</v>
      </c>
      <c r="B35" s="229">
        <v>2991.23</v>
      </c>
      <c r="C35" s="744">
        <v>0.42198766158373574</v>
      </c>
      <c r="D35" s="229">
        <v>4097.2</v>
      </c>
      <c r="E35" s="744">
        <v>0.5780123384162642</v>
      </c>
      <c r="F35" s="752">
        <v>7088.43</v>
      </c>
    </row>
    <row r="36" spans="1:6" ht="14.4" customHeight="1" x14ac:dyDescent="0.3">
      <c r="A36" s="690" t="s">
        <v>1447</v>
      </c>
      <c r="B36" s="667">
        <v>2932.84</v>
      </c>
      <c r="C36" s="680">
        <v>2.342501883768186E-2</v>
      </c>
      <c r="D36" s="667">
        <v>122268.34000000013</v>
      </c>
      <c r="E36" s="680">
        <v>0.97657498116231822</v>
      </c>
      <c r="F36" s="668">
        <v>125201.18000000012</v>
      </c>
    </row>
    <row r="37" spans="1:6" ht="14.4" customHeight="1" x14ac:dyDescent="0.3">
      <c r="A37" s="690" t="s">
        <v>1472</v>
      </c>
      <c r="B37" s="667">
        <v>1696.97</v>
      </c>
      <c r="C37" s="680">
        <v>1</v>
      </c>
      <c r="D37" s="667"/>
      <c r="E37" s="680">
        <v>0</v>
      </c>
      <c r="F37" s="668">
        <v>1696.97</v>
      </c>
    </row>
    <row r="38" spans="1:6" ht="14.4" customHeight="1" x14ac:dyDescent="0.3">
      <c r="A38" s="690" t="s">
        <v>2132</v>
      </c>
      <c r="B38" s="667">
        <v>131.37</v>
      </c>
      <c r="C38" s="680">
        <v>0.48225101868507037</v>
      </c>
      <c r="D38" s="667">
        <v>141.04</v>
      </c>
      <c r="E38" s="680">
        <v>0.51774898131492975</v>
      </c>
      <c r="F38" s="668">
        <v>272.40999999999997</v>
      </c>
    </row>
    <row r="39" spans="1:6" ht="14.4" customHeight="1" x14ac:dyDescent="0.3">
      <c r="A39" s="690" t="s">
        <v>1458</v>
      </c>
      <c r="B39" s="667">
        <v>93.960000000000008</v>
      </c>
      <c r="C39" s="680">
        <v>0.37500000000000006</v>
      </c>
      <c r="D39" s="667">
        <v>156.6</v>
      </c>
      <c r="E39" s="680">
        <v>0.625</v>
      </c>
      <c r="F39" s="668">
        <v>250.56</v>
      </c>
    </row>
    <row r="40" spans="1:6" ht="14.4" customHeight="1" x14ac:dyDescent="0.3">
      <c r="A40" s="690" t="s">
        <v>1461</v>
      </c>
      <c r="B40" s="667">
        <v>87.22</v>
      </c>
      <c r="C40" s="680">
        <v>1</v>
      </c>
      <c r="D40" s="667"/>
      <c r="E40" s="680">
        <v>0</v>
      </c>
      <c r="F40" s="668">
        <v>87.22</v>
      </c>
    </row>
    <row r="41" spans="1:6" ht="14.4" customHeight="1" x14ac:dyDescent="0.3">
      <c r="A41" s="690" t="s">
        <v>1448</v>
      </c>
      <c r="B41" s="667">
        <v>54.8</v>
      </c>
      <c r="C41" s="680">
        <v>1.9482920447111696E-2</v>
      </c>
      <c r="D41" s="667">
        <v>2757.9199999999992</v>
      </c>
      <c r="E41" s="680">
        <v>0.98051707955288825</v>
      </c>
      <c r="F41" s="668">
        <v>2812.7199999999993</v>
      </c>
    </row>
    <row r="42" spans="1:6" ht="14.4" customHeight="1" x14ac:dyDescent="0.3">
      <c r="A42" s="690" t="s">
        <v>1471</v>
      </c>
      <c r="B42" s="667">
        <v>4.7</v>
      </c>
      <c r="C42" s="680">
        <v>7.6923076923076927E-2</v>
      </c>
      <c r="D42" s="667">
        <v>56.4</v>
      </c>
      <c r="E42" s="680">
        <v>0.92307692307692302</v>
      </c>
      <c r="F42" s="668">
        <v>61.1</v>
      </c>
    </row>
    <row r="43" spans="1:6" ht="14.4" customHeight="1" x14ac:dyDescent="0.3">
      <c r="A43" s="690" t="s">
        <v>1459</v>
      </c>
      <c r="B43" s="667"/>
      <c r="C43" s="680">
        <v>0</v>
      </c>
      <c r="D43" s="667">
        <v>144.80000000000001</v>
      </c>
      <c r="E43" s="680">
        <v>1</v>
      </c>
      <c r="F43" s="668">
        <v>144.80000000000001</v>
      </c>
    </row>
    <row r="44" spans="1:6" ht="14.4" customHeight="1" x14ac:dyDescent="0.3">
      <c r="A44" s="690" t="s">
        <v>1473</v>
      </c>
      <c r="B44" s="667"/>
      <c r="C44" s="680">
        <v>0</v>
      </c>
      <c r="D44" s="667">
        <v>263.95999999999998</v>
      </c>
      <c r="E44" s="680">
        <v>1</v>
      </c>
      <c r="F44" s="668">
        <v>263.95999999999998</v>
      </c>
    </row>
    <row r="45" spans="1:6" ht="14.4" customHeight="1" x14ac:dyDescent="0.3">
      <c r="A45" s="690" t="s">
        <v>2133</v>
      </c>
      <c r="B45" s="667"/>
      <c r="C45" s="680">
        <v>0</v>
      </c>
      <c r="D45" s="667">
        <v>207.45</v>
      </c>
      <c r="E45" s="680">
        <v>1</v>
      </c>
      <c r="F45" s="668">
        <v>207.45</v>
      </c>
    </row>
    <row r="46" spans="1:6" ht="14.4" customHeight="1" x14ac:dyDescent="0.3">
      <c r="A46" s="690" t="s">
        <v>1454</v>
      </c>
      <c r="B46" s="667"/>
      <c r="C46" s="680">
        <v>0</v>
      </c>
      <c r="D46" s="667">
        <v>1337.08</v>
      </c>
      <c r="E46" s="680">
        <v>1</v>
      </c>
      <c r="F46" s="668">
        <v>1337.08</v>
      </c>
    </row>
    <row r="47" spans="1:6" ht="14.4" customHeight="1" x14ac:dyDescent="0.3">
      <c r="A47" s="690" t="s">
        <v>2134</v>
      </c>
      <c r="B47" s="667"/>
      <c r="C47" s="680">
        <v>0</v>
      </c>
      <c r="D47" s="667">
        <v>131.08000000000001</v>
      </c>
      <c r="E47" s="680">
        <v>1</v>
      </c>
      <c r="F47" s="668">
        <v>131.08000000000001</v>
      </c>
    </row>
    <row r="48" spans="1:6" ht="14.4" customHeight="1" x14ac:dyDescent="0.3">
      <c r="A48" s="690" t="s">
        <v>2135</v>
      </c>
      <c r="B48" s="667"/>
      <c r="C48" s="680">
        <v>0</v>
      </c>
      <c r="D48" s="667">
        <v>320.2</v>
      </c>
      <c r="E48" s="680">
        <v>1</v>
      </c>
      <c r="F48" s="668">
        <v>320.2</v>
      </c>
    </row>
    <row r="49" spans="1:6" ht="14.4" customHeight="1" x14ac:dyDescent="0.3">
      <c r="A49" s="690" t="s">
        <v>1451</v>
      </c>
      <c r="B49" s="667"/>
      <c r="C49" s="680">
        <v>0</v>
      </c>
      <c r="D49" s="667">
        <v>5107.82</v>
      </c>
      <c r="E49" s="680">
        <v>1</v>
      </c>
      <c r="F49" s="668">
        <v>5107.82</v>
      </c>
    </row>
    <row r="50" spans="1:6" ht="14.4" customHeight="1" x14ac:dyDescent="0.3">
      <c r="A50" s="690" t="s">
        <v>1465</v>
      </c>
      <c r="B50" s="667"/>
      <c r="C50" s="680">
        <v>0</v>
      </c>
      <c r="D50" s="667">
        <v>117.72</v>
      </c>
      <c r="E50" s="680">
        <v>1</v>
      </c>
      <c r="F50" s="668">
        <v>117.72</v>
      </c>
    </row>
    <row r="51" spans="1:6" ht="14.4" customHeight="1" x14ac:dyDescent="0.3">
      <c r="A51" s="690" t="s">
        <v>2136</v>
      </c>
      <c r="B51" s="667"/>
      <c r="C51" s="680"/>
      <c r="D51" s="667">
        <v>0</v>
      </c>
      <c r="E51" s="680"/>
      <c r="F51" s="668">
        <v>0</v>
      </c>
    </row>
    <row r="52" spans="1:6" ht="14.4" customHeight="1" x14ac:dyDescent="0.3">
      <c r="A52" s="690" t="s">
        <v>2137</v>
      </c>
      <c r="B52" s="667"/>
      <c r="C52" s="680">
        <v>0</v>
      </c>
      <c r="D52" s="667">
        <v>264</v>
      </c>
      <c r="E52" s="680">
        <v>1</v>
      </c>
      <c r="F52" s="668">
        <v>264</v>
      </c>
    </row>
    <row r="53" spans="1:6" ht="14.4" customHeight="1" x14ac:dyDescent="0.3">
      <c r="A53" s="690" t="s">
        <v>2138</v>
      </c>
      <c r="B53" s="667"/>
      <c r="C53" s="680">
        <v>0</v>
      </c>
      <c r="D53" s="667">
        <v>280.3</v>
      </c>
      <c r="E53" s="680">
        <v>1</v>
      </c>
      <c r="F53" s="668">
        <v>280.3</v>
      </c>
    </row>
    <row r="54" spans="1:6" ht="14.4" customHeight="1" x14ac:dyDescent="0.3">
      <c r="A54" s="690" t="s">
        <v>2139</v>
      </c>
      <c r="B54" s="667"/>
      <c r="C54" s="680">
        <v>0</v>
      </c>
      <c r="D54" s="667">
        <v>246.39</v>
      </c>
      <c r="E54" s="680">
        <v>1</v>
      </c>
      <c r="F54" s="668">
        <v>246.39</v>
      </c>
    </row>
    <row r="55" spans="1:6" ht="14.4" customHeight="1" x14ac:dyDescent="0.3">
      <c r="A55" s="690" t="s">
        <v>2140</v>
      </c>
      <c r="B55" s="667"/>
      <c r="C55" s="680">
        <v>0</v>
      </c>
      <c r="D55" s="667">
        <v>184.74</v>
      </c>
      <c r="E55" s="680">
        <v>1</v>
      </c>
      <c r="F55" s="668">
        <v>184.74</v>
      </c>
    </row>
    <row r="56" spans="1:6" ht="14.4" customHeight="1" x14ac:dyDescent="0.3">
      <c r="A56" s="690" t="s">
        <v>1475</v>
      </c>
      <c r="B56" s="667"/>
      <c r="C56" s="680">
        <v>0</v>
      </c>
      <c r="D56" s="667">
        <v>63.75</v>
      </c>
      <c r="E56" s="680">
        <v>1</v>
      </c>
      <c r="F56" s="668">
        <v>63.75</v>
      </c>
    </row>
    <row r="57" spans="1:6" ht="14.4" customHeight="1" x14ac:dyDescent="0.3">
      <c r="A57" s="690" t="s">
        <v>2141</v>
      </c>
      <c r="B57" s="667"/>
      <c r="C57" s="680"/>
      <c r="D57" s="667">
        <v>0</v>
      </c>
      <c r="E57" s="680"/>
      <c r="F57" s="668">
        <v>0</v>
      </c>
    </row>
    <row r="58" spans="1:6" ht="14.4" customHeight="1" x14ac:dyDescent="0.3">
      <c r="A58" s="690" t="s">
        <v>2142</v>
      </c>
      <c r="B58" s="667">
        <v>0</v>
      </c>
      <c r="C58" s="680"/>
      <c r="D58" s="667"/>
      <c r="E58" s="680"/>
      <c r="F58" s="668">
        <v>0</v>
      </c>
    </row>
    <row r="59" spans="1:6" ht="14.4" customHeight="1" x14ac:dyDescent="0.3">
      <c r="A59" s="690" t="s">
        <v>1477</v>
      </c>
      <c r="B59" s="667"/>
      <c r="C59" s="680">
        <v>0</v>
      </c>
      <c r="D59" s="667">
        <v>562.27</v>
      </c>
      <c r="E59" s="680">
        <v>1</v>
      </c>
      <c r="F59" s="668">
        <v>562.27</v>
      </c>
    </row>
    <row r="60" spans="1:6" ht="14.4" customHeight="1" thickBot="1" x14ac:dyDescent="0.35">
      <c r="A60" s="691" t="s">
        <v>2143</v>
      </c>
      <c r="B60" s="682"/>
      <c r="C60" s="683">
        <v>0</v>
      </c>
      <c r="D60" s="682">
        <v>141.09</v>
      </c>
      <c r="E60" s="683">
        <v>1</v>
      </c>
      <c r="F60" s="684">
        <v>141.09</v>
      </c>
    </row>
    <row r="61" spans="1:6" ht="14.4" customHeight="1" thickBot="1" x14ac:dyDescent="0.35">
      <c r="A61" s="685" t="s">
        <v>3</v>
      </c>
      <c r="B61" s="686">
        <v>7993.09</v>
      </c>
      <c r="C61" s="687">
        <v>5.4432808755786051E-2</v>
      </c>
      <c r="D61" s="686">
        <v>138850.15000000017</v>
      </c>
      <c r="E61" s="687">
        <v>0.94556719124421418</v>
      </c>
      <c r="F61" s="688">
        <v>146843.24000000014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{5C5FB63E-CB50-419A-81AB-766B22D6D919}</x14:id>
        </ext>
      </extLst>
    </cfRule>
  </conditionalFormatting>
  <conditionalFormatting sqref="F35:F6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{3E0F15C6-F3C2-4679-9CA1-28EB56930076}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5FB63E-CB50-419A-81AB-766B22D6D9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3E0F15C6-F3C2-4679-9CA1-28EB569300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2156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62</v>
      </c>
      <c r="G3" s="47">
        <f>SUBTOTAL(9,G6:G1048576)</f>
        <v>7993.0899999999992</v>
      </c>
      <c r="H3" s="48">
        <f>IF(M3=0,0,G3/M3)</f>
        <v>5.44328087557861E-2</v>
      </c>
      <c r="I3" s="47">
        <f>SUBTOTAL(9,I6:I1048576)</f>
        <v>966</v>
      </c>
      <c r="J3" s="47">
        <f>SUBTOTAL(9,J6:J1048576)</f>
        <v>138850.14999999997</v>
      </c>
      <c r="K3" s="48">
        <f>IF(M3=0,0,J3/M3)</f>
        <v>0.94556719124421373</v>
      </c>
      <c r="L3" s="47">
        <f>SUBTOTAL(9,L6:L1048576)</f>
        <v>1028</v>
      </c>
      <c r="M3" s="49">
        <f>SUBTOTAL(9,M6:M1048576)</f>
        <v>146843.24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1609</v>
      </c>
      <c r="B6" s="739" t="s">
        <v>1513</v>
      </c>
      <c r="C6" s="739" t="s">
        <v>1282</v>
      </c>
      <c r="D6" s="739" t="s">
        <v>1121</v>
      </c>
      <c r="E6" s="739" t="s">
        <v>1212</v>
      </c>
      <c r="F6" s="229"/>
      <c r="G6" s="229"/>
      <c r="H6" s="744">
        <v>0</v>
      </c>
      <c r="I6" s="229">
        <v>6</v>
      </c>
      <c r="J6" s="229">
        <v>926.16000000000008</v>
      </c>
      <c r="K6" s="744">
        <v>1</v>
      </c>
      <c r="L6" s="229">
        <v>6</v>
      </c>
      <c r="M6" s="752">
        <v>926.16000000000008</v>
      </c>
    </row>
    <row r="7" spans="1:13" ht="14.4" customHeight="1" x14ac:dyDescent="0.3">
      <c r="A7" s="663" t="s">
        <v>1609</v>
      </c>
      <c r="B7" s="664" t="s">
        <v>1513</v>
      </c>
      <c r="C7" s="664" t="s">
        <v>2105</v>
      </c>
      <c r="D7" s="664" t="s">
        <v>2106</v>
      </c>
      <c r="E7" s="664" t="s">
        <v>2107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1609</v>
      </c>
      <c r="B8" s="664" t="s">
        <v>1513</v>
      </c>
      <c r="C8" s="664" t="s">
        <v>1120</v>
      </c>
      <c r="D8" s="664" t="s">
        <v>1121</v>
      </c>
      <c r="E8" s="664" t="s">
        <v>1514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1611</v>
      </c>
      <c r="B9" s="664" t="s">
        <v>1487</v>
      </c>
      <c r="C9" s="664" t="s">
        <v>1715</v>
      </c>
      <c r="D9" s="664" t="s">
        <v>1037</v>
      </c>
      <c r="E9" s="664" t="s">
        <v>1490</v>
      </c>
      <c r="F9" s="667"/>
      <c r="G9" s="667"/>
      <c r="H9" s="680">
        <v>0</v>
      </c>
      <c r="I9" s="667">
        <v>2</v>
      </c>
      <c r="J9" s="667">
        <v>1086.78</v>
      </c>
      <c r="K9" s="680">
        <v>1</v>
      </c>
      <c r="L9" s="667">
        <v>2</v>
      </c>
      <c r="M9" s="668">
        <v>1086.78</v>
      </c>
    </row>
    <row r="10" spans="1:13" ht="14.4" customHeight="1" x14ac:dyDescent="0.3">
      <c r="A10" s="663" t="s">
        <v>1611</v>
      </c>
      <c r="B10" s="664" t="s">
        <v>1513</v>
      </c>
      <c r="C10" s="664" t="s">
        <v>1282</v>
      </c>
      <c r="D10" s="664" t="s">
        <v>1121</v>
      </c>
      <c r="E10" s="664" t="s">
        <v>1212</v>
      </c>
      <c r="F10" s="667"/>
      <c r="G10" s="667"/>
      <c r="H10" s="680">
        <v>0</v>
      </c>
      <c r="I10" s="667">
        <v>94</v>
      </c>
      <c r="J10" s="667">
        <v>14509.840000000007</v>
      </c>
      <c r="K10" s="680">
        <v>1</v>
      </c>
      <c r="L10" s="667">
        <v>94</v>
      </c>
      <c r="M10" s="668">
        <v>14509.840000000007</v>
      </c>
    </row>
    <row r="11" spans="1:13" ht="14.4" customHeight="1" x14ac:dyDescent="0.3">
      <c r="A11" s="663" t="s">
        <v>1611</v>
      </c>
      <c r="B11" s="664" t="s">
        <v>1513</v>
      </c>
      <c r="C11" s="664" t="s">
        <v>1392</v>
      </c>
      <c r="D11" s="664" t="s">
        <v>1565</v>
      </c>
      <c r="E11" s="664" t="s">
        <v>1514</v>
      </c>
      <c r="F11" s="667"/>
      <c r="G11" s="667"/>
      <c r="H11" s="680">
        <v>0</v>
      </c>
      <c r="I11" s="667">
        <v>2</v>
      </c>
      <c r="J11" s="667">
        <v>222.44</v>
      </c>
      <c r="K11" s="680">
        <v>1</v>
      </c>
      <c r="L11" s="667">
        <v>2</v>
      </c>
      <c r="M11" s="668">
        <v>222.44</v>
      </c>
    </row>
    <row r="12" spans="1:13" ht="14.4" customHeight="1" x14ac:dyDescent="0.3">
      <c r="A12" s="663" t="s">
        <v>1611</v>
      </c>
      <c r="B12" s="664" t="s">
        <v>1542</v>
      </c>
      <c r="C12" s="664" t="s">
        <v>1307</v>
      </c>
      <c r="D12" s="664" t="s">
        <v>1308</v>
      </c>
      <c r="E12" s="664" t="s">
        <v>1543</v>
      </c>
      <c r="F12" s="667"/>
      <c r="G12" s="667"/>
      <c r="H12" s="680">
        <v>0</v>
      </c>
      <c r="I12" s="667">
        <v>1</v>
      </c>
      <c r="J12" s="667">
        <v>4097.2</v>
      </c>
      <c r="K12" s="680">
        <v>1</v>
      </c>
      <c r="L12" s="667">
        <v>1</v>
      </c>
      <c r="M12" s="668">
        <v>4097.2</v>
      </c>
    </row>
    <row r="13" spans="1:13" ht="14.4" customHeight="1" x14ac:dyDescent="0.3">
      <c r="A13" s="663" t="s">
        <v>1611</v>
      </c>
      <c r="B13" s="664" t="s">
        <v>1544</v>
      </c>
      <c r="C13" s="664" t="s">
        <v>1072</v>
      </c>
      <c r="D13" s="664" t="s">
        <v>543</v>
      </c>
      <c r="E13" s="664" t="s">
        <v>1545</v>
      </c>
      <c r="F13" s="667"/>
      <c r="G13" s="667"/>
      <c r="H13" s="680">
        <v>0</v>
      </c>
      <c r="I13" s="667">
        <v>6</v>
      </c>
      <c r="J13" s="667">
        <v>109.56</v>
      </c>
      <c r="K13" s="680">
        <v>1</v>
      </c>
      <c r="L13" s="667">
        <v>6</v>
      </c>
      <c r="M13" s="668">
        <v>109.56</v>
      </c>
    </row>
    <row r="14" spans="1:13" ht="14.4" customHeight="1" x14ac:dyDescent="0.3">
      <c r="A14" s="663" t="s">
        <v>1611</v>
      </c>
      <c r="B14" s="664" t="s">
        <v>1544</v>
      </c>
      <c r="C14" s="664" t="s">
        <v>1034</v>
      </c>
      <c r="D14" s="664" t="s">
        <v>543</v>
      </c>
      <c r="E14" s="664" t="s">
        <v>544</v>
      </c>
      <c r="F14" s="667"/>
      <c r="G14" s="667"/>
      <c r="H14" s="680">
        <v>0</v>
      </c>
      <c r="I14" s="667">
        <v>2</v>
      </c>
      <c r="J14" s="667">
        <v>73.08</v>
      </c>
      <c r="K14" s="680">
        <v>1</v>
      </c>
      <c r="L14" s="667">
        <v>2</v>
      </c>
      <c r="M14" s="668">
        <v>73.08</v>
      </c>
    </row>
    <row r="15" spans="1:13" ht="14.4" customHeight="1" x14ac:dyDescent="0.3">
      <c r="A15" s="663" t="s">
        <v>1605</v>
      </c>
      <c r="B15" s="664" t="s">
        <v>1498</v>
      </c>
      <c r="C15" s="664" t="s">
        <v>1048</v>
      </c>
      <c r="D15" s="664" t="s">
        <v>1500</v>
      </c>
      <c r="E15" s="664" t="s">
        <v>750</v>
      </c>
      <c r="F15" s="667"/>
      <c r="G15" s="667"/>
      <c r="H15" s="680">
        <v>0</v>
      </c>
      <c r="I15" s="667">
        <v>1</v>
      </c>
      <c r="J15" s="667">
        <v>48.27</v>
      </c>
      <c r="K15" s="680">
        <v>1</v>
      </c>
      <c r="L15" s="667">
        <v>1</v>
      </c>
      <c r="M15" s="668">
        <v>48.27</v>
      </c>
    </row>
    <row r="16" spans="1:13" ht="14.4" customHeight="1" x14ac:dyDescent="0.3">
      <c r="A16" s="663" t="s">
        <v>1605</v>
      </c>
      <c r="B16" s="664" t="s">
        <v>1513</v>
      </c>
      <c r="C16" s="664" t="s">
        <v>1282</v>
      </c>
      <c r="D16" s="664" t="s">
        <v>1121</v>
      </c>
      <c r="E16" s="664" t="s">
        <v>1212</v>
      </c>
      <c r="F16" s="667"/>
      <c r="G16" s="667"/>
      <c r="H16" s="680">
        <v>0</v>
      </c>
      <c r="I16" s="667">
        <v>100</v>
      </c>
      <c r="J16" s="667">
        <v>15436.000000000005</v>
      </c>
      <c r="K16" s="680">
        <v>1</v>
      </c>
      <c r="L16" s="667">
        <v>100</v>
      </c>
      <c r="M16" s="668">
        <v>15436.000000000005</v>
      </c>
    </row>
    <row r="17" spans="1:13" ht="14.4" customHeight="1" x14ac:dyDescent="0.3">
      <c r="A17" s="663" t="s">
        <v>1605</v>
      </c>
      <c r="B17" s="664" t="s">
        <v>1513</v>
      </c>
      <c r="C17" s="664" t="s">
        <v>1392</v>
      </c>
      <c r="D17" s="664" t="s">
        <v>1565</v>
      </c>
      <c r="E17" s="664" t="s">
        <v>1514</v>
      </c>
      <c r="F17" s="667"/>
      <c r="G17" s="667"/>
      <c r="H17" s="680">
        <v>0</v>
      </c>
      <c r="I17" s="667">
        <v>3</v>
      </c>
      <c r="J17" s="667">
        <v>333.65999999999997</v>
      </c>
      <c r="K17" s="680">
        <v>1</v>
      </c>
      <c r="L17" s="667">
        <v>3</v>
      </c>
      <c r="M17" s="668">
        <v>333.65999999999997</v>
      </c>
    </row>
    <row r="18" spans="1:13" ht="14.4" customHeight="1" x14ac:dyDescent="0.3">
      <c r="A18" s="663" t="s">
        <v>1605</v>
      </c>
      <c r="B18" s="664" t="s">
        <v>1513</v>
      </c>
      <c r="C18" s="664" t="s">
        <v>1838</v>
      </c>
      <c r="D18" s="664" t="s">
        <v>1839</v>
      </c>
      <c r="E18" s="664" t="s">
        <v>1514</v>
      </c>
      <c r="F18" s="667"/>
      <c r="G18" s="667"/>
      <c r="H18" s="680">
        <v>0</v>
      </c>
      <c r="I18" s="667">
        <v>1</v>
      </c>
      <c r="J18" s="667">
        <v>149.52000000000001</v>
      </c>
      <c r="K18" s="680">
        <v>1</v>
      </c>
      <c r="L18" s="667">
        <v>1</v>
      </c>
      <c r="M18" s="668">
        <v>149.52000000000001</v>
      </c>
    </row>
    <row r="19" spans="1:13" ht="14.4" customHeight="1" x14ac:dyDescent="0.3">
      <c r="A19" s="663" t="s">
        <v>1605</v>
      </c>
      <c r="B19" s="664" t="s">
        <v>1513</v>
      </c>
      <c r="C19" s="664" t="s">
        <v>2105</v>
      </c>
      <c r="D19" s="664" t="s">
        <v>2106</v>
      </c>
      <c r="E19" s="664" t="s">
        <v>2107</v>
      </c>
      <c r="F19" s="667"/>
      <c r="G19" s="667"/>
      <c r="H19" s="680">
        <v>0</v>
      </c>
      <c r="I19" s="667">
        <v>1</v>
      </c>
      <c r="J19" s="667">
        <v>75.73</v>
      </c>
      <c r="K19" s="680">
        <v>1</v>
      </c>
      <c r="L19" s="667">
        <v>1</v>
      </c>
      <c r="M19" s="668">
        <v>75.73</v>
      </c>
    </row>
    <row r="20" spans="1:13" ht="14.4" customHeight="1" x14ac:dyDescent="0.3">
      <c r="A20" s="663" t="s">
        <v>1605</v>
      </c>
      <c r="B20" s="664" t="s">
        <v>1544</v>
      </c>
      <c r="C20" s="664" t="s">
        <v>1034</v>
      </c>
      <c r="D20" s="664" t="s">
        <v>543</v>
      </c>
      <c r="E20" s="664" t="s">
        <v>544</v>
      </c>
      <c r="F20" s="667"/>
      <c r="G20" s="667"/>
      <c r="H20" s="680">
        <v>0</v>
      </c>
      <c r="I20" s="667">
        <v>6</v>
      </c>
      <c r="J20" s="667">
        <v>219.24</v>
      </c>
      <c r="K20" s="680">
        <v>1</v>
      </c>
      <c r="L20" s="667">
        <v>6</v>
      </c>
      <c r="M20" s="668">
        <v>219.24</v>
      </c>
    </row>
    <row r="21" spans="1:13" ht="14.4" customHeight="1" x14ac:dyDescent="0.3">
      <c r="A21" s="663" t="s">
        <v>1605</v>
      </c>
      <c r="B21" s="664" t="s">
        <v>1556</v>
      </c>
      <c r="C21" s="664" t="s">
        <v>1079</v>
      </c>
      <c r="D21" s="664" t="s">
        <v>1080</v>
      </c>
      <c r="E21" s="664" t="s">
        <v>1505</v>
      </c>
      <c r="F21" s="667"/>
      <c r="G21" s="667"/>
      <c r="H21" s="680">
        <v>0</v>
      </c>
      <c r="I21" s="667">
        <v>1</v>
      </c>
      <c r="J21" s="667">
        <v>65.989999999999995</v>
      </c>
      <c r="K21" s="680">
        <v>1</v>
      </c>
      <c r="L21" s="667">
        <v>1</v>
      </c>
      <c r="M21" s="668">
        <v>65.989999999999995</v>
      </c>
    </row>
    <row r="22" spans="1:13" ht="14.4" customHeight="1" x14ac:dyDescent="0.3">
      <c r="A22" s="663" t="s">
        <v>1605</v>
      </c>
      <c r="B22" s="664" t="s">
        <v>1558</v>
      </c>
      <c r="C22" s="664" t="s">
        <v>1087</v>
      </c>
      <c r="D22" s="664" t="s">
        <v>1088</v>
      </c>
      <c r="E22" s="664" t="s">
        <v>1559</v>
      </c>
      <c r="F22" s="667"/>
      <c r="G22" s="667"/>
      <c r="H22" s="680">
        <v>0</v>
      </c>
      <c r="I22" s="667">
        <v>1</v>
      </c>
      <c r="J22" s="667">
        <v>63.75</v>
      </c>
      <c r="K22" s="680">
        <v>1</v>
      </c>
      <c r="L22" s="667">
        <v>1</v>
      </c>
      <c r="M22" s="668">
        <v>63.75</v>
      </c>
    </row>
    <row r="23" spans="1:13" ht="14.4" customHeight="1" x14ac:dyDescent="0.3">
      <c r="A23" s="663" t="s">
        <v>1605</v>
      </c>
      <c r="B23" s="664" t="s">
        <v>2144</v>
      </c>
      <c r="C23" s="664" t="s">
        <v>2026</v>
      </c>
      <c r="D23" s="664" t="s">
        <v>2027</v>
      </c>
      <c r="E23" s="664" t="s">
        <v>2028</v>
      </c>
      <c r="F23" s="667"/>
      <c r="G23" s="667"/>
      <c r="H23" s="680">
        <v>0</v>
      </c>
      <c r="I23" s="667">
        <v>1</v>
      </c>
      <c r="J23" s="667">
        <v>207.45</v>
      </c>
      <c r="K23" s="680">
        <v>1</v>
      </c>
      <c r="L23" s="667">
        <v>1</v>
      </c>
      <c r="M23" s="668">
        <v>207.45</v>
      </c>
    </row>
    <row r="24" spans="1:13" ht="14.4" customHeight="1" x14ac:dyDescent="0.3">
      <c r="A24" s="663" t="s">
        <v>1608</v>
      </c>
      <c r="B24" s="664" t="s">
        <v>1513</v>
      </c>
      <c r="C24" s="664" t="s">
        <v>1282</v>
      </c>
      <c r="D24" s="664" t="s">
        <v>1121</v>
      </c>
      <c r="E24" s="664" t="s">
        <v>1212</v>
      </c>
      <c r="F24" s="667"/>
      <c r="G24" s="667"/>
      <c r="H24" s="680">
        <v>0</v>
      </c>
      <c r="I24" s="667">
        <v>26</v>
      </c>
      <c r="J24" s="667">
        <v>4013.36</v>
      </c>
      <c r="K24" s="680">
        <v>1</v>
      </c>
      <c r="L24" s="667">
        <v>26</v>
      </c>
      <c r="M24" s="668">
        <v>4013.36</v>
      </c>
    </row>
    <row r="25" spans="1:13" ht="14.4" customHeight="1" x14ac:dyDescent="0.3">
      <c r="A25" s="663" t="s">
        <v>1608</v>
      </c>
      <c r="B25" s="664" t="s">
        <v>1544</v>
      </c>
      <c r="C25" s="664" t="s">
        <v>2117</v>
      </c>
      <c r="D25" s="664" t="s">
        <v>2118</v>
      </c>
      <c r="E25" s="664" t="s">
        <v>2119</v>
      </c>
      <c r="F25" s="667">
        <v>1</v>
      </c>
      <c r="G25" s="667">
        <v>36.54</v>
      </c>
      <c r="H25" s="680">
        <v>1</v>
      </c>
      <c r="I25" s="667"/>
      <c r="J25" s="667"/>
      <c r="K25" s="680">
        <v>0</v>
      </c>
      <c r="L25" s="667">
        <v>1</v>
      </c>
      <c r="M25" s="668">
        <v>36.54</v>
      </c>
    </row>
    <row r="26" spans="1:13" ht="14.4" customHeight="1" x14ac:dyDescent="0.3">
      <c r="A26" s="663" t="s">
        <v>1586</v>
      </c>
      <c r="B26" s="664" t="s">
        <v>1513</v>
      </c>
      <c r="C26" s="664" t="s">
        <v>1282</v>
      </c>
      <c r="D26" s="664" t="s">
        <v>1121</v>
      </c>
      <c r="E26" s="664" t="s">
        <v>1212</v>
      </c>
      <c r="F26" s="667"/>
      <c r="G26" s="667"/>
      <c r="H26" s="680">
        <v>0</v>
      </c>
      <c r="I26" s="667">
        <v>10</v>
      </c>
      <c r="J26" s="667">
        <v>1543.6</v>
      </c>
      <c r="K26" s="680">
        <v>1</v>
      </c>
      <c r="L26" s="667">
        <v>10</v>
      </c>
      <c r="M26" s="668">
        <v>1543.6</v>
      </c>
    </row>
    <row r="27" spans="1:13" ht="14.4" customHeight="1" x14ac:dyDescent="0.3">
      <c r="A27" s="663" t="s">
        <v>1606</v>
      </c>
      <c r="B27" s="664" t="s">
        <v>1481</v>
      </c>
      <c r="C27" s="664" t="s">
        <v>1144</v>
      </c>
      <c r="D27" s="664" t="s">
        <v>1145</v>
      </c>
      <c r="E27" s="664" t="s">
        <v>1146</v>
      </c>
      <c r="F27" s="667"/>
      <c r="G27" s="667"/>
      <c r="H27" s="680">
        <v>0</v>
      </c>
      <c r="I27" s="667">
        <v>2</v>
      </c>
      <c r="J27" s="667">
        <v>1337.08</v>
      </c>
      <c r="K27" s="680">
        <v>1</v>
      </c>
      <c r="L27" s="667">
        <v>2</v>
      </c>
      <c r="M27" s="668">
        <v>1337.08</v>
      </c>
    </row>
    <row r="28" spans="1:13" ht="14.4" customHeight="1" x14ac:dyDescent="0.3">
      <c r="A28" s="663" t="s">
        <v>1606</v>
      </c>
      <c r="B28" s="664" t="s">
        <v>1487</v>
      </c>
      <c r="C28" s="664" t="s">
        <v>1036</v>
      </c>
      <c r="D28" s="664" t="s">
        <v>1037</v>
      </c>
      <c r="E28" s="664" t="s">
        <v>1491</v>
      </c>
      <c r="F28" s="667"/>
      <c r="G28" s="667"/>
      <c r="H28" s="680">
        <v>0</v>
      </c>
      <c r="I28" s="667">
        <v>2</v>
      </c>
      <c r="J28" s="667">
        <v>1847.48</v>
      </c>
      <c r="K28" s="680">
        <v>1</v>
      </c>
      <c r="L28" s="667">
        <v>2</v>
      </c>
      <c r="M28" s="668">
        <v>1847.48</v>
      </c>
    </row>
    <row r="29" spans="1:13" ht="14.4" customHeight="1" x14ac:dyDescent="0.3">
      <c r="A29" s="663" t="s">
        <v>1606</v>
      </c>
      <c r="B29" s="664" t="s">
        <v>1513</v>
      </c>
      <c r="C29" s="664" t="s">
        <v>1621</v>
      </c>
      <c r="D29" s="664" t="s">
        <v>1121</v>
      </c>
      <c r="E29" s="664" t="s">
        <v>1622</v>
      </c>
      <c r="F29" s="667">
        <v>14</v>
      </c>
      <c r="G29" s="667">
        <v>0</v>
      </c>
      <c r="H29" s="680"/>
      <c r="I29" s="667"/>
      <c r="J29" s="667"/>
      <c r="K29" s="680"/>
      <c r="L29" s="667">
        <v>14</v>
      </c>
      <c r="M29" s="668">
        <v>0</v>
      </c>
    </row>
    <row r="30" spans="1:13" ht="14.4" customHeight="1" x14ac:dyDescent="0.3">
      <c r="A30" s="663" t="s">
        <v>1606</v>
      </c>
      <c r="B30" s="664" t="s">
        <v>1513</v>
      </c>
      <c r="C30" s="664" t="s">
        <v>1282</v>
      </c>
      <c r="D30" s="664" t="s">
        <v>1121</v>
      </c>
      <c r="E30" s="664" t="s">
        <v>1212</v>
      </c>
      <c r="F30" s="667"/>
      <c r="G30" s="667"/>
      <c r="H30" s="680">
        <v>0</v>
      </c>
      <c r="I30" s="667">
        <v>26</v>
      </c>
      <c r="J30" s="667">
        <v>4013.36</v>
      </c>
      <c r="K30" s="680">
        <v>1</v>
      </c>
      <c r="L30" s="667">
        <v>26</v>
      </c>
      <c r="M30" s="668">
        <v>4013.36</v>
      </c>
    </row>
    <row r="31" spans="1:13" ht="14.4" customHeight="1" x14ac:dyDescent="0.3">
      <c r="A31" s="663" t="s">
        <v>1606</v>
      </c>
      <c r="B31" s="664" t="s">
        <v>1513</v>
      </c>
      <c r="C31" s="664" t="s">
        <v>1392</v>
      </c>
      <c r="D31" s="664" t="s">
        <v>1565</v>
      </c>
      <c r="E31" s="664" t="s">
        <v>1514</v>
      </c>
      <c r="F31" s="667"/>
      <c r="G31" s="667"/>
      <c r="H31" s="680">
        <v>0</v>
      </c>
      <c r="I31" s="667">
        <v>1</v>
      </c>
      <c r="J31" s="667">
        <v>111.22</v>
      </c>
      <c r="K31" s="680">
        <v>1</v>
      </c>
      <c r="L31" s="667">
        <v>1</v>
      </c>
      <c r="M31" s="668">
        <v>111.22</v>
      </c>
    </row>
    <row r="32" spans="1:13" ht="14.4" customHeight="1" x14ac:dyDescent="0.3">
      <c r="A32" s="663" t="s">
        <v>1606</v>
      </c>
      <c r="B32" s="664" t="s">
        <v>1513</v>
      </c>
      <c r="C32" s="664" t="s">
        <v>1838</v>
      </c>
      <c r="D32" s="664" t="s">
        <v>1839</v>
      </c>
      <c r="E32" s="664" t="s">
        <v>1514</v>
      </c>
      <c r="F32" s="667"/>
      <c r="G32" s="667"/>
      <c r="H32" s="680">
        <v>0</v>
      </c>
      <c r="I32" s="667">
        <v>9</v>
      </c>
      <c r="J32" s="667">
        <v>1345.68</v>
      </c>
      <c r="K32" s="680">
        <v>1</v>
      </c>
      <c r="L32" s="667">
        <v>9</v>
      </c>
      <c r="M32" s="668">
        <v>1345.68</v>
      </c>
    </row>
    <row r="33" spans="1:13" ht="14.4" customHeight="1" x14ac:dyDescent="0.3">
      <c r="A33" s="663" t="s">
        <v>1606</v>
      </c>
      <c r="B33" s="664" t="s">
        <v>1513</v>
      </c>
      <c r="C33" s="664" t="s">
        <v>1665</v>
      </c>
      <c r="D33" s="664" t="s">
        <v>1121</v>
      </c>
      <c r="E33" s="664" t="s">
        <v>1212</v>
      </c>
      <c r="F33" s="667">
        <v>17</v>
      </c>
      <c r="G33" s="667">
        <v>2624.12</v>
      </c>
      <c r="H33" s="680">
        <v>1</v>
      </c>
      <c r="I33" s="667"/>
      <c r="J33" s="667"/>
      <c r="K33" s="680">
        <v>0</v>
      </c>
      <c r="L33" s="667">
        <v>17</v>
      </c>
      <c r="M33" s="668">
        <v>2624.12</v>
      </c>
    </row>
    <row r="34" spans="1:13" ht="14.4" customHeight="1" x14ac:dyDescent="0.3">
      <c r="A34" s="663" t="s">
        <v>1606</v>
      </c>
      <c r="B34" s="664" t="s">
        <v>1544</v>
      </c>
      <c r="C34" s="664" t="s">
        <v>1072</v>
      </c>
      <c r="D34" s="664" t="s">
        <v>543</v>
      </c>
      <c r="E34" s="664" t="s">
        <v>1545</v>
      </c>
      <c r="F34" s="667"/>
      <c r="G34" s="667"/>
      <c r="H34" s="680">
        <v>0</v>
      </c>
      <c r="I34" s="667">
        <v>12</v>
      </c>
      <c r="J34" s="667">
        <v>219.12000000000003</v>
      </c>
      <c r="K34" s="680">
        <v>1</v>
      </c>
      <c r="L34" s="667">
        <v>12</v>
      </c>
      <c r="M34" s="668">
        <v>219.12000000000003</v>
      </c>
    </row>
    <row r="35" spans="1:13" ht="14.4" customHeight="1" x14ac:dyDescent="0.3">
      <c r="A35" s="663" t="s">
        <v>1606</v>
      </c>
      <c r="B35" s="664" t="s">
        <v>2145</v>
      </c>
      <c r="C35" s="664" t="s">
        <v>2051</v>
      </c>
      <c r="D35" s="664" t="s">
        <v>2052</v>
      </c>
      <c r="E35" s="664" t="s">
        <v>2053</v>
      </c>
      <c r="F35" s="667">
        <v>1</v>
      </c>
      <c r="G35" s="667">
        <v>131.37</v>
      </c>
      <c r="H35" s="680">
        <v>1</v>
      </c>
      <c r="I35" s="667"/>
      <c r="J35" s="667"/>
      <c r="K35" s="680">
        <v>0</v>
      </c>
      <c r="L35" s="667">
        <v>1</v>
      </c>
      <c r="M35" s="668">
        <v>131.37</v>
      </c>
    </row>
    <row r="36" spans="1:13" ht="14.4" customHeight="1" x14ac:dyDescent="0.3">
      <c r="A36" s="663" t="s">
        <v>1587</v>
      </c>
      <c r="B36" s="664" t="s">
        <v>1513</v>
      </c>
      <c r="C36" s="664" t="s">
        <v>1282</v>
      </c>
      <c r="D36" s="664" t="s">
        <v>1121</v>
      </c>
      <c r="E36" s="664" t="s">
        <v>1212</v>
      </c>
      <c r="F36" s="667"/>
      <c r="G36" s="667"/>
      <c r="H36" s="680">
        <v>0</v>
      </c>
      <c r="I36" s="667">
        <v>27</v>
      </c>
      <c r="J36" s="667">
        <v>4167.7200000000012</v>
      </c>
      <c r="K36" s="680">
        <v>1</v>
      </c>
      <c r="L36" s="667">
        <v>27</v>
      </c>
      <c r="M36" s="668">
        <v>4167.7200000000012</v>
      </c>
    </row>
    <row r="37" spans="1:13" ht="14.4" customHeight="1" x14ac:dyDescent="0.3">
      <c r="A37" s="663" t="s">
        <v>1588</v>
      </c>
      <c r="B37" s="664" t="s">
        <v>1504</v>
      </c>
      <c r="C37" s="664" t="s">
        <v>1056</v>
      </c>
      <c r="D37" s="664" t="s">
        <v>1099</v>
      </c>
      <c r="E37" s="664" t="s">
        <v>1505</v>
      </c>
      <c r="F37" s="667"/>
      <c r="G37" s="667"/>
      <c r="H37" s="680">
        <v>0</v>
      </c>
      <c r="I37" s="667">
        <v>2</v>
      </c>
      <c r="J37" s="667">
        <v>117.72</v>
      </c>
      <c r="K37" s="680">
        <v>1</v>
      </c>
      <c r="L37" s="667">
        <v>2</v>
      </c>
      <c r="M37" s="668">
        <v>117.72</v>
      </c>
    </row>
    <row r="38" spans="1:13" ht="14.4" customHeight="1" x14ac:dyDescent="0.3">
      <c r="A38" s="663" t="s">
        <v>1588</v>
      </c>
      <c r="B38" s="664" t="s">
        <v>1513</v>
      </c>
      <c r="C38" s="664" t="s">
        <v>1282</v>
      </c>
      <c r="D38" s="664" t="s">
        <v>1121</v>
      </c>
      <c r="E38" s="664" t="s">
        <v>1212</v>
      </c>
      <c r="F38" s="667"/>
      <c r="G38" s="667"/>
      <c r="H38" s="680">
        <v>0</v>
      </c>
      <c r="I38" s="667">
        <v>77</v>
      </c>
      <c r="J38" s="667">
        <v>11885.720000000005</v>
      </c>
      <c r="K38" s="680">
        <v>1</v>
      </c>
      <c r="L38" s="667">
        <v>77</v>
      </c>
      <c r="M38" s="668">
        <v>11885.720000000005</v>
      </c>
    </row>
    <row r="39" spans="1:13" ht="14.4" customHeight="1" x14ac:dyDescent="0.3">
      <c r="A39" s="663" t="s">
        <v>1588</v>
      </c>
      <c r="B39" s="664" t="s">
        <v>1513</v>
      </c>
      <c r="C39" s="664" t="s">
        <v>2102</v>
      </c>
      <c r="D39" s="664" t="s">
        <v>2103</v>
      </c>
      <c r="E39" s="664" t="s">
        <v>2104</v>
      </c>
      <c r="F39" s="667"/>
      <c r="G39" s="667"/>
      <c r="H39" s="680">
        <v>0</v>
      </c>
      <c r="I39" s="667">
        <v>1</v>
      </c>
      <c r="J39" s="667">
        <v>66.08</v>
      </c>
      <c r="K39" s="680">
        <v>1</v>
      </c>
      <c r="L39" s="667">
        <v>1</v>
      </c>
      <c r="M39" s="668">
        <v>66.08</v>
      </c>
    </row>
    <row r="40" spans="1:13" ht="14.4" customHeight="1" x14ac:dyDescent="0.3">
      <c r="A40" s="663" t="s">
        <v>1588</v>
      </c>
      <c r="B40" s="664" t="s">
        <v>1513</v>
      </c>
      <c r="C40" s="664" t="s">
        <v>2105</v>
      </c>
      <c r="D40" s="664" t="s">
        <v>2106</v>
      </c>
      <c r="E40" s="664" t="s">
        <v>2107</v>
      </c>
      <c r="F40" s="667"/>
      <c r="G40" s="667"/>
      <c r="H40" s="680">
        <v>0</v>
      </c>
      <c r="I40" s="667">
        <v>1</v>
      </c>
      <c r="J40" s="667">
        <v>75.73</v>
      </c>
      <c r="K40" s="680">
        <v>1</v>
      </c>
      <c r="L40" s="667">
        <v>1</v>
      </c>
      <c r="M40" s="668">
        <v>75.73</v>
      </c>
    </row>
    <row r="41" spans="1:13" ht="14.4" customHeight="1" x14ac:dyDescent="0.3">
      <c r="A41" s="663" t="s">
        <v>1588</v>
      </c>
      <c r="B41" s="664" t="s">
        <v>1513</v>
      </c>
      <c r="C41" s="664" t="s">
        <v>2108</v>
      </c>
      <c r="D41" s="664" t="s">
        <v>2106</v>
      </c>
      <c r="E41" s="664" t="s">
        <v>2109</v>
      </c>
      <c r="F41" s="667">
        <v>1</v>
      </c>
      <c r="G41" s="667">
        <v>0</v>
      </c>
      <c r="H41" s="680"/>
      <c r="I41" s="667"/>
      <c r="J41" s="667"/>
      <c r="K41" s="680"/>
      <c r="L41" s="667">
        <v>1</v>
      </c>
      <c r="M41" s="668">
        <v>0</v>
      </c>
    </row>
    <row r="42" spans="1:13" ht="14.4" customHeight="1" x14ac:dyDescent="0.3">
      <c r="A42" s="663" t="s">
        <v>1588</v>
      </c>
      <c r="B42" s="664" t="s">
        <v>1544</v>
      </c>
      <c r="C42" s="664" t="s">
        <v>1072</v>
      </c>
      <c r="D42" s="664" t="s">
        <v>543</v>
      </c>
      <c r="E42" s="664" t="s">
        <v>1545</v>
      </c>
      <c r="F42" s="667"/>
      <c r="G42" s="667"/>
      <c r="H42" s="680">
        <v>0</v>
      </c>
      <c r="I42" s="667">
        <v>15</v>
      </c>
      <c r="J42" s="667">
        <v>273.89999999999998</v>
      </c>
      <c r="K42" s="680">
        <v>1</v>
      </c>
      <c r="L42" s="667">
        <v>15</v>
      </c>
      <c r="M42" s="668">
        <v>273.89999999999998</v>
      </c>
    </row>
    <row r="43" spans="1:13" ht="14.4" customHeight="1" x14ac:dyDescent="0.3">
      <c r="A43" s="663" t="s">
        <v>1588</v>
      </c>
      <c r="B43" s="664" t="s">
        <v>1544</v>
      </c>
      <c r="C43" s="664" t="s">
        <v>2096</v>
      </c>
      <c r="D43" s="664" t="s">
        <v>543</v>
      </c>
      <c r="E43" s="664" t="s">
        <v>2097</v>
      </c>
      <c r="F43" s="667"/>
      <c r="G43" s="667"/>
      <c r="H43" s="680"/>
      <c r="I43" s="667">
        <v>1</v>
      </c>
      <c r="J43" s="667">
        <v>0</v>
      </c>
      <c r="K43" s="680"/>
      <c r="L43" s="667">
        <v>1</v>
      </c>
      <c r="M43" s="668">
        <v>0</v>
      </c>
    </row>
    <row r="44" spans="1:13" ht="14.4" customHeight="1" x14ac:dyDescent="0.3">
      <c r="A44" s="663" t="s">
        <v>1588</v>
      </c>
      <c r="B44" s="664" t="s">
        <v>1548</v>
      </c>
      <c r="C44" s="664" t="s">
        <v>1766</v>
      </c>
      <c r="D44" s="664" t="s">
        <v>1767</v>
      </c>
      <c r="E44" s="664" t="s">
        <v>1768</v>
      </c>
      <c r="F44" s="667"/>
      <c r="G44" s="667"/>
      <c r="H44" s="680">
        <v>0</v>
      </c>
      <c r="I44" s="667">
        <v>2</v>
      </c>
      <c r="J44" s="667">
        <v>62.64</v>
      </c>
      <c r="K44" s="680">
        <v>1</v>
      </c>
      <c r="L44" s="667">
        <v>2</v>
      </c>
      <c r="M44" s="668">
        <v>62.64</v>
      </c>
    </row>
    <row r="45" spans="1:13" ht="14.4" customHeight="1" x14ac:dyDescent="0.3">
      <c r="A45" s="663" t="s">
        <v>1588</v>
      </c>
      <c r="B45" s="664" t="s">
        <v>2146</v>
      </c>
      <c r="C45" s="664" t="s">
        <v>1755</v>
      </c>
      <c r="D45" s="664" t="s">
        <v>1756</v>
      </c>
      <c r="E45" s="664" t="s">
        <v>1557</v>
      </c>
      <c r="F45" s="667"/>
      <c r="G45" s="667"/>
      <c r="H45" s="680">
        <v>0</v>
      </c>
      <c r="I45" s="667">
        <v>2</v>
      </c>
      <c r="J45" s="667">
        <v>264</v>
      </c>
      <c r="K45" s="680">
        <v>1</v>
      </c>
      <c r="L45" s="667">
        <v>2</v>
      </c>
      <c r="M45" s="668">
        <v>264</v>
      </c>
    </row>
    <row r="46" spans="1:13" ht="14.4" customHeight="1" x14ac:dyDescent="0.3">
      <c r="A46" s="663" t="s">
        <v>1588</v>
      </c>
      <c r="B46" s="664" t="s">
        <v>2147</v>
      </c>
      <c r="C46" s="664" t="s">
        <v>1758</v>
      </c>
      <c r="D46" s="664" t="s">
        <v>1759</v>
      </c>
      <c r="E46" s="664" t="s">
        <v>1760</v>
      </c>
      <c r="F46" s="667"/>
      <c r="G46" s="667"/>
      <c r="H46" s="680">
        <v>0</v>
      </c>
      <c r="I46" s="667">
        <v>1</v>
      </c>
      <c r="J46" s="667">
        <v>246.39</v>
      </c>
      <c r="K46" s="680">
        <v>1</v>
      </c>
      <c r="L46" s="667">
        <v>1</v>
      </c>
      <c r="M46" s="668">
        <v>246.39</v>
      </c>
    </row>
    <row r="47" spans="1:13" ht="14.4" customHeight="1" x14ac:dyDescent="0.3">
      <c r="A47" s="663" t="s">
        <v>1589</v>
      </c>
      <c r="B47" s="664" t="s">
        <v>1513</v>
      </c>
      <c r="C47" s="664" t="s">
        <v>1282</v>
      </c>
      <c r="D47" s="664" t="s">
        <v>1121</v>
      </c>
      <c r="E47" s="664" t="s">
        <v>1212</v>
      </c>
      <c r="F47" s="667"/>
      <c r="G47" s="667"/>
      <c r="H47" s="680">
        <v>0</v>
      </c>
      <c r="I47" s="667">
        <v>2</v>
      </c>
      <c r="J47" s="667">
        <v>308.72000000000003</v>
      </c>
      <c r="K47" s="680">
        <v>1</v>
      </c>
      <c r="L47" s="667">
        <v>2</v>
      </c>
      <c r="M47" s="668">
        <v>308.72000000000003</v>
      </c>
    </row>
    <row r="48" spans="1:13" ht="14.4" customHeight="1" x14ac:dyDescent="0.3">
      <c r="A48" s="663" t="s">
        <v>1590</v>
      </c>
      <c r="B48" s="664" t="s">
        <v>2148</v>
      </c>
      <c r="C48" s="664" t="s">
        <v>1777</v>
      </c>
      <c r="D48" s="664" t="s">
        <v>1778</v>
      </c>
      <c r="E48" s="664" t="s">
        <v>1779</v>
      </c>
      <c r="F48" s="667"/>
      <c r="G48" s="667"/>
      <c r="H48" s="680">
        <v>0</v>
      </c>
      <c r="I48" s="667">
        <v>2</v>
      </c>
      <c r="J48" s="667">
        <v>131.08000000000001</v>
      </c>
      <c r="K48" s="680">
        <v>1</v>
      </c>
      <c r="L48" s="667">
        <v>2</v>
      </c>
      <c r="M48" s="668">
        <v>131.08000000000001</v>
      </c>
    </row>
    <row r="49" spans="1:13" ht="14.4" customHeight="1" x14ac:dyDescent="0.3">
      <c r="A49" s="663" t="s">
        <v>1590</v>
      </c>
      <c r="B49" s="664" t="s">
        <v>1513</v>
      </c>
      <c r="C49" s="664" t="s">
        <v>1282</v>
      </c>
      <c r="D49" s="664" t="s">
        <v>1121</v>
      </c>
      <c r="E49" s="664" t="s">
        <v>1212</v>
      </c>
      <c r="F49" s="667"/>
      <c r="G49" s="667"/>
      <c r="H49" s="680">
        <v>0</v>
      </c>
      <c r="I49" s="667">
        <v>22</v>
      </c>
      <c r="J49" s="667">
        <v>3395.9200000000005</v>
      </c>
      <c r="K49" s="680">
        <v>1</v>
      </c>
      <c r="L49" s="667">
        <v>22</v>
      </c>
      <c r="M49" s="668">
        <v>3395.9200000000005</v>
      </c>
    </row>
    <row r="50" spans="1:13" ht="14.4" customHeight="1" x14ac:dyDescent="0.3">
      <c r="A50" s="663" t="s">
        <v>1590</v>
      </c>
      <c r="B50" s="664" t="s">
        <v>2149</v>
      </c>
      <c r="C50" s="664" t="s">
        <v>1785</v>
      </c>
      <c r="D50" s="664" t="s">
        <v>1786</v>
      </c>
      <c r="E50" s="664" t="s">
        <v>1787</v>
      </c>
      <c r="F50" s="667">
        <v>1</v>
      </c>
      <c r="G50" s="667">
        <v>0</v>
      </c>
      <c r="H50" s="680"/>
      <c r="I50" s="667"/>
      <c r="J50" s="667"/>
      <c r="K50" s="680"/>
      <c r="L50" s="667">
        <v>1</v>
      </c>
      <c r="M50" s="668">
        <v>0</v>
      </c>
    </row>
    <row r="51" spans="1:13" ht="14.4" customHeight="1" x14ac:dyDescent="0.3">
      <c r="A51" s="663" t="s">
        <v>1590</v>
      </c>
      <c r="B51" s="664" t="s">
        <v>1544</v>
      </c>
      <c r="C51" s="664" t="s">
        <v>1072</v>
      </c>
      <c r="D51" s="664" t="s">
        <v>543</v>
      </c>
      <c r="E51" s="664" t="s">
        <v>1545</v>
      </c>
      <c r="F51" s="667"/>
      <c r="G51" s="667"/>
      <c r="H51" s="680">
        <v>0</v>
      </c>
      <c r="I51" s="667">
        <v>2</v>
      </c>
      <c r="J51" s="667">
        <v>36.520000000000003</v>
      </c>
      <c r="K51" s="680">
        <v>1</v>
      </c>
      <c r="L51" s="667">
        <v>2</v>
      </c>
      <c r="M51" s="668">
        <v>36.520000000000003</v>
      </c>
    </row>
    <row r="52" spans="1:13" ht="14.4" customHeight="1" x14ac:dyDescent="0.3">
      <c r="A52" s="663" t="s">
        <v>1590</v>
      </c>
      <c r="B52" s="664" t="s">
        <v>1544</v>
      </c>
      <c r="C52" s="664" t="s">
        <v>1034</v>
      </c>
      <c r="D52" s="664" t="s">
        <v>543</v>
      </c>
      <c r="E52" s="664" t="s">
        <v>544</v>
      </c>
      <c r="F52" s="667"/>
      <c r="G52" s="667"/>
      <c r="H52" s="680">
        <v>0</v>
      </c>
      <c r="I52" s="667">
        <v>1</v>
      </c>
      <c r="J52" s="667">
        <v>36.54</v>
      </c>
      <c r="K52" s="680">
        <v>1</v>
      </c>
      <c r="L52" s="667">
        <v>1</v>
      </c>
      <c r="M52" s="668">
        <v>36.54</v>
      </c>
    </row>
    <row r="53" spans="1:13" ht="14.4" customHeight="1" x14ac:dyDescent="0.3">
      <c r="A53" s="663" t="s">
        <v>1591</v>
      </c>
      <c r="B53" s="664" t="s">
        <v>1479</v>
      </c>
      <c r="C53" s="664" t="s">
        <v>1821</v>
      </c>
      <c r="D53" s="664" t="s">
        <v>1822</v>
      </c>
      <c r="E53" s="664" t="s">
        <v>1823</v>
      </c>
      <c r="F53" s="667"/>
      <c r="G53" s="667"/>
      <c r="H53" s="680"/>
      <c r="I53" s="667">
        <v>1</v>
      </c>
      <c r="J53" s="667">
        <v>0</v>
      </c>
      <c r="K53" s="680"/>
      <c r="L53" s="667">
        <v>1</v>
      </c>
      <c r="M53" s="668">
        <v>0</v>
      </c>
    </row>
    <row r="54" spans="1:13" ht="14.4" customHeight="1" x14ac:dyDescent="0.3">
      <c r="A54" s="663" t="s">
        <v>1591</v>
      </c>
      <c r="B54" s="664" t="s">
        <v>1479</v>
      </c>
      <c r="C54" s="664" t="s">
        <v>1824</v>
      </c>
      <c r="D54" s="664" t="s">
        <v>1822</v>
      </c>
      <c r="E54" s="664" t="s">
        <v>1825</v>
      </c>
      <c r="F54" s="667"/>
      <c r="G54" s="667"/>
      <c r="H54" s="680"/>
      <c r="I54" s="667">
        <v>1</v>
      </c>
      <c r="J54" s="667">
        <v>0</v>
      </c>
      <c r="K54" s="680"/>
      <c r="L54" s="667">
        <v>1</v>
      </c>
      <c r="M54" s="668">
        <v>0</v>
      </c>
    </row>
    <row r="55" spans="1:13" ht="14.4" customHeight="1" x14ac:dyDescent="0.3">
      <c r="A55" s="663" t="s">
        <v>1591</v>
      </c>
      <c r="B55" s="664" t="s">
        <v>1479</v>
      </c>
      <c r="C55" s="664" t="s">
        <v>1826</v>
      </c>
      <c r="D55" s="664" t="s">
        <v>1827</v>
      </c>
      <c r="E55" s="664" t="s">
        <v>1828</v>
      </c>
      <c r="F55" s="667"/>
      <c r="G55" s="667"/>
      <c r="H55" s="680">
        <v>0</v>
      </c>
      <c r="I55" s="667">
        <v>1</v>
      </c>
      <c r="J55" s="667">
        <v>150.59</v>
      </c>
      <c r="K55" s="680">
        <v>1</v>
      </c>
      <c r="L55" s="667">
        <v>1</v>
      </c>
      <c r="M55" s="668">
        <v>150.59</v>
      </c>
    </row>
    <row r="56" spans="1:13" ht="14.4" customHeight="1" x14ac:dyDescent="0.3">
      <c r="A56" s="663" t="s">
        <v>1591</v>
      </c>
      <c r="B56" s="664" t="s">
        <v>1487</v>
      </c>
      <c r="C56" s="664" t="s">
        <v>1129</v>
      </c>
      <c r="D56" s="664" t="s">
        <v>1037</v>
      </c>
      <c r="E56" s="664" t="s">
        <v>1490</v>
      </c>
      <c r="F56" s="667"/>
      <c r="G56" s="667"/>
      <c r="H56" s="680">
        <v>0</v>
      </c>
      <c r="I56" s="667">
        <v>4</v>
      </c>
      <c r="J56" s="667">
        <v>2173.56</v>
      </c>
      <c r="K56" s="680">
        <v>1</v>
      </c>
      <c r="L56" s="667">
        <v>4</v>
      </c>
      <c r="M56" s="668">
        <v>2173.56</v>
      </c>
    </row>
    <row r="57" spans="1:13" ht="14.4" customHeight="1" x14ac:dyDescent="0.3">
      <c r="A57" s="663" t="s">
        <v>1591</v>
      </c>
      <c r="B57" s="664" t="s">
        <v>1513</v>
      </c>
      <c r="C57" s="664" t="s">
        <v>1621</v>
      </c>
      <c r="D57" s="664" t="s">
        <v>1121</v>
      </c>
      <c r="E57" s="664" t="s">
        <v>1622</v>
      </c>
      <c r="F57" s="667">
        <v>1</v>
      </c>
      <c r="G57" s="667">
        <v>0</v>
      </c>
      <c r="H57" s="680"/>
      <c r="I57" s="667"/>
      <c r="J57" s="667"/>
      <c r="K57" s="680"/>
      <c r="L57" s="667">
        <v>1</v>
      </c>
      <c r="M57" s="668">
        <v>0</v>
      </c>
    </row>
    <row r="58" spans="1:13" ht="14.4" customHeight="1" x14ac:dyDescent="0.3">
      <c r="A58" s="663" t="s">
        <v>1591</v>
      </c>
      <c r="B58" s="664" t="s">
        <v>1513</v>
      </c>
      <c r="C58" s="664" t="s">
        <v>1282</v>
      </c>
      <c r="D58" s="664" t="s">
        <v>1121</v>
      </c>
      <c r="E58" s="664" t="s">
        <v>1212</v>
      </c>
      <c r="F58" s="667"/>
      <c r="G58" s="667"/>
      <c r="H58" s="680">
        <v>0</v>
      </c>
      <c r="I58" s="667">
        <v>20</v>
      </c>
      <c r="J58" s="667">
        <v>3087.2</v>
      </c>
      <c r="K58" s="680">
        <v>1</v>
      </c>
      <c r="L58" s="667">
        <v>20</v>
      </c>
      <c r="M58" s="668">
        <v>3087.2</v>
      </c>
    </row>
    <row r="59" spans="1:13" ht="14.4" customHeight="1" x14ac:dyDescent="0.3">
      <c r="A59" s="663" t="s">
        <v>1591</v>
      </c>
      <c r="B59" s="664" t="s">
        <v>1513</v>
      </c>
      <c r="C59" s="664" t="s">
        <v>1120</v>
      </c>
      <c r="D59" s="664" t="s">
        <v>1121</v>
      </c>
      <c r="E59" s="664" t="s">
        <v>1514</v>
      </c>
      <c r="F59" s="667"/>
      <c r="G59" s="667"/>
      <c r="H59" s="680">
        <v>0</v>
      </c>
      <c r="I59" s="667">
        <v>1</v>
      </c>
      <c r="J59" s="667">
        <v>225.06</v>
      </c>
      <c r="K59" s="680">
        <v>1</v>
      </c>
      <c r="L59" s="667">
        <v>1</v>
      </c>
      <c r="M59" s="668">
        <v>225.06</v>
      </c>
    </row>
    <row r="60" spans="1:13" ht="14.4" customHeight="1" x14ac:dyDescent="0.3">
      <c r="A60" s="663" t="s">
        <v>1591</v>
      </c>
      <c r="B60" s="664" t="s">
        <v>1544</v>
      </c>
      <c r="C60" s="664" t="s">
        <v>1072</v>
      </c>
      <c r="D60" s="664" t="s">
        <v>543</v>
      </c>
      <c r="E60" s="664" t="s">
        <v>1545</v>
      </c>
      <c r="F60" s="667"/>
      <c r="G60" s="667"/>
      <c r="H60" s="680">
        <v>0</v>
      </c>
      <c r="I60" s="667">
        <v>1</v>
      </c>
      <c r="J60" s="667">
        <v>18.260000000000002</v>
      </c>
      <c r="K60" s="680">
        <v>1</v>
      </c>
      <c r="L60" s="667">
        <v>1</v>
      </c>
      <c r="M60" s="668">
        <v>18.260000000000002</v>
      </c>
    </row>
    <row r="61" spans="1:13" ht="14.4" customHeight="1" x14ac:dyDescent="0.3">
      <c r="A61" s="663" t="s">
        <v>1591</v>
      </c>
      <c r="B61" s="664" t="s">
        <v>1544</v>
      </c>
      <c r="C61" s="664" t="s">
        <v>1034</v>
      </c>
      <c r="D61" s="664" t="s">
        <v>543</v>
      </c>
      <c r="E61" s="664" t="s">
        <v>544</v>
      </c>
      <c r="F61" s="667"/>
      <c r="G61" s="667"/>
      <c r="H61" s="680">
        <v>0</v>
      </c>
      <c r="I61" s="667">
        <v>6</v>
      </c>
      <c r="J61" s="667">
        <v>219.24</v>
      </c>
      <c r="K61" s="680">
        <v>1</v>
      </c>
      <c r="L61" s="667">
        <v>6</v>
      </c>
      <c r="M61" s="668">
        <v>219.24</v>
      </c>
    </row>
    <row r="62" spans="1:13" ht="14.4" customHeight="1" x14ac:dyDescent="0.3">
      <c r="A62" s="663" t="s">
        <v>1614</v>
      </c>
      <c r="B62" s="664" t="s">
        <v>1513</v>
      </c>
      <c r="C62" s="664" t="s">
        <v>1282</v>
      </c>
      <c r="D62" s="664" t="s">
        <v>1121</v>
      </c>
      <c r="E62" s="664" t="s">
        <v>1212</v>
      </c>
      <c r="F62" s="667"/>
      <c r="G62" s="667"/>
      <c r="H62" s="680">
        <v>0</v>
      </c>
      <c r="I62" s="667">
        <v>12</v>
      </c>
      <c r="J62" s="667">
        <v>1852.3200000000002</v>
      </c>
      <c r="K62" s="680">
        <v>1</v>
      </c>
      <c r="L62" s="667">
        <v>12</v>
      </c>
      <c r="M62" s="668">
        <v>1852.3200000000002</v>
      </c>
    </row>
    <row r="63" spans="1:13" ht="14.4" customHeight="1" x14ac:dyDescent="0.3">
      <c r="A63" s="663" t="s">
        <v>1615</v>
      </c>
      <c r="B63" s="664" t="s">
        <v>1513</v>
      </c>
      <c r="C63" s="664" t="s">
        <v>1621</v>
      </c>
      <c r="D63" s="664" t="s">
        <v>1121</v>
      </c>
      <c r="E63" s="664" t="s">
        <v>1622</v>
      </c>
      <c r="F63" s="667">
        <v>6</v>
      </c>
      <c r="G63" s="667">
        <v>0</v>
      </c>
      <c r="H63" s="680"/>
      <c r="I63" s="667"/>
      <c r="J63" s="667"/>
      <c r="K63" s="680"/>
      <c r="L63" s="667">
        <v>6</v>
      </c>
      <c r="M63" s="668">
        <v>0</v>
      </c>
    </row>
    <row r="64" spans="1:13" ht="14.4" customHeight="1" x14ac:dyDescent="0.3">
      <c r="A64" s="663" t="s">
        <v>1615</v>
      </c>
      <c r="B64" s="664" t="s">
        <v>1513</v>
      </c>
      <c r="C64" s="664" t="s">
        <v>1282</v>
      </c>
      <c r="D64" s="664" t="s">
        <v>1121</v>
      </c>
      <c r="E64" s="664" t="s">
        <v>1212</v>
      </c>
      <c r="F64" s="667"/>
      <c r="G64" s="667"/>
      <c r="H64" s="680">
        <v>0</v>
      </c>
      <c r="I64" s="667">
        <v>8</v>
      </c>
      <c r="J64" s="667">
        <v>1234.8800000000001</v>
      </c>
      <c r="K64" s="680">
        <v>1</v>
      </c>
      <c r="L64" s="667">
        <v>8</v>
      </c>
      <c r="M64" s="668">
        <v>1234.8800000000001</v>
      </c>
    </row>
    <row r="65" spans="1:13" ht="14.4" customHeight="1" x14ac:dyDescent="0.3">
      <c r="A65" s="663" t="s">
        <v>1607</v>
      </c>
      <c r="B65" s="664" t="s">
        <v>1513</v>
      </c>
      <c r="C65" s="664" t="s">
        <v>1282</v>
      </c>
      <c r="D65" s="664" t="s">
        <v>1121</v>
      </c>
      <c r="E65" s="664" t="s">
        <v>1212</v>
      </c>
      <c r="F65" s="667"/>
      <c r="G65" s="667"/>
      <c r="H65" s="680">
        <v>0</v>
      </c>
      <c r="I65" s="667">
        <v>26</v>
      </c>
      <c r="J65" s="667">
        <v>4013.36</v>
      </c>
      <c r="K65" s="680">
        <v>1</v>
      </c>
      <c r="L65" s="667">
        <v>26</v>
      </c>
      <c r="M65" s="668">
        <v>4013.36</v>
      </c>
    </row>
    <row r="66" spans="1:13" ht="14.4" customHeight="1" x14ac:dyDescent="0.3">
      <c r="A66" s="663" t="s">
        <v>1607</v>
      </c>
      <c r="B66" s="664" t="s">
        <v>1544</v>
      </c>
      <c r="C66" s="664" t="s">
        <v>1072</v>
      </c>
      <c r="D66" s="664" t="s">
        <v>543</v>
      </c>
      <c r="E66" s="664" t="s">
        <v>1545</v>
      </c>
      <c r="F66" s="667"/>
      <c r="G66" s="667"/>
      <c r="H66" s="680">
        <v>0</v>
      </c>
      <c r="I66" s="667">
        <v>5</v>
      </c>
      <c r="J66" s="667">
        <v>91.300000000000011</v>
      </c>
      <c r="K66" s="680">
        <v>1</v>
      </c>
      <c r="L66" s="667">
        <v>5</v>
      </c>
      <c r="M66" s="668">
        <v>91.300000000000011</v>
      </c>
    </row>
    <row r="67" spans="1:13" ht="14.4" customHeight="1" x14ac:dyDescent="0.3">
      <c r="A67" s="663" t="s">
        <v>1607</v>
      </c>
      <c r="B67" s="664" t="s">
        <v>1544</v>
      </c>
      <c r="C67" s="664" t="s">
        <v>1034</v>
      </c>
      <c r="D67" s="664" t="s">
        <v>543</v>
      </c>
      <c r="E67" s="664" t="s">
        <v>544</v>
      </c>
      <c r="F67" s="667"/>
      <c r="G67" s="667"/>
      <c r="H67" s="680">
        <v>0</v>
      </c>
      <c r="I67" s="667">
        <v>1</v>
      </c>
      <c r="J67" s="667">
        <v>36.54</v>
      </c>
      <c r="K67" s="680">
        <v>1</v>
      </c>
      <c r="L67" s="667">
        <v>1</v>
      </c>
      <c r="M67" s="668">
        <v>36.54</v>
      </c>
    </row>
    <row r="68" spans="1:13" ht="14.4" customHeight="1" x14ac:dyDescent="0.3">
      <c r="A68" s="663" t="s">
        <v>1593</v>
      </c>
      <c r="B68" s="664" t="s">
        <v>1501</v>
      </c>
      <c r="C68" s="664" t="s">
        <v>1844</v>
      </c>
      <c r="D68" s="664" t="s">
        <v>1845</v>
      </c>
      <c r="E68" s="664" t="s">
        <v>1846</v>
      </c>
      <c r="F68" s="667">
        <v>2</v>
      </c>
      <c r="G68" s="667">
        <v>87.22</v>
      </c>
      <c r="H68" s="680">
        <v>1</v>
      </c>
      <c r="I68" s="667"/>
      <c r="J68" s="667"/>
      <c r="K68" s="680">
        <v>0</v>
      </c>
      <c r="L68" s="667">
        <v>2</v>
      </c>
      <c r="M68" s="668">
        <v>87.22</v>
      </c>
    </row>
    <row r="69" spans="1:13" ht="14.4" customHeight="1" x14ac:dyDescent="0.3">
      <c r="A69" s="663" t="s">
        <v>1593</v>
      </c>
      <c r="B69" s="664" t="s">
        <v>1513</v>
      </c>
      <c r="C69" s="664" t="s">
        <v>1621</v>
      </c>
      <c r="D69" s="664" t="s">
        <v>1121</v>
      </c>
      <c r="E69" s="664" t="s">
        <v>1622</v>
      </c>
      <c r="F69" s="667">
        <v>1</v>
      </c>
      <c r="G69" s="667">
        <v>0</v>
      </c>
      <c r="H69" s="680"/>
      <c r="I69" s="667"/>
      <c r="J69" s="667"/>
      <c r="K69" s="680"/>
      <c r="L69" s="667">
        <v>1</v>
      </c>
      <c r="M69" s="668">
        <v>0</v>
      </c>
    </row>
    <row r="70" spans="1:13" ht="14.4" customHeight="1" x14ac:dyDescent="0.3">
      <c r="A70" s="663" t="s">
        <v>1593</v>
      </c>
      <c r="B70" s="664" t="s">
        <v>1513</v>
      </c>
      <c r="C70" s="664" t="s">
        <v>1392</v>
      </c>
      <c r="D70" s="664" t="s">
        <v>1565</v>
      </c>
      <c r="E70" s="664" t="s">
        <v>1514</v>
      </c>
      <c r="F70" s="667"/>
      <c r="G70" s="667"/>
      <c r="H70" s="680">
        <v>0</v>
      </c>
      <c r="I70" s="667">
        <v>1</v>
      </c>
      <c r="J70" s="667">
        <v>111.22</v>
      </c>
      <c r="K70" s="680">
        <v>1</v>
      </c>
      <c r="L70" s="667">
        <v>1</v>
      </c>
      <c r="M70" s="668">
        <v>111.22</v>
      </c>
    </row>
    <row r="71" spans="1:13" ht="14.4" customHeight="1" x14ac:dyDescent="0.3">
      <c r="A71" s="663" t="s">
        <v>1593</v>
      </c>
      <c r="B71" s="664" t="s">
        <v>1513</v>
      </c>
      <c r="C71" s="664" t="s">
        <v>1838</v>
      </c>
      <c r="D71" s="664" t="s">
        <v>1839</v>
      </c>
      <c r="E71" s="664" t="s">
        <v>1514</v>
      </c>
      <c r="F71" s="667"/>
      <c r="G71" s="667"/>
      <c r="H71" s="680">
        <v>0</v>
      </c>
      <c r="I71" s="667">
        <v>1</v>
      </c>
      <c r="J71" s="667">
        <v>149.52000000000001</v>
      </c>
      <c r="K71" s="680">
        <v>1</v>
      </c>
      <c r="L71" s="667">
        <v>1</v>
      </c>
      <c r="M71" s="668">
        <v>149.52000000000001</v>
      </c>
    </row>
    <row r="72" spans="1:13" ht="14.4" customHeight="1" x14ac:dyDescent="0.3">
      <c r="A72" s="663" t="s">
        <v>1593</v>
      </c>
      <c r="B72" s="664" t="s">
        <v>1513</v>
      </c>
      <c r="C72" s="664" t="s">
        <v>2105</v>
      </c>
      <c r="D72" s="664" t="s">
        <v>2106</v>
      </c>
      <c r="E72" s="664" t="s">
        <v>2107</v>
      </c>
      <c r="F72" s="667"/>
      <c r="G72" s="667"/>
      <c r="H72" s="680">
        <v>0</v>
      </c>
      <c r="I72" s="667">
        <v>1</v>
      </c>
      <c r="J72" s="667">
        <v>75.73</v>
      </c>
      <c r="K72" s="680">
        <v>1</v>
      </c>
      <c r="L72" s="667">
        <v>1</v>
      </c>
      <c r="M72" s="668">
        <v>75.73</v>
      </c>
    </row>
    <row r="73" spans="1:13" ht="14.4" customHeight="1" x14ac:dyDescent="0.3">
      <c r="A73" s="663" t="s">
        <v>1593</v>
      </c>
      <c r="B73" s="664" t="s">
        <v>1544</v>
      </c>
      <c r="C73" s="664" t="s">
        <v>1072</v>
      </c>
      <c r="D73" s="664" t="s">
        <v>543</v>
      </c>
      <c r="E73" s="664" t="s">
        <v>1545</v>
      </c>
      <c r="F73" s="667"/>
      <c r="G73" s="667"/>
      <c r="H73" s="680">
        <v>0</v>
      </c>
      <c r="I73" s="667">
        <v>19</v>
      </c>
      <c r="J73" s="667">
        <v>346.94000000000005</v>
      </c>
      <c r="K73" s="680">
        <v>1</v>
      </c>
      <c r="L73" s="667">
        <v>19</v>
      </c>
      <c r="M73" s="668">
        <v>346.94000000000005</v>
      </c>
    </row>
    <row r="74" spans="1:13" ht="14.4" customHeight="1" x14ac:dyDescent="0.3">
      <c r="A74" s="663" t="s">
        <v>1593</v>
      </c>
      <c r="B74" s="664" t="s">
        <v>1544</v>
      </c>
      <c r="C74" s="664" t="s">
        <v>1034</v>
      </c>
      <c r="D74" s="664" t="s">
        <v>543</v>
      </c>
      <c r="E74" s="664" t="s">
        <v>544</v>
      </c>
      <c r="F74" s="667"/>
      <c r="G74" s="667"/>
      <c r="H74" s="680">
        <v>0</v>
      </c>
      <c r="I74" s="667">
        <v>1</v>
      </c>
      <c r="J74" s="667">
        <v>36.54</v>
      </c>
      <c r="K74" s="680">
        <v>1</v>
      </c>
      <c r="L74" s="667">
        <v>1</v>
      </c>
      <c r="M74" s="668">
        <v>36.54</v>
      </c>
    </row>
    <row r="75" spans="1:13" ht="14.4" customHeight="1" x14ac:dyDescent="0.3">
      <c r="A75" s="663" t="s">
        <v>1593</v>
      </c>
      <c r="B75" s="664" t="s">
        <v>1544</v>
      </c>
      <c r="C75" s="664" t="s">
        <v>1847</v>
      </c>
      <c r="D75" s="664" t="s">
        <v>543</v>
      </c>
      <c r="E75" s="664" t="s">
        <v>1848</v>
      </c>
      <c r="F75" s="667">
        <v>3</v>
      </c>
      <c r="G75" s="667">
        <v>0</v>
      </c>
      <c r="H75" s="680"/>
      <c r="I75" s="667"/>
      <c r="J75" s="667"/>
      <c r="K75" s="680"/>
      <c r="L75" s="667">
        <v>3</v>
      </c>
      <c r="M75" s="668">
        <v>0</v>
      </c>
    </row>
    <row r="76" spans="1:13" ht="14.4" customHeight="1" x14ac:dyDescent="0.3">
      <c r="A76" s="663" t="s">
        <v>1593</v>
      </c>
      <c r="B76" s="664" t="s">
        <v>1544</v>
      </c>
      <c r="C76" s="664" t="s">
        <v>1849</v>
      </c>
      <c r="D76" s="664" t="s">
        <v>543</v>
      </c>
      <c r="E76" s="664" t="s">
        <v>1850</v>
      </c>
      <c r="F76" s="667">
        <v>1</v>
      </c>
      <c r="G76" s="667">
        <v>18.260000000000002</v>
      </c>
      <c r="H76" s="680">
        <v>1</v>
      </c>
      <c r="I76" s="667"/>
      <c r="J76" s="667"/>
      <c r="K76" s="680">
        <v>0</v>
      </c>
      <c r="L76" s="667">
        <v>1</v>
      </c>
      <c r="M76" s="668">
        <v>18.260000000000002</v>
      </c>
    </row>
    <row r="77" spans="1:13" ht="14.4" customHeight="1" x14ac:dyDescent="0.3">
      <c r="A77" s="663" t="s">
        <v>1593</v>
      </c>
      <c r="B77" s="664" t="s">
        <v>1553</v>
      </c>
      <c r="C77" s="664" t="s">
        <v>1835</v>
      </c>
      <c r="D77" s="664" t="s">
        <v>1836</v>
      </c>
      <c r="E77" s="664" t="s">
        <v>1837</v>
      </c>
      <c r="F77" s="667">
        <v>1</v>
      </c>
      <c r="G77" s="667">
        <v>4.7</v>
      </c>
      <c r="H77" s="680">
        <v>1</v>
      </c>
      <c r="I77" s="667"/>
      <c r="J77" s="667"/>
      <c r="K77" s="680">
        <v>0</v>
      </c>
      <c r="L77" s="667">
        <v>1</v>
      </c>
      <c r="M77" s="668">
        <v>4.7</v>
      </c>
    </row>
    <row r="78" spans="1:13" ht="14.4" customHeight="1" x14ac:dyDescent="0.3">
      <c r="A78" s="663" t="s">
        <v>1604</v>
      </c>
      <c r="B78" s="664" t="s">
        <v>1513</v>
      </c>
      <c r="C78" s="664" t="s">
        <v>1282</v>
      </c>
      <c r="D78" s="664" t="s">
        <v>1121</v>
      </c>
      <c r="E78" s="664" t="s">
        <v>1212</v>
      </c>
      <c r="F78" s="667"/>
      <c r="G78" s="667"/>
      <c r="H78" s="680">
        <v>0</v>
      </c>
      <c r="I78" s="667">
        <v>3</v>
      </c>
      <c r="J78" s="667">
        <v>463.08000000000004</v>
      </c>
      <c r="K78" s="680">
        <v>1</v>
      </c>
      <c r="L78" s="667">
        <v>3</v>
      </c>
      <c r="M78" s="668">
        <v>463.08000000000004</v>
      </c>
    </row>
    <row r="79" spans="1:13" ht="14.4" customHeight="1" x14ac:dyDescent="0.3">
      <c r="A79" s="663" t="s">
        <v>1594</v>
      </c>
      <c r="B79" s="664" t="s">
        <v>1513</v>
      </c>
      <c r="C79" s="664" t="s">
        <v>1282</v>
      </c>
      <c r="D79" s="664" t="s">
        <v>1121</v>
      </c>
      <c r="E79" s="664" t="s">
        <v>1212</v>
      </c>
      <c r="F79" s="667"/>
      <c r="G79" s="667"/>
      <c r="H79" s="680">
        <v>0</v>
      </c>
      <c r="I79" s="667">
        <v>76</v>
      </c>
      <c r="J79" s="667">
        <v>11731.360000000004</v>
      </c>
      <c r="K79" s="680">
        <v>1</v>
      </c>
      <c r="L79" s="667">
        <v>76</v>
      </c>
      <c r="M79" s="668">
        <v>11731.360000000004</v>
      </c>
    </row>
    <row r="80" spans="1:13" ht="14.4" customHeight="1" x14ac:dyDescent="0.3">
      <c r="A80" s="663" t="s">
        <v>1594</v>
      </c>
      <c r="B80" s="664" t="s">
        <v>1544</v>
      </c>
      <c r="C80" s="664" t="s">
        <v>1072</v>
      </c>
      <c r="D80" s="664" t="s">
        <v>543</v>
      </c>
      <c r="E80" s="664" t="s">
        <v>1545</v>
      </c>
      <c r="F80" s="667"/>
      <c r="G80" s="667"/>
      <c r="H80" s="680">
        <v>0</v>
      </c>
      <c r="I80" s="667">
        <v>1</v>
      </c>
      <c r="J80" s="667">
        <v>18.260000000000002</v>
      </c>
      <c r="K80" s="680">
        <v>1</v>
      </c>
      <c r="L80" s="667">
        <v>1</v>
      </c>
      <c r="M80" s="668">
        <v>18.260000000000002</v>
      </c>
    </row>
    <row r="81" spans="1:13" ht="14.4" customHeight="1" x14ac:dyDescent="0.3">
      <c r="A81" s="663" t="s">
        <v>1594</v>
      </c>
      <c r="B81" s="664" t="s">
        <v>1544</v>
      </c>
      <c r="C81" s="664" t="s">
        <v>1866</v>
      </c>
      <c r="D81" s="664" t="s">
        <v>543</v>
      </c>
      <c r="E81" s="664" t="s">
        <v>1867</v>
      </c>
      <c r="F81" s="667"/>
      <c r="G81" s="667"/>
      <c r="H81" s="680"/>
      <c r="I81" s="667">
        <v>1</v>
      </c>
      <c r="J81" s="667">
        <v>0</v>
      </c>
      <c r="K81" s="680"/>
      <c r="L81" s="667">
        <v>1</v>
      </c>
      <c r="M81" s="668">
        <v>0</v>
      </c>
    </row>
    <row r="82" spans="1:13" ht="14.4" customHeight="1" x14ac:dyDescent="0.3">
      <c r="A82" s="663" t="s">
        <v>1595</v>
      </c>
      <c r="B82" s="664" t="s">
        <v>1513</v>
      </c>
      <c r="C82" s="664" t="s">
        <v>1282</v>
      </c>
      <c r="D82" s="664" t="s">
        <v>1121</v>
      </c>
      <c r="E82" s="664" t="s">
        <v>1212</v>
      </c>
      <c r="F82" s="667"/>
      <c r="G82" s="667"/>
      <c r="H82" s="680">
        <v>0</v>
      </c>
      <c r="I82" s="667">
        <v>6</v>
      </c>
      <c r="J82" s="667">
        <v>926.16000000000008</v>
      </c>
      <c r="K82" s="680">
        <v>1</v>
      </c>
      <c r="L82" s="667">
        <v>6</v>
      </c>
      <c r="M82" s="668">
        <v>926.16000000000008</v>
      </c>
    </row>
    <row r="83" spans="1:13" ht="14.4" customHeight="1" x14ac:dyDescent="0.3">
      <c r="A83" s="663" t="s">
        <v>1595</v>
      </c>
      <c r="B83" s="664" t="s">
        <v>1513</v>
      </c>
      <c r="C83" s="664" t="s">
        <v>1838</v>
      </c>
      <c r="D83" s="664" t="s">
        <v>1839</v>
      </c>
      <c r="E83" s="664" t="s">
        <v>1514</v>
      </c>
      <c r="F83" s="667"/>
      <c r="G83" s="667"/>
      <c r="H83" s="680">
        <v>0</v>
      </c>
      <c r="I83" s="667">
        <v>1</v>
      </c>
      <c r="J83" s="667">
        <v>149.52000000000001</v>
      </c>
      <c r="K83" s="680">
        <v>1</v>
      </c>
      <c r="L83" s="667">
        <v>1</v>
      </c>
      <c r="M83" s="668">
        <v>149.52000000000001</v>
      </c>
    </row>
    <row r="84" spans="1:13" ht="14.4" customHeight="1" x14ac:dyDescent="0.3">
      <c r="A84" s="663" t="s">
        <v>1596</v>
      </c>
      <c r="B84" s="664" t="s">
        <v>1513</v>
      </c>
      <c r="C84" s="664" t="s">
        <v>1282</v>
      </c>
      <c r="D84" s="664" t="s">
        <v>1121</v>
      </c>
      <c r="E84" s="664" t="s">
        <v>1212</v>
      </c>
      <c r="F84" s="667"/>
      <c r="G84" s="667"/>
      <c r="H84" s="680">
        <v>0</v>
      </c>
      <c r="I84" s="667">
        <v>24</v>
      </c>
      <c r="J84" s="667">
        <v>3704.6400000000003</v>
      </c>
      <c r="K84" s="680">
        <v>1</v>
      </c>
      <c r="L84" s="667">
        <v>24</v>
      </c>
      <c r="M84" s="668">
        <v>3704.6400000000003</v>
      </c>
    </row>
    <row r="85" spans="1:13" ht="14.4" customHeight="1" x14ac:dyDescent="0.3">
      <c r="A85" s="663" t="s">
        <v>1596</v>
      </c>
      <c r="B85" s="664" t="s">
        <v>1513</v>
      </c>
      <c r="C85" s="664" t="s">
        <v>1120</v>
      </c>
      <c r="D85" s="664" t="s">
        <v>1121</v>
      </c>
      <c r="E85" s="664" t="s">
        <v>1514</v>
      </c>
      <c r="F85" s="667"/>
      <c r="G85" s="667"/>
      <c r="H85" s="680">
        <v>0</v>
      </c>
      <c r="I85" s="667">
        <v>2</v>
      </c>
      <c r="J85" s="667">
        <v>450.12</v>
      </c>
      <c r="K85" s="680">
        <v>1</v>
      </c>
      <c r="L85" s="667">
        <v>2</v>
      </c>
      <c r="M85" s="668">
        <v>450.12</v>
      </c>
    </row>
    <row r="86" spans="1:13" ht="14.4" customHeight="1" x14ac:dyDescent="0.3">
      <c r="A86" s="663" t="s">
        <v>1596</v>
      </c>
      <c r="B86" s="664" t="s">
        <v>1544</v>
      </c>
      <c r="C86" s="664" t="s">
        <v>1072</v>
      </c>
      <c r="D86" s="664" t="s">
        <v>543</v>
      </c>
      <c r="E86" s="664" t="s">
        <v>1545</v>
      </c>
      <c r="F86" s="667"/>
      <c r="G86" s="667"/>
      <c r="H86" s="680">
        <v>0</v>
      </c>
      <c r="I86" s="667">
        <v>10</v>
      </c>
      <c r="J86" s="667">
        <v>182.60000000000002</v>
      </c>
      <c r="K86" s="680">
        <v>1</v>
      </c>
      <c r="L86" s="667">
        <v>10</v>
      </c>
      <c r="M86" s="668">
        <v>182.60000000000002</v>
      </c>
    </row>
    <row r="87" spans="1:13" ht="14.4" customHeight="1" x14ac:dyDescent="0.3">
      <c r="A87" s="663" t="s">
        <v>1596</v>
      </c>
      <c r="B87" s="664" t="s">
        <v>1544</v>
      </c>
      <c r="C87" s="664" t="s">
        <v>1034</v>
      </c>
      <c r="D87" s="664" t="s">
        <v>543</v>
      </c>
      <c r="E87" s="664" t="s">
        <v>544</v>
      </c>
      <c r="F87" s="667"/>
      <c r="G87" s="667"/>
      <c r="H87" s="680">
        <v>0</v>
      </c>
      <c r="I87" s="667">
        <v>1</v>
      </c>
      <c r="J87" s="667">
        <v>36.54</v>
      </c>
      <c r="K87" s="680">
        <v>1</v>
      </c>
      <c r="L87" s="667">
        <v>1</v>
      </c>
      <c r="M87" s="668">
        <v>36.54</v>
      </c>
    </row>
    <row r="88" spans="1:13" ht="14.4" customHeight="1" x14ac:dyDescent="0.3">
      <c r="A88" s="663" t="s">
        <v>1596</v>
      </c>
      <c r="B88" s="664" t="s">
        <v>1548</v>
      </c>
      <c r="C88" s="664" t="s">
        <v>1900</v>
      </c>
      <c r="D88" s="664" t="s">
        <v>1901</v>
      </c>
      <c r="E88" s="664" t="s">
        <v>1902</v>
      </c>
      <c r="F88" s="667"/>
      <c r="G88" s="667"/>
      <c r="H88" s="680">
        <v>0</v>
      </c>
      <c r="I88" s="667">
        <v>1</v>
      </c>
      <c r="J88" s="667">
        <v>31.32</v>
      </c>
      <c r="K88" s="680">
        <v>1</v>
      </c>
      <c r="L88" s="667">
        <v>1</v>
      </c>
      <c r="M88" s="668">
        <v>31.32</v>
      </c>
    </row>
    <row r="89" spans="1:13" ht="14.4" customHeight="1" x14ac:dyDescent="0.3">
      <c r="A89" s="663" t="s">
        <v>1597</v>
      </c>
      <c r="B89" s="664" t="s">
        <v>2150</v>
      </c>
      <c r="C89" s="664" t="s">
        <v>1914</v>
      </c>
      <c r="D89" s="664" t="s">
        <v>1915</v>
      </c>
      <c r="E89" s="664" t="s">
        <v>1916</v>
      </c>
      <c r="F89" s="667"/>
      <c r="G89" s="667"/>
      <c r="H89" s="680">
        <v>0</v>
      </c>
      <c r="I89" s="667">
        <v>1</v>
      </c>
      <c r="J89" s="667">
        <v>93.43</v>
      </c>
      <c r="K89" s="680">
        <v>1</v>
      </c>
      <c r="L89" s="667">
        <v>1</v>
      </c>
      <c r="M89" s="668">
        <v>93.43</v>
      </c>
    </row>
    <row r="90" spans="1:13" ht="14.4" customHeight="1" x14ac:dyDescent="0.3">
      <c r="A90" s="663" t="s">
        <v>1597</v>
      </c>
      <c r="B90" s="664" t="s">
        <v>2150</v>
      </c>
      <c r="C90" s="664" t="s">
        <v>1917</v>
      </c>
      <c r="D90" s="664" t="s">
        <v>1915</v>
      </c>
      <c r="E90" s="664" t="s">
        <v>1918</v>
      </c>
      <c r="F90" s="667"/>
      <c r="G90" s="667"/>
      <c r="H90" s="680">
        <v>0</v>
      </c>
      <c r="I90" s="667">
        <v>1</v>
      </c>
      <c r="J90" s="667">
        <v>186.87</v>
      </c>
      <c r="K90" s="680">
        <v>1</v>
      </c>
      <c r="L90" s="667">
        <v>1</v>
      </c>
      <c r="M90" s="668">
        <v>186.87</v>
      </c>
    </row>
    <row r="91" spans="1:13" ht="14.4" customHeight="1" x14ac:dyDescent="0.3">
      <c r="A91" s="663" t="s">
        <v>1597</v>
      </c>
      <c r="B91" s="664" t="s">
        <v>1498</v>
      </c>
      <c r="C91" s="664" t="s">
        <v>1923</v>
      </c>
      <c r="D91" s="664" t="s">
        <v>1924</v>
      </c>
      <c r="E91" s="664" t="s">
        <v>1677</v>
      </c>
      <c r="F91" s="667"/>
      <c r="G91" s="667"/>
      <c r="H91" s="680">
        <v>0</v>
      </c>
      <c r="I91" s="667">
        <v>1</v>
      </c>
      <c r="J91" s="667">
        <v>96.53</v>
      </c>
      <c r="K91" s="680">
        <v>1</v>
      </c>
      <c r="L91" s="667">
        <v>1</v>
      </c>
      <c r="M91" s="668">
        <v>96.53</v>
      </c>
    </row>
    <row r="92" spans="1:13" ht="14.4" customHeight="1" x14ac:dyDescent="0.3">
      <c r="A92" s="663" t="s">
        <v>1597</v>
      </c>
      <c r="B92" s="664" t="s">
        <v>1498</v>
      </c>
      <c r="C92" s="664" t="s">
        <v>1925</v>
      </c>
      <c r="D92" s="664" t="s">
        <v>1926</v>
      </c>
      <c r="E92" s="664" t="s">
        <v>1927</v>
      </c>
      <c r="F92" s="667"/>
      <c r="G92" s="667"/>
      <c r="H92" s="680"/>
      <c r="I92" s="667">
        <v>1</v>
      </c>
      <c r="J92" s="667">
        <v>0</v>
      </c>
      <c r="K92" s="680"/>
      <c r="L92" s="667">
        <v>1</v>
      </c>
      <c r="M92" s="668">
        <v>0</v>
      </c>
    </row>
    <row r="93" spans="1:13" ht="14.4" customHeight="1" x14ac:dyDescent="0.3">
      <c r="A93" s="663" t="s">
        <v>1597</v>
      </c>
      <c r="B93" s="664" t="s">
        <v>1513</v>
      </c>
      <c r="C93" s="664" t="s">
        <v>1282</v>
      </c>
      <c r="D93" s="664" t="s">
        <v>1121</v>
      </c>
      <c r="E93" s="664" t="s">
        <v>1212</v>
      </c>
      <c r="F93" s="667"/>
      <c r="G93" s="667"/>
      <c r="H93" s="680">
        <v>0</v>
      </c>
      <c r="I93" s="667">
        <v>41</v>
      </c>
      <c r="J93" s="667">
        <v>6328.7600000000011</v>
      </c>
      <c r="K93" s="680">
        <v>1</v>
      </c>
      <c r="L93" s="667">
        <v>41</v>
      </c>
      <c r="M93" s="668">
        <v>6328.7600000000011</v>
      </c>
    </row>
    <row r="94" spans="1:13" ht="14.4" customHeight="1" x14ac:dyDescent="0.3">
      <c r="A94" s="663" t="s">
        <v>1612</v>
      </c>
      <c r="B94" s="664" t="s">
        <v>1513</v>
      </c>
      <c r="C94" s="664" t="s">
        <v>1282</v>
      </c>
      <c r="D94" s="664" t="s">
        <v>1121</v>
      </c>
      <c r="E94" s="664" t="s">
        <v>1212</v>
      </c>
      <c r="F94" s="667"/>
      <c r="G94" s="667"/>
      <c r="H94" s="680">
        <v>0</v>
      </c>
      <c r="I94" s="667">
        <v>97</v>
      </c>
      <c r="J94" s="667">
        <v>14972.920000000007</v>
      </c>
      <c r="K94" s="680">
        <v>1</v>
      </c>
      <c r="L94" s="667">
        <v>97</v>
      </c>
      <c r="M94" s="668">
        <v>14972.920000000007</v>
      </c>
    </row>
    <row r="95" spans="1:13" ht="14.4" customHeight="1" x14ac:dyDescent="0.3">
      <c r="A95" s="663" t="s">
        <v>1612</v>
      </c>
      <c r="B95" s="664" t="s">
        <v>1513</v>
      </c>
      <c r="C95" s="664" t="s">
        <v>1392</v>
      </c>
      <c r="D95" s="664" t="s">
        <v>1565</v>
      </c>
      <c r="E95" s="664" t="s">
        <v>1514</v>
      </c>
      <c r="F95" s="667"/>
      <c r="G95" s="667"/>
      <c r="H95" s="680">
        <v>0</v>
      </c>
      <c r="I95" s="667">
        <v>3</v>
      </c>
      <c r="J95" s="667">
        <v>333.65999999999997</v>
      </c>
      <c r="K95" s="680">
        <v>1</v>
      </c>
      <c r="L95" s="667">
        <v>3</v>
      </c>
      <c r="M95" s="668">
        <v>333.65999999999997</v>
      </c>
    </row>
    <row r="96" spans="1:13" ht="14.4" customHeight="1" x14ac:dyDescent="0.3">
      <c r="A96" s="663" t="s">
        <v>1612</v>
      </c>
      <c r="B96" s="664" t="s">
        <v>1513</v>
      </c>
      <c r="C96" s="664" t="s">
        <v>1838</v>
      </c>
      <c r="D96" s="664" t="s">
        <v>1839</v>
      </c>
      <c r="E96" s="664" t="s">
        <v>1514</v>
      </c>
      <c r="F96" s="667"/>
      <c r="G96" s="667"/>
      <c r="H96" s="680">
        <v>0</v>
      </c>
      <c r="I96" s="667">
        <v>1</v>
      </c>
      <c r="J96" s="667">
        <v>149.52000000000001</v>
      </c>
      <c r="K96" s="680">
        <v>1</v>
      </c>
      <c r="L96" s="667">
        <v>1</v>
      </c>
      <c r="M96" s="668">
        <v>149.52000000000001</v>
      </c>
    </row>
    <row r="97" spans="1:13" ht="14.4" customHeight="1" x14ac:dyDescent="0.3">
      <c r="A97" s="663" t="s">
        <v>1612</v>
      </c>
      <c r="B97" s="664" t="s">
        <v>1513</v>
      </c>
      <c r="C97" s="664" t="s">
        <v>2120</v>
      </c>
      <c r="D97" s="664" t="s">
        <v>2121</v>
      </c>
      <c r="E97" s="664" t="s">
        <v>2104</v>
      </c>
      <c r="F97" s="667"/>
      <c r="G97" s="667"/>
      <c r="H97" s="680">
        <v>0</v>
      </c>
      <c r="I97" s="667">
        <v>2</v>
      </c>
      <c r="J97" s="667">
        <v>160.56</v>
      </c>
      <c r="K97" s="680">
        <v>1</v>
      </c>
      <c r="L97" s="667">
        <v>2</v>
      </c>
      <c r="M97" s="668">
        <v>160.56</v>
      </c>
    </row>
    <row r="98" spans="1:13" ht="14.4" customHeight="1" x14ac:dyDescent="0.3">
      <c r="A98" s="663" t="s">
        <v>1612</v>
      </c>
      <c r="B98" s="664" t="s">
        <v>1513</v>
      </c>
      <c r="C98" s="664" t="s">
        <v>1120</v>
      </c>
      <c r="D98" s="664" t="s">
        <v>1121</v>
      </c>
      <c r="E98" s="664" t="s">
        <v>1514</v>
      </c>
      <c r="F98" s="667"/>
      <c r="G98" s="667"/>
      <c r="H98" s="680">
        <v>0</v>
      </c>
      <c r="I98" s="667">
        <v>9</v>
      </c>
      <c r="J98" s="667">
        <v>2025.54</v>
      </c>
      <c r="K98" s="680">
        <v>1</v>
      </c>
      <c r="L98" s="667">
        <v>9</v>
      </c>
      <c r="M98" s="668">
        <v>2025.54</v>
      </c>
    </row>
    <row r="99" spans="1:13" ht="14.4" customHeight="1" x14ac:dyDescent="0.3">
      <c r="A99" s="663" t="s">
        <v>1612</v>
      </c>
      <c r="B99" s="664" t="s">
        <v>1544</v>
      </c>
      <c r="C99" s="664" t="s">
        <v>1072</v>
      </c>
      <c r="D99" s="664" t="s">
        <v>543</v>
      </c>
      <c r="E99" s="664" t="s">
        <v>1545</v>
      </c>
      <c r="F99" s="667"/>
      <c r="G99" s="667"/>
      <c r="H99" s="680">
        <v>0</v>
      </c>
      <c r="I99" s="667">
        <v>6</v>
      </c>
      <c r="J99" s="667">
        <v>109.56000000000002</v>
      </c>
      <c r="K99" s="680">
        <v>1</v>
      </c>
      <c r="L99" s="667">
        <v>6</v>
      </c>
      <c r="M99" s="668">
        <v>109.56000000000002</v>
      </c>
    </row>
    <row r="100" spans="1:13" ht="14.4" customHeight="1" x14ac:dyDescent="0.3">
      <c r="A100" s="663" t="s">
        <v>1612</v>
      </c>
      <c r="B100" s="664" t="s">
        <v>1544</v>
      </c>
      <c r="C100" s="664" t="s">
        <v>1034</v>
      </c>
      <c r="D100" s="664" t="s">
        <v>543</v>
      </c>
      <c r="E100" s="664" t="s">
        <v>544</v>
      </c>
      <c r="F100" s="667"/>
      <c r="G100" s="667"/>
      <c r="H100" s="680">
        <v>0</v>
      </c>
      <c r="I100" s="667">
        <v>13</v>
      </c>
      <c r="J100" s="667">
        <v>475.02</v>
      </c>
      <c r="K100" s="680">
        <v>1</v>
      </c>
      <c r="L100" s="667">
        <v>13</v>
      </c>
      <c r="M100" s="668">
        <v>475.02</v>
      </c>
    </row>
    <row r="101" spans="1:13" ht="14.4" customHeight="1" x14ac:dyDescent="0.3">
      <c r="A101" s="663" t="s">
        <v>1612</v>
      </c>
      <c r="B101" s="664" t="s">
        <v>1548</v>
      </c>
      <c r="C101" s="664" t="s">
        <v>1766</v>
      </c>
      <c r="D101" s="664" t="s">
        <v>1767</v>
      </c>
      <c r="E101" s="664" t="s">
        <v>1768</v>
      </c>
      <c r="F101" s="667"/>
      <c r="G101" s="667"/>
      <c r="H101" s="680">
        <v>0</v>
      </c>
      <c r="I101" s="667">
        <v>2</v>
      </c>
      <c r="J101" s="667">
        <v>62.64</v>
      </c>
      <c r="K101" s="680">
        <v>1</v>
      </c>
      <c r="L101" s="667">
        <v>2</v>
      </c>
      <c r="M101" s="668">
        <v>62.64</v>
      </c>
    </row>
    <row r="102" spans="1:13" ht="14.4" customHeight="1" x14ac:dyDescent="0.3">
      <c r="A102" s="663" t="s">
        <v>1612</v>
      </c>
      <c r="B102" s="664" t="s">
        <v>1548</v>
      </c>
      <c r="C102" s="664" t="s">
        <v>2092</v>
      </c>
      <c r="D102" s="664" t="s">
        <v>2093</v>
      </c>
      <c r="E102" s="664" t="s">
        <v>1768</v>
      </c>
      <c r="F102" s="667">
        <v>3</v>
      </c>
      <c r="G102" s="667">
        <v>93.960000000000008</v>
      </c>
      <c r="H102" s="680">
        <v>1</v>
      </c>
      <c r="I102" s="667"/>
      <c r="J102" s="667"/>
      <c r="K102" s="680">
        <v>0</v>
      </c>
      <c r="L102" s="667">
        <v>3</v>
      </c>
      <c r="M102" s="668">
        <v>93.960000000000008</v>
      </c>
    </row>
    <row r="103" spans="1:13" ht="14.4" customHeight="1" x14ac:dyDescent="0.3">
      <c r="A103" s="663" t="s">
        <v>1612</v>
      </c>
      <c r="B103" s="664" t="s">
        <v>2151</v>
      </c>
      <c r="C103" s="664" t="s">
        <v>2080</v>
      </c>
      <c r="D103" s="664" t="s">
        <v>2081</v>
      </c>
      <c r="E103" s="664" t="s">
        <v>2082</v>
      </c>
      <c r="F103" s="667"/>
      <c r="G103" s="667"/>
      <c r="H103" s="680"/>
      <c r="I103" s="667">
        <v>1</v>
      </c>
      <c r="J103" s="667">
        <v>0</v>
      </c>
      <c r="K103" s="680"/>
      <c r="L103" s="667">
        <v>1</v>
      </c>
      <c r="M103" s="668">
        <v>0</v>
      </c>
    </row>
    <row r="104" spans="1:13" ht="14.4" customHeight="1" x14ac:dyDescent="0.3">
      <c r="A104" s="663" t="s">
        <v>1612</v>
      </c>
      <c r="B104" s="664" t="s">
        <v>2145</v>
      </c>
      <c r="C104" s="664" t="s">
        <v>1147</v>
      </c>
      <c r="D104" s="664" t="s">
        <v>1148</v>
      </c>
      <c r="E104" s="664" t="s">
        <v>1149</v>
      </c>
      <c r="F104" s="667"/>
      <c r="G104" s="667"/>
      <c r="H104" s="680">
        <v>0</v>
      </c>
      <c r="I104" s="667">
        <v>1</v>
      </c>
      <c r="J104" s="667">
        <v>141.04</v>
      </c>
      <c r="K104" s="680">
        <v>1</v>
      </c>
      <c r="L104" s="667">
        <v>1</v>
      </c>
      <c r="M104" s="668">
        <v>141.04</v>
      </c>
    </row>
    <row r="105" spans="1:13" ht="14.4" customHeight="1" x14ac:dyDescent="0.3">
      <c r="A105" s="663" t="s">
        <v>1612</v>
      </c>
      <c r="B105" s="664" t="s">
        <v>2152</v>
      </c>
      <c r="C105" s="664" t="s">
        <v>2066</v>
      </c>
      <c r="D105" s="664" t="s">
        <v>2067</v>
      </c>
      <c r="E105" s="664" t="s">
        <v>1772</v>
      </c>
      <c r="F105" s="667"/>
      <c r="G105" s="667"/>
      <c r="H105" s="680"/>
      <c r="I105" s="667">
        <v>1</v>
      </c>
      <c r="J105" s="667">
        <v>0</v>
      </c>
      <c r="K105" s="680"/>
      <c r="L105" s="667">
        <v>1</v>
      </c>
      <c r="M105" s="668">
        <v>0</v>
      </c>
    </row>
    <row r="106" spans="1:13" ht="14.4" customHeight="1" x14ac:dyDescent="0.3">
      <c r="A106" s="663" t="s">
        <v>1598</v>
      </c>
      <c r="B106" s="664" t="s">
        <v>1513</v>
      </c>
      <c r="C106" s="664" t="s">
        <v>1282</v>
      </c>
      <c r="D106" s="664" t="s">
        <v>1121</v>
      </c>
      <c r="E106" s="664" t="s">
        <v>1212</v>
      </c>
      <c r="F106" s="667"/>
      <c r="G106" s="667"/>
      <c r="H106" s="680">
        <v>0</v>
      </c>
      <c r="I106" s="667">
        <v>17</v>
      </c>
      <c r="J106" s="667">
        <v>2624.1200000000003</v>
      </c>
      <c r="K106" s="680">
        <v>1</v>
      </c>
      <c r="L106" s="667">
        <v>17</v>
      </c>
      <c r="M106" s="668">
        <v>2624.1200000000003</v>
      </c>
    </row>
    <row r="107" spans="1:13" ht="14.4" customHeight="1" x14ac:dyDescent="0.3">
      <c r="A107" s="663" t="s">
        <v>1598</v>
      </c>
      <c r="B107" s="664" t="s">
        <v>1513</v>
      </c>
      <c r="C107" s="664" t="s">
        <v>1120</v>
      </c>
      <c r="D107" s="664" t="s">
        <v>1121</v>
      </c>
      <c r="E107" s="664" t="s">
        <v>1514</v>
      </c>
      <c r="F107" s="667"/>
      <c r="G107" s="667"/>
      <c r="H107" s="680">
        <v>0</v>
      </c>
      <c r="I107" s="667">
        <v>1</v>
      </c>
      <c r="J107" s="667">
        <v>225.06</v>
      </c>
      <c r="K107" s="680">
        <v>1</v>
      </c>
      <c r="L107" s="667">
        <v>1</v>
      </c>
      <c r="M107" s="668">
        <v>225.06</v>
      </c>
    </row>
    <row r="108" spans="1:13" ht="14.4" customHeight="1" x14ac:dyDescent="0.3">
      <c r="A108" s="663" t="s">
        <v>1598</v>
      </c>
      <c r="B108" s="664" t="s">
        <v>2153</v>
      </c>
      <c r="C108" s="664" t="s">
        <v>1933</v>
      </c>
      <c r="D108" s="664" t="s">
        <v>1934</v>
      </c>
      <c r="E108" s="664" t="s">
        <v>1935</v>
      </c>
      <c r="F108" s="667"/>
      <c r="G108" s="667"/>
      <c r="H108" s="680">
        <v>0</v>
      </c>
      <c r="I108" s="667">
        <v>1</v>
      </c>
      <c r="J108" s="667">
        <v>141.09</v>
      </c>
      <c r="K108" s="680">
        <v>1</v>
      </c>
      <c r="L108" s="667">
        <v>1</v>
      </c>
      <c r="M108" s="668">
        <v>141.09</v>
      </c>
    </row>
    <row r="109" spans="1:13" ht="14.4" customHeight="1" x14ac:dyDescent="0.3">
      <c r="A109" s="663" t="s">
        <v>1598</v>
      </c>
      <c r="B109" s="664" t="s">
        <v>1544</v>
      </c>
      <c r="C109" s="664" t="s">
        <v>1072</v>
      </c>
      <c r="D109" s="664" t="s">
        <v>543</v>
      </c>
      <c r="E109" s="664" t="s">
        <v>1545</v>
      </c>
      <c r="F109" s="667"/>
      <c r="G109" s="667"/>
      <c r="H109" s="680">
        <v>0</v>
      </c>
      <c r="I109" s="667">
        <v>1</v>
      </c>
      <c r="J109" s="667">
        <v>18.260000000000002</v>
      </c>
      <c r="K109" s="680">
        <v>1</v>
      </c>
      <c r="L109" s="667">
        <v>1</v>
      </c>
      <c r="M109" s="668">
        <v>18.260000000000002</v>
      </c>
    </row>
    <row r="110" spans="1:13" ht="14.4" customHeight="1" x14ac:dyDescent="0.3">
      <c r="A110" s="663" t="s">
        <v>1598</v>
      </c>
      <c r="B110" s="664" t="s">
        <v>1544</v>
      </c>
      <c r="C110" s="664" t="s">
        <v>1034</v>
      </c>
      <c r="D110" s="664" t="s">
        <v>543</v>
      </c>
      <c r="E110" s="664" t="s">
        <v>544</v>
      </c>
      <c r="F110" s="667"/>
      <c r="G110" s="667"/>
      <c r="H110" s="680">
        <v>0</v>
      </c>
      <c r="I110" s="667">
        <v>2</v>
      </c>
      <c r="J110" s="667">
        <v>73.08</v>
      </c>
      <c r="K110" s="680">
        <v>1</v>
      </c>
      <c r="L110" s="667">
        <v>2</v>
      </c>
      <c r="M110" s="668">
        <v>73.08</v>
      </c>
    </row>
    <row r="111" spans="1:13" ht="14.4" customHeight="1" x14ac:dyDescent="0.3">
      <c r="A111" s="663" t="s">
        <v>1598</v>
      </c>
      <c r="B111" s="664" t="s">
        <v>1544</v>
      </c>
      <c r="C111" s="664" t="s">
        <v>1866</v>
      </c>
      <c r="D111" s="664" t="s">
        <v>543</v>
      </c>
      <c r="E111" s="664" t="s">
        <v>1867</v>
      </c>
      <c r="F111" s="667"/>
      <c r="G111" s="667"/>
      <c r="H111" s="680"/>
      <c r="I111" s="667">
        <v>1</v>
      </c>
      <c r="J111" s="667">
        <v>0</v>
      </c>
      <c r="K111" s="680"/>
      <c r="L111" s="667">
        <v>1</v>
      </c>
      <c r="M111" s="668">
        <v>0</v>
      </c>
    </row>
    <row r="112" spans="1:13" ht="14.4" customHeight="1" x14ac:dyDescent="0.3">
      <c r="A112" s="663" t="s">
        <v>1599</v>
      </c>
      <c r="B112" s="664" t="s">
        <v>2154</v>
      </c>
      <c r="C112" s="664" t="s">
        <v>1962</v>
      </c>
      <c r="D112" s="664" t="s">
        <v>1963</v>
      </c>
      <c r="E112" s="664" t="s">
        <v>1964</v>
      </c>
      <c r="F112" s="667"/>
      <c r="G112" s="667"/>
      <c r="H112" s="680">
        <v>0</v>
      </c>
      <c r="I112" s="667">
        <v>1</v>
      </c>
      <c r="J112" s="667">
        <v>184.74</v>
      </c>
      <c r="K112" s="680">
        <v>1</v>
      </c>
      <c r="L112" s="667">
        <v>1</v>
      </c>
      <c r="M112" s="668">
        <v>184.74</v>
      </c>
    </row>
    <row r="113" spans="1:13" ht="14.4" customHeight="1" x14ac:dyDescent="0.3">
      <c r="A113" s="663" t="s">
        <v>1599</v>
      </c>
      <c r="B113" s="664" t="s">
        <v>1513</v>
      </c>
      <c r="C113" s="664" t="s">
        <v>1621</v>
      </c>
      <c r="D113" s="664" t="s">
        <v>1121</v>
      </c>
      <c r="E113" s="664" t="s">
        <v>1622</v>
      </c>
      <c r="F113" s="667">
        <v>4</v>
      </c>
      <c r="G113" s="667">
        <v>0</v>
      </c>
      <c r="H113" s="680"/>
      <c r="I113" s="667"/>
      <c r="J113" s="667"/>
      <c r="K113" s="680"/>
      <c r="L113" s="667">
        <v>4</v>
      </c>
      <c r="M113" s="668">
        <v>0</v>
      </c>
    </row>
    <row r="114" spans="1:13" ht="14.4" customHeight="1" x14ac:dyDescent="0.3">
      <c r="A114" s="663" t="s">
        <v>1599</v>
      </c>
      <c r="B114" s="664" t="s">
        <v>1513</v>
      </c>
      <c r="C114" s="664" t="s">
        <v>1282</v>
      </c>
      <c r="D114" s="664" t="s">
        <v>1121</v>
      </c>
      <c r="E114" s="664" t="s">
        <v>1212</v>
      </c>
      <c r="F114" s="667"/>
      <c r="G114" s="667"/>
      <c r="H114" s="680">
        <v>0</v>
      </c>
      <c r="I114" s="667">
        <v>12</v>
      </c>
      <c r="J114" s="667">
        <v>1852.3200000000002</v>
      </c>
      <c r="K114" s="680">
        <v>1</v>
      </c>
      <c r="L114" s="667">
        <v>12</v>
      </c>
      <c r="M114" s="668">
        <v>1852.3200000000002</v>
      </c>
    </row>
    <row r="115" spans="1:13" ht="14.4" customHeight="1" x14ac:dyDescent="0.3">
      <c r="A115" s="663" t="s">
        <v>1599</v>
      </c>
      <c r="B115" s="664" t="s">
        <v>1513</v>
      </c>
      <c r="C115" s="664" t="s">
        <v>1665</v>
      </c>
      <c r="D115" s="664" t="s">
        <v>1121</v>
      </c>
      <c r="E115" s="664" t="s">
        <v>1212</v>
      </c>
      <c r="F115" s="667">
        <v>2</v>
      </c>
      <c r="G115" s="667">
        <v>308.72000000000003</v>
      </c>
      <c r="H115" s="680">
        <v>1</v>
      </c>
      <c r="I115" s="667"/>
      <c r="J115" s="667"/>
      <c r="K115" s="680">
        <v>0</v>
      </c>
      <c r="L115" s="667">
        <v>2</v>
      </c>
      <c r="M115" s="668">
        <v>308.72000000000003</v>
      </c>
    </row>
    <row r="116" spans="1:13" ht="14.4" customHeight="1" x14ac:dyDescent="0.3">
      <c r="A116" s="663" t="s">
        <v>1599</v>
      </c>
      <c r="B116" s="664" t="s">
        <v>1542</v>
      </c>
      <c r="C116" s="664" t="s">
        <v>1297</v>
      </c>
      <c r="D116" s="664" t="s">
        <v>1298</v>
      </c>
      <c r="E116" s="664" t="s">
        <v>1309</v>
      </c>
      <c r="F116" s="667">
        <v>1</v>
      </c>
      <c r="G116" s="667">
        <v>2991.23</v>
      </c>
      <c r="H116" s="680">
        <v>1</v>
      </c>
      <c r="I116" s="667"/>
      <c r="J116" s="667"/>
      <c r="K116" s="680">
        <v>0</v>
      </c>
      <c r="L116" s="667">
        <v>1</v>
      </c>
      <c r="M116" s="668">
        <v>2991.23</v>
      </c>
    </row>
    <row r="117" spans="1:13" ht="14.4" customHeight="1" x14ac:dyDescent="0.3">
      <c r="A117" s="663" t="s">
        <v>1600</v>
      </c>
      <c r="B117" s="664" t="s">
        <v>1513</v>
      </c>
      <c r="C117" s="664" t="s">
        <v>1621</v>
      </c>
      <c r="D117" s="664" t="s">
        <v>1121</v>
      </c>
      <c r="E117" s="664" t="s">
        <v>1622</v>
      </c>
      <c r="F117" s="667">
        <v>1</v>
      </c>
      <c r="G117" s="667">
        <v>0</v>
      </c>
      <c r="H117" s="680"/>
      <c r="I117" s="667"/>
      <c r="J117" s="667"/>
      <c r="K117" s="680"/>
      <c r="L117" s="667">
        <v>1</v>
      </c>
      <c r="M117" s="668">
        <v>0</v>
      </c>
    </row>
    <row r="118" spans="1:13" ht="14.4" customHeight="1" x14ac:dyDescent="0.3">
      <c r="A118" s="663" t="s">
        <v>1600</v>
      </c>
      <c r="B118" s="664" t="s">
        <v>1513</v>
      </c>
      <c r="C118" s="664" t="s">
        <v>1282</v>
      </c>
      <c r="D118" s="664" t="s">
        <v>1121</v>
      </c>
      <c r="E118" s="664" t="s">
        <v>1212</v>
      </c>
      <c r="F118" s="667"/>
      <c r="G118" s="667"/>
      <c r="H118" s="680">
        <v>0</v>
      </c>
      <c r="I118" s="667">
        <v>1</v>
      </c>
      <c r="J118" s="667">
        <v>154.36000000000001</v>
      </c>
      <c r="K118" s="680">
        <v>1</v>
      </c>
      <c r="L118" s="667">
        <v>1</v>
      </c>
      <c r="M118" s="668">
        <v>154.36000000000001</v>
      </c>
    </row>
    <row r="119" spans="1:13" ht="14.4" customHeight="1" x14ac:dyDescent="0.3">
      <c r="A119" s="663" t="s">
        <v>1600</v>
      </c>
      <c r="B119" s="664" t="s">
        <v>1544</v>
      </c>
      <c r="C119" s="664" t="s">
        <v>1072</v>
      </c>
      <c r="D119" s="664" t="s">
        <v>543</v>
      </c>
      <c r="E119" s="664" t="s">
        <v>1545</v>
      </c>
      <c r="F119" s="667"/>
      <c r="G119" s="667"/>
      <c r="H119" s="680">
        <v>0</v>
      </c>
      <c r="I119" s="667">
        <v>1</v>
      </c>
      <c r="J119" s="667">
        <v>18.260000000000002</v>
      </c>
      <c r="K119" s="680">
        <v>1</v>
      </c>
      <c r="L119" s="667">
        <v>1</v>
      </c>
      <c r="M119" s="668">
        <v>18.260000000000002</v>
      </c>
    </row>
    <row r="120" spans="1:13" ht="14.4" customHeight="1" x14ac:dyDescent="0.3">
      <c r="A120" s="663" t="s">
        <v>1600</v>
      </c>
      <c r="B120" s="664" t="s">
        <v>1550</v>
      </c>
      <c r="C120" s="664" t="s">
        <v>1973</v>
      </c>
      <c r="D120" s="664" t="s">
        <v>1974</v>
      </c>
      <c r="E120" s="664" t="s">
        <v>1975</v>
      </c>
      <c r="F120" s="667">
        <v>1</v>
      </c>
      <c r="G120" s="667">
        <v>1696.97</v>
      </c>
      <c r="H120" s="680">
        <v>1</v>
      </c>
      <c r="I120" s="667"/>
      <c r="J120" s="667"/>
      <c r="K120" s="680">
        <v>0</v>
      </c>
      <c r="L120" s="667">
        <v>1</v>
      </c>
      <c r="M120" s="668">
        <v>1696.97</v>
      </c>
    </row>
    <row r="121" spans="1:13" ht="14.4" customHeight="1" x14ac:dyDescent="0.3">
      <c r="A121" s="663" t="s">
        <v>1600</v>
      </c>
      <c r="B121" s="664" t="s">
        <v>1553</v>
      </c>
      <c r="C121" s="664" t="s">
        <v>1109</v>
      </c>
      <c r="D121" s="664" t="s">
        <v>1554</v>
      </c>
      <c r="E121" s="664" t="s">
        <v>1555</v>
      </c>
      <c r="F121" s="667"/>
      <c r="G121" s="667"/>
      <c r="H121" s="680">
        <v>0</v>
      </c>
      <c r="I121" s="667">
        <v>6</v>
      </c>
      <c r="J121" s="667">
        <v>56.4</v>
      </c>
      <c r="K121" s="680">
        <v>1</v>
      </c>
      <c r="L121" s="667">
        <v>6</v>
      </c>
      <c r="M121" s="668">
        <v>56.4</v>
      </c>
    </row>
    <row r="122" spans="1:13" ht="14.4" customHeight="1" x14ac:dyDescent="0.3">
      <c r="A122" s="663" t="s">
        <v>1601</v>
      </c>
      <c r="B122" s="664" t="s">
        <v>1513</v>
      </c>
      <c r="C122" s="664" t="s">
        <v>1282</v>
      </c>
      <c r="D122" s="664" t="s">
        <v>1121</v>
      </c>
      <c r="E122" s="664" t="s">
        <v>1212</v>
      </c>
      <c r="F122" s="667"/>
      <c r="G122" s="667"/>
      <c r="H122" s="680">
        <v>0</v>
      </c>
      <c r="I122" s="667">
        <v>5</v>
      </c>
      <c r="J122" s="667">
        <v>771.80000000000007</v>
      </c>
      <c r="K122" s="680">
        <v>1</v>
      </c>
      <c r="L122" s="667">
        <v>5</v>
      </c>
      <c r="M122" s="668">
        <v>771.80000000000007</v>
      </c>
    </row>
    <row r="123" spans="1:13" ht="14.4" customHeight="1" x14ac:dyDescent="0.3">
      <c r="A123" s="663" t="s">
        <v>1613</v>
      </c>
      <c r="B123" s="664" t="s">
        <v>1544</v>
      </c>
      <c r="C123" s="664" t="s">
        <v>1072</v>
      </c>
      <c r="D123" s="664" t="s">
        <v>543</v>
      </c>
      <c r="E123" s="664" t="s">
        <v>1545</v>
      </c>
      <c r="F123" s="667"/>
      <c r="G123" s="667"/>
      <c r="H123" s="680">
        <v>0</v>
      </c>
      <c r="I123" s="667">
        <v>6</v>
      </c>
      <c r="J123" s="667">
        <v>109.56</v>
      </c>
      <c r="K123" s="680">
        <v>1</v>
      </c>
      <c r="L123" s="667">
        <v>6</v>
      </c>
      <c r="M123" s="668">
        <v>109.56</v>
      </c>
    </row>
    <row r="124" spans="1:13" ht="14.4" customHeight="1" x14ac:dyDescent="0.3">
      <c r="A124" s="663" t="s">
        <v>1602</v>
      </c>
      <c r="B124" s="664" t="s">
        <v>1513</v>
      </c>
      <c r="C124" s="664" t="s">
        <v>1282</v>
      </c>
      <c r="D124" s="664" t="s">
        <v>1121</v>
      </c>
      <c r="E124" s="664" t="s">
        <v>1212</v>
      </c>
      <c r="F124" s="667"/>
      <c r="G124" s="667"/>
      <c r="H124" s="680">
        <v>0</v>
      </c>
      <c r="I124" s="667">
        <v>4</v>
      </c>
      <c r="J124" s="667">
        <v>617.44000000000005</v>
      </c>
      <c r="K124" s="680">
        <v>1</v>
      </c>
      <c r="L124" s="667">
        <v>4</v>
      </c>
      <c r="M124" s="668">
        <v>617.44000000000005</v>
      </c>
    </row>
    <row r="125" spans="1:13" ht="14.4" customHeight="1" x14ac:dyDescent="0.3">
      <c r="A125" s="663" t="s">
        <v>1603</v>
      </c>
      <c r="B125" s="664" t="s">
        <v>1479</v>
      </c>
      <c r="C125" s="664" t="s">
        <v>2013</v>
      </c>
      <c r="D125" s="664" t="s">
        <v>1822</v>
      </c>
      <c r="E125" s="664" t="s">
        <v>2014</v>
      </c>
      <c r="F125" s="667"/>
      <c r="G125" s="667"/>
      <c r="H125" s="680">
        <v>0</v>
      </c>
      <c r="I125" s="667">
        <v>2</v>
      </c>
      <c r="J125" s="667">
        <v>411.68</v>
      </c>
      <c r="K125" s="680">
        <v>1</v>
      </c>
      <c r="L125" s="667">
        <v>2</v>
      </c>
      <c r="M125" s="668">
        <v>411.68</v>
      </c>
    </row>
    <row r="126" spans="1:13" ht="14.4" customHeight="1" x14ac:dyDescent="0.3">
      <c r="A126" s="663" t="s">
        <v>1603</v>
      </c>
      <c r="B126" s="664" t="s">
        <v>2155</v>
      </c>
      <c r="C126" s="664" t="s">
        <v>2016</v>
      </c>
      <c r="D126" s="664" t="s">
        <v>2017</v>
      </c>
      <c r="E126" s="664" t="s">
        <v>2018</v>
      </c>
      <c r="F126" s="667"/>
      <c r="G126" s="667"/>
      <c r="H126" s="680">
        <v>0</v>
      </c>
      <c r="I126" s="667">
        <v>2</v>
      </c>
      <c r="J126" s="667">
        <v>320.2</v>
      </c>
      <c r="K126" s="680">
        <v>1</v>
      </c>
      <c r="L126" s="667">
        <v>2</v>
      </c>
      <c r="M126" s="668">
        <v>320.2</v>
      </c>
    </row>
    <row r="127" spans="1:13" ht="14.4" customHeight="1" x14ac:dyDescent="0.3">
      <c r="A127" s="663" t="s">
        <v>1603</v>
      </c>
      <c r="B127" s="664" t="s">
        <v>1513</v>
      </c>
      <c r="C127" s="664" t="s">
        <v>1282</v>
      </c>
      <c r="D127" s="664" t="s">
        <v>1121</v>
      </c>
      <c r="E127" s="664" t="s">
        <v>1212</v>
      </c>
      <c r="F127" s="667"/>
      <c r="G127" s="667"/>
      <c r="H127" s="680">
        <v>0</v>
      </c>
      <c r="I127" s="667">
        <v>5</v>
      </c>
      <c r="J127" s="667">
        <v>771.80000000000007</v>
      </c>
      <c r="K127" s="680">
        <v>1</v>
      </c>
      <c r="L127" s="667">
        <v>5</v>
      </c>
      <c r="M127" s="668">
        <v>771.80000000000007</v>
      </c>
    </row>
    <row r="128" spans="1:13" ht="14.4" customHeight="1" x14ac:dyDescent="0.3">
      <c r="A128" s="663" t="s">
        <v>1603</v>
      </c>
      <c r="B128" s="664" t="s">
        <v>1513</v>
      </c>
      <c r="C128" s="664" t="s">
        <v>1120</v>
      </c>
      <c r="D128" s="664" t="s">
        <v>1121</v>
      </c>
      <c r="E128" s="664" t="s">
        <v>1514</v>
      </c>
      <c r="F128" s="667"/>
      <c r="G128" s="667"/>
      <c r="H128" s="680">
        <v>0</v>
      </c>
      <c r="I128" s="667">
        <v>1</v>
      </c>
      <c r="J128" s="667">
        <v>225.06</v>
      </c>
      <c r="K128" s="680">
        <v>1</v>
      </c>
      <c r="L128" s="667">
        <v>1</v>
      </c>
      <c r="M128" s="668">
        <v>225.06</v>
      </c>
    </row>
    <row r="129" spans="1:13" ht="14.4" customHeight="1" x14ac:dyDescent="0.3">
      <c r="A129" s="663" t="s">
        <v>1603</v>
      </c>
      <c r="B129" s="664" t="s">
        <v>1544</v>
      </c>
      <c r="C129" s="664" t="s">
        <v>1866</v>
      </c>
      <c r="D129" s="664" t="s">
        <v>543</v>
      </c>
      <c r="E129" s="664" t="s">
        <v>1867</v>
      </c>
      <c r="F129" s="667"/>
      <c r="G129" s="667"/>
      <c r="H129" s="680"/>
      <c r="I129" s="667">
        <v>1</v>
      </c>
      <c r="J129" s="667">
        <v>0</v>
      </c>
      <c r="K129" s="680"/>
      <c r="L129" s="667">
        <v>1</v>
      </c>
      <c r="M129" s="668">
        <v>0</v>
      </c>
    </row>
    <row r="130" spans="1:13" ht="14.4" customHeight="1" thickBot="1" x14ac:dyDescent="0.35">
      <c r="A130" s="669" t="s">
        <v>1603</v>
      </c>
      <c r="B130" s="670" t="s">
        <v>1556</v>
      </c>
      <c r="C130" s="670" t="s">
        <v>1079</v>
      </c>
      <c r="D130" s="670" t="s">
        <v>1080</v>
      </c>
      <c r="E130" s="670" t="s">
        <v>1505</v>
      </c>
      <c r="F130" s="673"/>
      <c r="G130" s="673"/>
      <c r="H130" s="681">
        <v>0</v>
      </c>
      <c r="I130" s="673">
        <v>3</v>
      </c>
      <c r="J130" s="673">
        <v>197.96999999999997</v>
      </c>
      <c r="K130" s="681">
        <v>1</v>
      </c>
      <c r="L130" s="673">
        <v>3</v>
      </c>
      <c r="M130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518</v>
      </c>
      <c r="B5" s="648" t="s">
        <v>519</v>
      </c>
      <c r="C5" s="649" t="s">
        <v>520</v>
      </c>
      <c r="D5" s="649" t="s">
        <v>520</v>
      </c>
      <c r="E5" s="649"/>
      <c r="F5" s="649" t="s">
        <v>520</v>
      </c>
      <c r="G5" s="649" t="s">
        <v>520</v>
      </c>
      <c r="H5" s="649" t="s">
        <v>520</v>
      </c>
      <c r="I5" s="650" t="s">
        <v>520</v>
      </c>
      <c r="J5" s="651" t="s">
        <v>74</v>
      </c>
    </row>
    <row r="6" spans="1:10" ht="14.4" customHeight="1" x14ac:dyDescent="0.3">
      <c r="A6" s="647" t="s">
        <v>518</v>
      </c>
      <c r="B6" s="648" t="s">
        <v>332</v>
      </c>
      <c r="C6" s="649">
        <v>0.50185999999999997</v>
      </c>
      <c r="D6" s="649">
        <v>1.32548</v>
      </c>
      <c r="E6" s="649"/>
      <c r="F6" s="649">
        <v>-23.5593</v>
      </c>
      <c r="G6" s="649">
        <v>2.5000006891391671</v>
      </c>
      <c r="H6" s="649">
        <v>-26.059300689139167</v>
      </c>
      <c r="I6" s="650">
        <v>-9.4237174022988963</v>
      </c>
      <c r="J6" s="651" t="s">
        <v>1</v>
      </c>
    </row>
    <row r="7" spans="1:10" ht="14.4" customHeight="1" x14ac:dyDescent="0.3">
      <c r="A7" s="647" t="s">
        <v>518</v>
      </c>
      <c r="B7" s="648" t="s">
        <v>333</v>
      </c>
      <c r="C7" s="649">
        <v>59.396500000000003</v>
      </c>
      <c r="D7" s="649">
        <v>75.351399999999998</v>
      </c>
      <c r="E7" s="649"/>
      <c r="F7" s="649">
        <v>42.624260000000007</v>
      </c>
      <c r="G7" s="649">
        <v>166.63955241607084</v>
      </c>
      <c r="H7" s="649">
        <v>-124.01529241607084</v>
      </c>
      <c r="I7" s="650">
        <v>0.25578717286502561</v>
      </c>
      <c r="J7" s="651" t="s">
        <v>1</v>
      </c>
    </row>
    <row r="8" spans="1:10" ht="14.4" customHeight="1" x14ac:dyDescent="0.3">
      <c r="A8" s="647" t="s">
        <v>518</v>
      </c>
      <c r="B8" s="648" t="s">
        <v>334</v>
      </c>
      <c r="C8" s="649">
        <v>6.9570500000000006</v>
      </c>
      <c r="D8" s="649">
        <v>0.94899999999999995</v>
      </c>
      <c r="E8" s="649"/>
      <c r="F8" s="649">
        <v>0.90249999999999997</v>
      </c>
      <c r="G8" s="649">
        <v>4.1666678152316665</v>
      </c>
      <c r="H8" s="649">
        <v>-3.2641678152316667</v>
      </c>
      <c r="I8" s="650">
        <v>0.21659994029301349</v>
      </c>
      <c r="J8" s="651" t="s">
        <v>1</v>
      </c>
    </row>
    <row r="9" spans="1:10" ht="14.4" customHeight="1" x14ac:dyDescent="0.3">
      <c r="A9" s="647" t="s">
        <v>518</v>
      </c>
      <c r="B9" s="648" t="s">
        <v>335</v>
      </c>
      <c r="C9" s="649">
        <v>0</v>
      </c>
      <c r="D9" s="649">
        <v>0</v>
      </c>
      <c r="E9" s="649"/>
      <c r="F9" s="649">
        <v>0</v>
      </c>
      <c r="G9" s="649">
        <v>0.83333356304625006</v>
      </c>
      <c r="H9" s="649">
        <v>-0.83333356304625006</v>
      </c>
      <c r="I9" s="650">
        <v>0</v>
      </c>
      <c r="J9" s="651" t="s">
        <v>1</v>
      </c>
    </row>
    <row r="10" spans="1:10" ht="14.4" customHeight="1" x14ac:dyDescent="0.3">
      <c r="A10" s="647" t="s">
        <v>518</v>
      </c>
      <c r="B10" s="648" t="s">
        <v>336</v>
      </c>
      <c r="C10" s="649">
        <v>1.404E-2</v>
      </c>
      <c r="D10" s="649">
        <v>0.27888000000000002</v>
      </c>
      <c r="E10" s="649"/>
      <c r="F10" s="649">
        <v>1.1155200000000001</v>
      </c>
      <c r="G10" s="649">
        <v>0.41666678152291664</v>
      </c>
      <c r="H10" s="649">
        <v>0.69885321847708348</v>
      </c>
      <c r="I10" s="650">
        <v>2.6772472620034065</v>
      </c>
      <c r="J10" s="651" t="s">
        <v>1</v>
      </c>
    </row>
    <row r="11" spans="1:10" ht="14.4" customHeight="1" x14ac:dyDescent="0.3">
      <c r="A11" s="647" t="s">
        <v>518</v>
      </c>
      <c r="B11" s="648" t="s">
        <v>337</v>
      </c>
      <c r="C11" s="649" t="s">
        <v>520</v>
      </c>
      <c r="D11" s="649" t="s">
        <v>520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520</v>
      </c>
      <c r="J11" s="651" t="s">
        <v>1</v>
      </c>
    </row>
    <row r="12" spans="1:10" ht="14.4" customHeight="1" x14ac:dyDescent="0.3">
      <c r="A12" s="647" t="s">
        <v>518</v>
      </c>
      <c r="B12" s="648" t="s">
        <v>338</v>
      </c>
      <c r="C12" s="649">
        <v>96.254920000000013</v>
      </c>
      <c r="D12" s="649">
        <v>92.886049999999997</v>
      </c>
      <c r="E12" s="649"/>
      <c r="F12" s="649">
        <v>135.67563000000001</v>
      </c>
      <c r="G12" s="649">
        <v>139.53870484723208</v>
      </c>
      <c r="H12" s="649">
        <v>-3.8630748472320704</v>
      </c>
      <c r="I12" s="650">
        <v>0.97231538839735265</v>
      </c>
      <c r="J12" s="651" t="s">
        <v>1</v>
      </c>
    </row>
    <row r="13" spans="1:10" ht="14.4" customHeight="1" x14ac:dyDescent="0.3">
      <c r="A13" s="647" t="s">
        <v>518</v>
      </c>
      <c r="B13" s="648" t="s">
        <v>339</v>
      </c>
      <c r="C13" s="649">
        <v>112.79115999999999</v>
      </c>
      <c r="D13" s="649">
        <v>120.91418</v>
      </c>
      <c r="E13" s="649"/>
      <c r="F13" s="649">
        <v>146.38587000000001</v>
      </c>
      <c r="G13" s="649">
        <v>165.20245494580956</v>
      </c>
      <c r="H13" s="649">
        <v>-18.816584945809552</v>
      </c>
      <c r="I13" s="650">
        <v>0.8860998466882235</v>
      </c>
      <c r="J13" s="651" t="s">
        <v>1</v>
      </c>
    </row>
    <row r="14" spans="1:10" ht="14.4" customHeight="1" x14ac:dyDescent="0.3">
      <c r="A14" s="647" t="s">
        <v>518</v>
      </c>
      <c r="B14" s="648" t="s">
        <v>340</v>
      </c>
      <c r="C14" s="649">
        <v>17.725000000000001</v>
      </c>
      <c r="D14" s="649">
        <v>10.981</v>
      </c>
      <c r="E14" s="649"/>
      <c r="F14" s="649">
        <v>15.026199999999999</v>
      </c>
      <c r="G14" s="649">
        <v>14.583337353311665</v>
      </c>
      <c r="H14" s="649">
        <v>0.44286264668833475</v>
      </c>
      <c r="I14" s="650">
        <v>1.0303677159733102</v>
      </c>
      <c r="J14" s="651" t="s">
        <v>1</v>
      </c>
    </row>
    <row r="15" spans="1:10" ht="14.4" customHeight="1" x14ac:dyDescent="0.3">
      <c r="A15" s="647" t="s">
        <v>518</v>
      </c>
      <c r="B15" s="648" t="s">
        <v>341</v>
      </c>
      <c r="C15" s="649">
        <v>102.11633</v>
      </c>
      <c r="D15" s="649">
        <v>109.96807000000001</v>
      </c>
      <c r="E15" s="649"/>
      <c r="F15" s="649">
        <v>152.81896</v>
      </c>
      <c r="G15" s="649">
        <v>162.50004249691625</v>
      </c>
      <c r="H15" s="649">
        <v>-9.6810824969162468</v>
      </c>
      <c r="I15" s="650">
        <v>0.94042412329153724</v>
      </c>
      <c r="J15" s="651" t="s">
        <v>1</v>
      </c>
    </row>
    <row r="16" spans="1:10" ht="14.4" customHeight="1" x14ac:dyDescent="0.3">
      <c r="A16" s="647" t="s">
        <v>518</v>
      </c>
      <c r="B16" s="648" t="s">
        <v>342</v>
      </c>
      <c r="C16" s="649">
        <v>4.2445199999999996</v>
      </c>
      <c r="D16" s="649">
        <v>4.6929999999999996</v>
      </c>
      <c r="E16" s="649"/>
      <c r="F16" s="649">
        <v>6.2100000000000009</v>
      </c>
      <c r="G16" s="649">
        <v>6.1691473099766672</v>
      </c>
      <c r="H16" s="649">
        <v>4.0852690023333693E-2</v>
      </c>
      <c r="I16" s="650">
        <v>1.006622096696778</v>
      </c>
      <c r="J16" s="651" t="s">
        <v>1</v>
      </c>
    </row>
    <row r="17" spans="1:10" ht="14.4" customHeight="1" x14ac:dyDescent="0.3">
      <c r="A17" s="647" t="s">
        <v>518</v>
      </c>
      <c r="B17" s="648" t="s">
        <v>343</v>
      </c>
      <c r="C17" s="649">
        <v>53.407380000000003</v>
      </c>
      <c r="D17" s="649">
        <v>50.438419999999994</v>
      </c>
      <c r="E17" s="649"/>
      <c r="F17" s="649">
        <v>59.391299999999994</v>
      </c>
      <c r="G17" s="649">
        <v>68.898963319866255</v>
      </c>
      <c r="H17" s="649">
        <v>-9.5076633198662606</v>
      </c>
      <c r="I17" s="650">
        <v>0.86200571297819761</v>
      </c>
      <c r="J17" s="651" t="s">
        <v>1</v>
      </c>
    </row>
    <row r="18" spans="1:10" ht="14.4" customHeight="1" x14ac:dyDescent="0.3">
      <c r="A18" s="647" t="s">
        <v>518</v>
      </c>
      <c r="B18" s="648" t="s">
        <v>344</v>
      </c>
      <c r="C18" s="649">
        <v>0</v>
      </c>
      <c r="D18" s="649">
        <v>0</v>
      </c>
      <c r="E18" s="649"/>
      <c r="F18" s="649">
        <v>4.6916700000000002</v>
      </c>
      <c r="G18" s="649">
        <v>0.41666678152291664</v>
      </c>
      <c r="H18" s="649">
        <v>4.2750032184770834</v>
      </c>
      <c r="I18" s="650">
        <v>11.260004896123352</v>
      </c>
      <c r="J18" s="651" t="s">
        <v>1</v>
      </c>
    </row>
    <row r="19" spans="1:10" ht="14.4" customHeight="1" x14ac:dyDescent="0.3">
      <c r="A19" s="647" t="s">
        <v>518</v>
      </c>
      <c r="B19" s="648" t="s">
        <v>345</v>
      </c>
      <c r="C19" s="649" t="s">
        <v>520</v>
      </c>
      <c r="D19" s="649">
        <v>0.2782</v>
      </c>
      <c r="E19" s="649"/>
      <c r="F19" s="649">
        <v>0.34484999999999999</v>
      </c>
      <c r="G19" s="649">
        <v>0.11591669861958331</v>
      </c>
      <c r="H19" s="649">
        <v>0.22893330138041668</v>
      </c>
      <c r="I19" s="650">
        <v>2.9749812072523949</v>
      </c>
      <c r="J19" s="651" t="s">
        <v>1</v>
      </c>
    </row>
    <row r="20" spans="1:10" ht="14.4" customHeight="1" x14ac:dyDescent="0.3">
      <c r="A20" s="647" t="s">
        <v>518</v>
      </c>
      <c r="B20" s="648" t="s">
        <v>346</v>
      </c>
      <c r="C20" s="649">
        <v>346.32231999999999</v>
      </c>
      <c r="D20" s="649">
        <v>215.19911000000002</v>
      </c>
      <c r="E20" s="649"/>
      <c r="F20" s="649">
        <v>338.7543</v>
      </c>
      <c r="G20" s="649">
        <v>387.57581629021672</v>
      </c>
      <c r="H20" s="649">
        <v>-48.821516290216721</v>
      </c>
      <c r="I20" s="650">
        <v>0.87403363616046881</v>
      </c>
      <c r="J20" s="651" t="s">
        <v>1</v>
      </c>
    </row>
    <row r="21" spans="1:10" ht="14.4" customHeight="1" x14ac:dyDescent="0.3">
      <c r="A21" s="647" t="s">
        <v>518</v>
      </c>
      <c r="B21" s="648" t="s">
        <v>521</v>
      </c>
      <c r="C21" s="649">
        <v>799.73108000000002</v>
      </c>
      <c r="D21" s="649">
        <v>683.26279</v>
      </c>
      <c r="E21" s="649"/>
      <c r="F21" s="649">
        <v>880.60681999999997</v>
      </c>
      <c r="G21" s="649">
        <v>1119.5572713084825</v>
      </c>
      <c r="H21" s="649">
        <v>-238.95045130848257</v>
      </c>
      <c r="I21" s="650">
        <v>0.78656701409369689</v>
      </c>
      <c r="J21" s="651" t="s">
        <v>522</v>
      </c>
    </row>
    <row r="23" spans="1:10" ht="14.4" customHeight="1" x14ac:dyDescent="0.3">
      <c r="A23" s="647" t="s">
        <v>518</v>
      </c>
      <c r="B23" s="648" t="s">
        <v>519</v>
      </c>
      <c r="C23" s="649" t="s">
        <v>520</v>
      </c>
      <c r="D23" s="649" t="s">
        <v>520</v>
      </c>
      <c r="E23" s="649"/>
      <c r="F23" s="649" t="s">
        <v>520</v>
      </c>
      <c r="G23" s="649" t="s">
        <v>520</v>
      </c>
      <c r="H23" s="649" t="s">
        <v>520</v>
      </c>
      <c r="I23" s="650" t="s">
        <v>520</v>
      </c>
      <c r="J23" s="651" t="s">
        <v>74</v>
      </c>
    </row>
    <row r="24" spans="1:10" ht="14.4" customHeight="1" x14ac:dyDescent="0.3">
      <c r="A24" s="647" t="s">
        <v>523</v>
      </c>
      <c r="B24" s="648" t="s">
        <v>524</v>
      </c>
      <c r="C24" s="649" t="s">
        <v>520</v>
      </c>
      <c r="D24" s="649" t="s">
        <v>520</v>
      </c>
      <c r="E24" s="649"/>
      <c r="F24" s="649" t="s">
        <v>520</v>
      </c>
      <c r="G24" s="649" t="s">
        <v>520</v>
      </c>
      <c r="H24" s="649" t="s">
        <v>520</v>
      </c>
      <c r="I24" s="650" t="s">
        <v>520</v>
      </c>
      <c r="J24" s="651" t="s">
        <v>0</v>
      </c>
    </row>
    <row r="25" spans="1:10" ht="14.4" customHeight="1" x14ac:dyDescent="0.3">
      <c r="A25" s="647" t="s">
        <v>523</v>
      </c>
      <c r="B25" s="648" t="s">
        <v>336</v>
      </c>
      <c r="C25" s="649">
        <v>0</v>
      </c>
      <c r="D25" s="649">
        <v>0.27888000000000002</v>
      </c>
      <c r="E25" s="649"/>
      <c r="F25" s="649">
        <v>1.1155200000000001</v>
      </c>
      <c r="G25" s="649">
        <v>0.41666678152291664</v>
      </c>
      <c r="H25" s="649">
        <v>0.69885321847708348</v>
      </c>
      <c r="I25" s="650">
        <v>2.6772472620034065</v>
      </c>
      <c r="J25" s="651" t="s">
        <v>1</v>
      </c>
    </row>
    <row r="26" spans="1:10" ht="14.4" customHeight="1" x14ac:dyDescent="0.3">
      <c r="A26" s="647" t="s">
        <v>523</v>
      </c>
      <c r="B26" s="648" t="s">
        <v>338</v>
      </c>
      <c r="C26" s="649">
        <v>12.864089999999999</v>
      </c>
      <c r="D26" s="649">
        <v>13.49506</v>
      </c>
      <c r="E26" s="649"/>
      <c r="F26" s="649">
        <v>14.067309999999999</v>
      </c>
      <c r="G26" s="649">
        <v>14.113147264876666</v>
      </c>
      <c r="H26" s="649">
        <v>-4.583726487666695E-2</v>
      </c>
      <c r="I26" s="650">
        <v>0.99675215853583965</v>
      </c>
      <c r="J26" s="651" t="s">
        <v>1</v>
      </c>
    </row>
    <row r="27" spans="1:10" ht="14.4" customHeight="1" x14ac:dyDescent="0.3">
      <c r="A27" s="647" t="s">
        <v>523</v>
      </c>
      <c r="B27" s="648" t="s">
        <v>339</v>
      </c>
      <c r="C27" s="649">
        <v>27.668499999999998</v>
      </c>
      <c r="D27" s="649">
        <v>18.931730000000002</v>
      </c>
      <c r="E27" s="649"/>
      <c r="F27" s="649">
        <v>44.492010000000001</v>
      </c>
      <c r="G27" s="649">
        <v>44.018096485380831</v>
      </c>
      <c r="H27" s="649">
        <v>0.47391351461916997</v>
      </c>
      <c r="I27" s="650">
        <v>1.0107663336777084</v>
      </c>
      <c r="J27" s="651" t="s">
        <v>1</v>
      </c>
    </row>
    <row r="28" spans="1:10" ht="14.4" customHeight="1" x14ac:dyDescent="0.3">
      <c r="A28" s="647" t="s">
        <v>523</v>
      </c>
      <c r="B28" s="648" t="s">
        <v>340</v>
      </c>
      <c r="C28" s="649">
        <v>17.725000000000001</v>
      </c>
      <c r="D28" s="649">
        <v>10.981</v>
      </c>
      <c r="E28" s="649"/>
      <c r="F28" s="649">
        <v>15.026199999999999</v>
      </c>
      <c r="G28" s="649">
        <v>14.583337353311665</v>
      </c>
      <c r="H28" s="649">
        <v>0.44286264668833475</v>
      </c>
      <c r="I28" s="650">
        <v>1.0303677159733102</v>
      </c>
      <c r="J28" s="651" t="s">
        <v>1</v>
      </c>
    </row>
    <row r="29" spans="1:10" ht="14.4" customHeight="1" x14ac:dyDescent="0.3">
      <c r="A29" s="647" t="s">
        <v>523</v>
      </c>
      <c r="B29" s="648" t="s">
        <v>341</v>
      </c>
      <c r="C29" s="649">
        <v>13.86016</v>
      </c>
      <c r="D29" s="649">
        <v>16.202179999999998</v>
      </c>
      <c r="E29" s="649"/>
      <c r="F29" s="649">
        <v>17.916609999999999</v>
      </c>
      <c r="G29" s="649">
        <v>16.945727674037919</v>
      </c>
      <c r="H29" s="649">
        <v>0.97088232596208002</v>
      </c>
      <c r="I29" s="650">
        <v>1.0572936343978632</v>
      </c>
      <c r="J29" s="651" t="s">
        <v>1</v>
      </c>
    </row>
    <row r="30" spans="1:10" ht="14.4" customHeight="1" x14ac:dyDescent="0.3">
      <c r="A30" s="647" t="s">
        <v>523</v>
      </c>
      <c r="B30" s="648" t="s">
        <v>342</v>
      </c>
      <c r="C30" s="649">
        <v>0.92599999999999993</v>
      </c>
      <c r="D30" s="649">
        <v>1.6040000000000001</v>
      </c>
      <c r="E30" s="649"/>
      <c r="F30" s="649">
        <v>1.3819999999999999</v>
      </c>
      <c r="G30" s="649">
        <v>1.2572771900425002</v>
      </c>
      <c r="H30" s="649">
        <v>0.12472280995749974</v>
      </c>
      <c r="I30" s="650">
        <v>1.0992007259379959</v>
      </c>
      <c r="J30" s="651" t="s">
        <v>1</v>
      </c>
    </row>
    <row r="31" spans="1:10" ht="14.4" customHeight="1" x14ac:dyDescent="0.3">
      <c r="A31" s="647" t="s">
        <v>523</v>
      </c>
      <c r="B31" s="648" t="s">
        <v>343</v>
      </c>
      <c r="C31" s="649">
        <v>8.4763000000000002</v>
      </c>
      <c r="D31" s="649">
        <v>9.3373799999999996</v>
      </c>
      <c r="E31" s="649"/>
      <c r="F31" s="649">
        <v>9.0144500000000001</v>
      </c>
      <c r="G31" s="649">
        <v>10.631694063259999</v>
      </c>
      <c r="H31" s="649">
        <v>-1.6172440632599994</v>
      </c>
      <c r="I31" s="650">
        <v>0.84788463121331548</v>
      </c>
      <c r="J31" s="651" t="s">
        <v>1</v>
      </c>
    </row>
    <row r="32" spans="1:10" ht="14.4" customHeight="1" x14ac:dyDescent="0.3">
      <c r="A32" s="647" t="s">
        <v>523</v>
      </c>
      <c r="B32" s="648" t="s">
        <v>344</v>
      </c>
      <c r="C32" s="649">
        <v>0</v>
      </c>
      <c r="D32" s="649">
        <v>0</v>
      </c>
      <c r="E32" s="649"/>
      <c r="F32" s="649">
        <v>4.6916700000000002</v>
      </c>
      <c r="G32" s="649">
        <v>0.41666678152291664</v>
      </c>
      <c r="H32" s="649">
        <v>4.2750032184770834</v>
      </c>
      <c r="I32" s="650">
        <v>11.260004896123352</v>
      </c>
      <c r="J32" s="651" t="s">
        <v>1</v>
      </c>
    </row>
    <row r="33" spans="1:10" ht="14.4" customHeight="1" x14ac:dyDescent="0.3">
      <c r="A33" s="647" t="s">
        <v>523</v>
      </c>
      <c r="B33" s="648" t="s">
        <v>345</v>
      </c>
      <c r="C33" s="649" t="s">
        <v>520</v>
      </c>
      <c r="D33" s="649">
        <v>0.2782</v>
      </c>
      <c r="E33" s="649"/>
      <c r="F33" s="649">
        <v>0</v>
      </c>
      <c r="G33" s="649">
        <v>0.11591669861958331</v>
      </c>
      <c r="H33" s="649">
        <v>-0.11591669861958331</v>
      </c>
      <c r="I33" s="650">
        <v>0</v>
      </c>
      <c r="J33" s="651" t="s">
        <v>1</v>
      </c>
    </row>
    <row r="34" spans="1:10" ht="14.4" customHeight="1" x14ac:dyDescent="0.3">
      <c r="A34" s="647" t="s">
        <v>523</v>
      </c>
      <c r="B34" s="648" t="s">
        <v>346</v>
      </c>
      <c r="C34" s="649">
        <v>0</v>
      </c>
      <c r="D34" s="649">
        <v>0</v>
      </c>
      <c r="E34" s="649"/>
      <c r="F34" s="649" t="s">
        <v>520</v>
      </c>
      <c r="G34" s="649" t="s">
        <v>520</v>
      </c>
      <c r="H34" s="649" t="s">
        <v>520</v>
      </c>
      <c r="I34" s="650" t="s">
        <v>520</v>
      </c>
      <c r="J34" s="651" t="s">
        <v>1</v>
      </c>
    </row>
    <row r="35" spans="1:10" ht="14.4" customHeight="1" x14ac:dyDescent="0.3">
      <c r="A35" s="647" t="s">
        <v>523</v>
      </c>
      <c r="B35" s="648" t="s">
        <v>525</v>
      </c>
      <c r="C35" s="649">
        <v>81.520049999999998</v>
      </c>
      <c r="D35" s="649">
        <v>71.108429999999998</v>
      </c>
      <c r="E35" s="649"/>
      <c r="F35" s="649">
        <v>107.70577</v>
      </c>
      <c r="G35" s="649">
        <v>102.49853029257501</v>
      </c>
      <c r="H35" s="649">
        <v>5.2072397074249892</v>
      </c>
      <c r="I35" s="650">
        <v>1.05080306705434</v>
      </c>
      <c r="J35" s="651" t="s">
        <v>526</v>
      </c>
    </row>
    <row r="36" spans="1:10" ht="14.4" customHeight="1" x14ac:dyDescent="0.3">
      <c r="A36" s="647" t="s">
        <v>520</v>
      </c>
      <c r="B36" s="648" t="s">
        <v>520</v>
      </c>
      <c r="C36" s="649" t="s">
        <v>520</v>
      </c>
      <c r="D36" s="649" t="s">
        <v>520</v>
      </c>
      <c r="E36" s="649"/>
      <c r="F36" s="649" t="s">
        <v>520</v>
      </c>
      <c r="G36" s="649" t="s">
        <v>520</v>
      </c>
      <c r="H36" s="649" t="s">
        <v>520</v>
      </c>
      <c r="I36" s="650" t="s">
        <v>520</v>
      </c>
      <c r="J36" s="651" t="s">
        <v>527</v>
      </c>
    </row>
    <row r="37" spans="1:10" ht="14.4" customHeight="1" x14ac:dyDescent="0.3">
      <c r="A37" s="647" t="s">
        <v>528</v>
      </c>
      <c r="B37" s="648" t="s">
        <v>529</v>
      </c>
      <c r="C37" s="649" t="s">
        <v>520</v>
      </c>
      <c r="D37" s="649" t="s">
        <v>520</v>
      </c>
      <c r="E37" s="649"/>
      <c r="F37" s="649" t="s">
        <v>520</v>
      </c>
      <c r="G37" s="649" t="s">
        <v>520</v>
      </c>
      <c r="H37" s="649" t="s">
        <v>520</v>
      </c>
      <c r="I37" s="650" t="s">
        <v>520</v>
      </c>
      <c r="J37" s="651" t="s">
        <v>0</v>
      </c>
    </row>
    <row r="38" spans="1:10" ht="14.4" customHeight="1" x14ac:dyDescent="0.3">
      <c r="A38" s="647" t="s">
        <v>528</v>
      </c>
      <c r="B38" s="648" t="s">
        <v>333</v>
      </c>
      <c r="C38" s="649">
        <v>59.396500000000003</v>
      </c>
      <c r="D38" s="649">
        <v>75.351399999999998</v>
      </c>
      <c r="E38" s="649"/>
      <c r="F38" s="649">
        <v>19.608250000000002</v>
      </c>
      <c r="G38" s="649">
        <v>166.63955241607084</v>
      </c>
      <c r="H38" s="649">
        <v>-147.03130241607084</v>
      </c>
      <c r="I38" s="650">
        <v>0.11766864298243859</v>
      </c>
      <c r="J38" s="651" t="s">
        <v>1</v>
      </c>
    </row>
    <row r="39" spans="1:10" ht="14.4" customHeight="1" x14ac:dyDescent="0.3">
      <c r="A39" s="647" t="s">
        <v>528</v>
      </c>
      <c r="B39" s="648" t="s">
        <v>334</v>
      </c>
      <c r="C39" s="649">
        <v>6.9570500000000006</v>
      </c>
      <c r="D39" s="649">
        <v>0.94899999999999995</v>
      </c>
      <c r="E39" s="649"/>
      <c r="F39" s="649">
        <v>0.90249999999999997</v>
      </c>
      <c r="G39" s="649">
        <v>4.1666678152316665</v>
      </c>
      <c r="H39" s="649">
        <v>-3.2641678152316667</v>
      </c>
      <c r="I39" s="650">
        <v>0.21659994029301349</v>
      </c>
      <c r="J39" s="651" t="s">
        <v>1</v>
      </c>
    </row>
    <row r="40" spans="1:10" ht="14.4" customHeight="1" x14ac:dyDescent="0.3">
      <c r="A40" s="647" t="s">
        <v>528</v>
      </c>
      <c r="B40" s="648" t="s">
        <v>338</v>
      </c>
      <c r="C40" s="649">
        <v>20.70524</v>
      </c>
      <c r="D40" s="649">
        <v>20.199549999999999</v>
      </c>
      <c r="E40" s="649"/>
      <c r="F40" s="649">
        <v>18.149259999999998</v>
      </c>
      <c r="G40" s="649">
        <v>19.708605053300833</v>
      </c>
      <c r="H40" s="649">
        <v>-1.5593450533008344</v>
      </c>
      <c r="I40" s="650">
        <v>0.92087998876208277</v>
      </c>
      <c r="J40" s="651" t="s">
        <v>1</v>
      </c>
    </row>
    <row r="41" spans="1:10" ht="14.4" customHeight="1" x14ac:dyDescent="0.3">
      <c r="A41" s="647" t="s">
        <v>528</v>
      </c>
      <c r="B41" s="648" t="s">
        <v>339</v>
      </c>
      <c r="C41" s="649">
        <v>18.847920000000002</v>
      </c>
      <c r="D41" s="649">
        <v>6.0901700000000005</v>
      </c>
      <c r="E41" s="649"/>
      <c r="F41" s="649">
        <v>24.532639999999997</v>
      </c>
      <c r="G41" s="649">
        <v>22.752612913024585</v>
      </c>
      <c r="H41" s="649">
        <v>1.7800270869754122</v>
      </c>
      <c r="I41" s="650">
        <v>1.0782339634476199</v>
      </c>
      <c r="J41" s="651" t="s">
        <v>1</v>
      </c>
    </row>
    <row r="42" spans="1:10" ht="14.4" customHeight="1" x14ac:dyDescent="0.3">
      <c r="A42" s="647" t="s">
        <v>528</v>
      </c>
      <c r="B42" s="648" t="s">
        <v>341</v>
      </c>
      <c r="C42" s="649">
        <v>23.283759999999997</v>
      </c>
      <c r="D42" s="649">
        <v>24.897849999999998</v>
      </c>
      <c r="E42" s="649"/>
      <c r="F42" s="649">
        <v>28.621850000000002</v>
      </c>
      <c r="G42" s="649">
        <v>30.190753620436247</v>
      </c>
      <c r="H42" s="649">
        <v>-1.5689036204362452</v>
      </c>
      <c r="I42" s="650">
        <v>0.9480336383728345</v>
      </c>
      <c r="J42" s="651" t="s">
        <v>1</v>
      </c>
    </row>
    <row r="43" spans="1:10" ht="14.4" customHeight="1" x14ac:dyDescent="0.3">
      <c r="A43" s="647" t="s">
        <v>528</v>
      </c>
      <c r="B43" s="648" t="s">
        <v>342</v>
      </c>
      <c r="C43" s="649">
        <v>0.90899999999999981</v>
      </c>
      <c r="D43" s="649">
        <v>1.008</v>
      </c>
      <c r="E43" s="649"/>
      <c r="F43" s="649">
        <v>1.262</v>
      </c>
      <c r="G43" s="649">
        <v>0.82336158962041672</v>
      </c>
      <c r="H43" s="649">
        <v>0.43863841037958329</v>
      </c>
      <c r="I43" s="650">
        <v>1.5327409195537076</v>
      </c>
      <c r="J43" s="651" t="s">
        <v>1</v>
      </c>
    </row>
    <row r="44" spans="1:10" ht="14.4" customHeight="1" x14ac:dyDescent="0.3">
      <c r="A44" s="647" t="s">
        <v>528</v>
      </c>
      <c r="B44" s="648" t="s">
        <v>343</v>
      </c>
      <c r="C44" s="649">
        <v>11.01768</v>
      </c>
      <c r="D44" s="649">
        <v>14.025099999999998</v>
      </c>
      <c r="E44" s="649"/>
      <c r="F44" s="649">
        <v>13.684149999999999</v>
      </c>
      <c r="G44" s="649">
        <v>14.374713393302915</v>
      </c>
      <c r="H44" s="649">
        <v>-0.6905633933029165</v>
      </c>
      <c r="I44" s="650">
        <v>0.95195984960474789</v>
      </c>
      <c r="J44" s="651" t="s">
        <v>1</v>
      </c>
    </row>
    <row r="45" spans="1:10" ht="14.4" customHeight="1" x14ac:dyDescent="0.3">
      <c r="A45" s="647" t="s">
        <v>528</v>
      </c>
      <c r="B45" s="648" t="s">
        <v>346</v>
      </c>
      <c r="C45" s="649">
        <v>229.35107000000002</v>
      </c>
      <c r="D45" s="649">
        <v>61.446280000000002</v>
      </c>
      <c r="E45" s="649"/>
      <c r="F45" s="649">
        <v>16.513409999999997</v>
      </c>
      <c r="G45" s="649">
        <v>35.827714617594999</v>
      </c>
      <c r="H45" s="649">
        <v>-19.314304617595003</v>
      </c>
      <c r="I45" s="650">
        <v>0.46091162041048123</v>
      </c>
      <c r="J45" s="651" t="s">
        <v>1</v>
      </c>
    </row>
    <row r="46" spans="1:10" ht="14.4" customHeight="1" x14ac:dyDescent="0.3">
      <c r="A46" s="647" t="s">
        <v>528</v>
      </c>
      <c r="B46" s="648" t="s">
        <v>530</v>
      </c>
      <c r="C46" s="649">
        <v>370.46822000000003</v>
      </c>
      <c r="D46" s="649">
        <v>203.96735000000001</v>
      </c>
      <c r="E46" s="649"/>
      <c r="F46" s="649">
        <v>123.27406000000001</v>
      </c>
      <c r="G46" s="649">
        <v>294.48398141858252</v>
      </c>
      <c r="H46" s="649">
        <v>-171.2099214185825</v>
      </c>
      <c r="I46" s="650">
        <v>0.41861040932062449</v>
      </c>
      <c r="J46" s="651" t="s">
        <v>526</v>
      </c>
    </row>
    <row r="47" spans="1:10" ht="14.4" customHeight="1" x14ac:dyDescent="0.3">
      <c r="A47" s="647" t="s">
        <v>520</v>
      </c>
      <c r="B47" s="648" t="s">
        <v>520</v>
      </c>
      <c r="C47" s="649" t="s">
        <v>520</v>
      </c>
      <c r="D47" s="649" t="s">
        <v>520</v>
      </c>
      <c r="E47" s="649"/>
      <c r="F47" s="649" t="s">
        <v>520</v>
      </c>
      <c r="G47" s="649" t="s">
        <v>520</v>
      </c>
      <c r="H47" s="649" t="s">
        <v>520</v>
      </c>
      <c r="I47" s="650" t="s">
        <v>520</v>
      </c>
      <c r="J47" s="651" t="s">
        <v>527</v>
      </c>
    </row>
    <row r="48" spans="1:10" ht="14.4" customHeight="1" x14ac:dyDescent="0.3">
      <c r="A48" s="647" t="s">
        <v>531</v>
      </c>
      <c r="B48" s="648" t="s">
        <v>532</v>
      </c>
      <c r="C48" s="649" t="s">
        <v>520</v>
      </c>
      <c r="D48" s="649" t="s">
        <v>520</v>
      </c>
      <c r="E48" s="649"/>
      <c r="F48" s="649" t="s">
        <v>520</v>
      </c>
      <c r="G48" s="649" t="s">
        <v>520</v>
      </c>
      <c r="H48" s="649" t="s">
        <v>520</v>
      </c>
      <c r="I48" s="650" t="s">
        <v>520</v>
      </c>
      <c r="J48" s="651" t="s">
        <v>0</v>
      </c>
    </row>
    <row r="49" spans="1:10" ht="14.4" customHeight="1" x14ac:dyDescent="0.3">
      <c r="A49" s="647" t="s">
        <v>531</v>
      </c>
      <c r="B49" s="648" t="s">
        <v>333</v>
      </c>
      <c r="C49" s="649" t="s">
        <v>520</v>
      </c>
      <c r="D49" s="649" t="s">
        <v>520</v>
      </c>
      <c r="E49" s="649"/>
      <c r="F49" s="649">
        <v>23.016010000000001</v>
      </c>
      <c r="G49" s="649">
        <v>0</v>
      </c>
      <c r="H49" s="649">
        <v>23.016010000000001</v>
      </c>
      <c r="I49" s="650" t="s">
        <v>520</v>
      </c>
      <c r="J49" s="651" t="s">
        <v>1</v>
      </c>
    </row>
    <row r="50" spans="1:10" ht="14.4" customHeight="1" x14ac:dyDescent="0.3">
      <c r="A50" s="647" t="s">
        <v>531</v>
      </c>
      <c r="B50" s="648" t="s">
        <v>338</v>
      </c>
      <c r="C50" s="649">
        <v>42.907700000000006</v>
      </c>
      <c r="D50" s="649">
        <v>34.919730000000001</v>
      </c>
      <c r="E50" s="649"/>
      <c r="F50" s="649">
        <v>62.450240000000001</v>
      </c>
      <c r="G50" s="649">
        <v>71.049411102890005</v>
      </c>
      <c r="H50" s="649">
        <v>-8.5991711028900042</v>
      </c>
      <c r="I50" s="650">
        <v>0.87896914317224761</v>
      </c>
      <c r="J50" s="651" t="s">
        <v>1</v>
      </c>
    </row>
    <row r="51" spans="1:10" ht="14.4" customHeight="1" x14ac:dyDescent="0.3">
      <c r="A51" s="647" t="s">
        <v>531</v>
      </c>
      <c r="B51" s="648" t="s">
        <v>339</v>
      </c>
      <c r="C51" s="649">
        <v>3.1132000000000004</v>
      </c>
      <c r="D51" s="649">
        <v>2.5373000000000001</v>
      </c>
      <c r="E51" s="649"/>
      <c r="F51" s="649">
        <v>4.4548000000000005</v>
      </c>
      <c r="G51" s="649">
        <v>6.3015335203691674</v>
      </c>
      <c r="H51" s="649">
        <v>-1.8467335203691668</v>
      </c>
      <c r="I51" s="650">
        <v>0.70693903088831334</v>
      </c>
      <c r="J51" s="651" t="s">
        <v>1</v>
      </c>
    </row>
    <row r="52" spans="1:10" ht="14.4" customHeight="1" x14ac:dyDescent="0.3">
      <c r="A52" s="647" t="s">
        <v>531</v>
      </c>
      <c r="B52" s="648" t="s">
        <v>341</v>
      </c>
      <c r="C52" s="649">
        <v>43.380969999999998</v>
      </c>
      <c r="D52" s="649">
        <v>41.376980000000003</v>
      </c>
      <c r="E52" s="649"/>
      <c r="F52" s="649">
        <v>64.028919999999999</v>
      </c>
      <c r="G52" s="649">
        <v>65.763538503288743</v>
      </c>
      <c r="H52" s="649">
        <v>-1.7346185032887433</v>
      </c>
      <c r="I52" s="650">
        <v>0.97362340070551412</v>
      </c>
      <c r="J52" s="651" t="s">
        <v>1</v>
      </c>
    </row>
    <row r="53" spans="1:10" ht="14.4" customHeight="1" x14ac:dyDescent="0.3">
      <c r="A53" s="647" t="s">
        <v>531</v>
      </c>
      <c r="B53" s="648" t="s">
        <v>342</v>
      </c>
      <c r="C53" s="649">
        <v>1.0049999999999999</v>
      </c>
      <c r="D53" s="649">
        <v>1.08</v>
      </c>
      <c r="E53" s="649"/>
      <c r="F53" s="649">
        <v>2.294</v>
      </c>
      <c r="G53" s="649">
        <v>3.0454940125295833</v>
      </c>
      <c r="H53" s="649">
        <v>-0.75149401252958326</v>
      </c>
      <c r="I53" s="650">
        <v>0.75324396980002817</v>
      </c>
      <c r="J53" s="651" t="s">
        <v>1</v>
      </c>
    </row>
    <row r="54" spans="1:10" ht="14.4" customHeight="1" x14ac:dyDescent="0.3">
      <c r="A54" s="647" t="s">
        <v>531</v>
      </c>
      <c r="B54" s="648" t="s">
        <v>343</v>
      </c>
      <c r="C54" s="649">
        <v>15.480650000000001</v>
      </c>
      <c r="D54" s="649">
        <v>11.33624</v>
      </c>
      <c r="E54" s="649"/>
      <c r="F54" s="649">
        <v>20.305999999999997</v>
      </c>
      <c r="G54" s="649">
        <v>24.844219531531667</v>
      </c>
      <c r="H54" s="649">
        <v>-4.53821953153167</v>
      </c>
      <c r="I54" s="650">
        <v>0.81733298058440218</v>
      </c>
      <c r="J54" s="651" t="s">
        <v>1</v>
      </c>
    </row>
    <row r="55" spans="1:10" ht="14.4" customHeight="1" x14ac:dyDescent="0.3">
      <c r="A55" s="647" t="s">
        <v>531</v>
      </c>
      <c r="B55" s="648" t="s">
        <v>346</v>
      </c>
      <c r="C55" s="649">
        <v>69.312669999999997</v>
      </c>
      <c r="D55" s="649">
        <v>63.924300000000002</v>
      </c>
      <c r="E55" s="649"/>
      <c r="F55" s="649">
        <v>79.826269999999994</v>
      </c>
      <c r="G55" s="649">
        <v>120.85099486050501</v>
      </c>
      <c r="H55" s="649">
        <v>-41.024724860505017</v>
      </c>
      <c r="I55" s="650">
        <v>0.66053465337328221</v>
      </c>
      <c r="J55" s="651" t="s">
        <v>1</v>
      </c>
    </row>
    <row r="56" spans="1:10" ht="14.4" customHeight="1" x14ac:dyDescent="0.3">
      <c r="A56" s="647" t="s">
        <v>531</v>
      </c>
      <c r="B56" s="648" t="s">
        <v>533</v>
      </c>
      <c r="C56" s="649">
        <v>175.20018999999999</v>
      </c>
      <c r="D56" s="649">
        <v>155.17455000000001</v>
      </c>
      <c r="E56" s="649"/>
      <c r="F56" s="649">
        <v>256.37624000000005</v>
      </c>
      <c r="G56" s="649">
        <v>291.8551915311142</v>
      </c>
      <c r="H56" s="649">
        <v>-35.478951531114149</v>
      </c>
      <c r="I56" s="650">
        <v>0.87843645561010419</v>
      </c>
      <c r="J56" s="651" t="s">
        <v>526</v>
      </c>
    </row>
    <row r="57" spans="1:10" ht="14.4" customHeight="1" x14ac:dyDescent="0.3">
      <c r="A57" s="647" t="s">
        <v>520</v>
      </c>
      <c r="B57" s="648" t="s">
        <v>520</v>
      </c>
      <c r="C57" s="649" t="s">
        <v>520</v>
      </c>
      <c r="D57" s="649" t="s">
        <v>520</v>
      </c>
      <c r="E57" s="649"/>
      <c r="F57" s="649" t="s">
        <v>520</v>
      </c>
      <c r="G57" s="649" t="s">
        <v>520</v>
      </c>
      <c r="H57" s="649" t="s">
        <v>520</v>
      </c>
      <c r="I57" s="650" t="s">
        <v>520</v>
      </c>
      <c r="J57" s="651" t="s">
        <v>527</v>
      </c>
    </row>
    <row r="58" spans="1:10" ht="14.4" customHeight="1" x14ac:dyDescent="0.3">
      <c r="A58" s="647" t="s">
        <v>534</v>
      </c>
      <c r="B58" s="648" t="s">
        <v>535</v>
      </c>
      <c r="C58" s="649" t="s">
        <v>520</v>
      </c>
      <c r="D58" s="649" t="s">
        <v>520</v>
      </c>
      <c r="E58" s="649"/>
      <c r="F58" s="649" t="s">
        <v>520</v>
      </c>
      <c r="G58" s="649" t="s">
        <v>520</v>
      </c>
      <c r="H58" s="649" t="s">
        <v>520</v>
      </c>
      <c r="I58" s="650" t="s">
        <v>520</v>
      </c>
      <c r="J58" s="651" t="s">
        <v>0</v>
      </c>
    </row>
    <row r="59" spans="1:10" ht="14.4" customHeight="1" x14ac:dyDescent="0.3">
      <c r="A59" s="647" t="s">
        <v>534</v>
      </c>
      <c r="B59" s="648" t="s">
        <v>332</v>
      </c>
      <c r="C59" s="649">
        <v>0.50185999999999997</v>
      </c>
      <c r="D59" s="649">
        <v>1.32548</v>
      </c>
      <c r="E59" s="649"/>
      <c r="F59" s="649">
        <v>-23.5593</v>
      </c>
      <c r="G59" s="649">
        <v>2.5000006891391671</v>
      </c>
      <c r="H59" s="649">
        <v>-26.059300689139167</v>
      </c>
      <c r="I59" s="650">
        <v>-9.4237174022988963</v>
      </c>
      <c r="J59" s="651" t="s">
        <v>1</v>
      </c>
    </row>
    <row r="60" spans="1:10" ht="14.4" customHeight="1" x14ac:dyDescent="0.3">
      <c r="A60" s="647" t="s">
        <v>534</v>
      </c>
      <c r="B60" s="648" t="s">
        <v>335</v>
      </c>
      <c r="C60" s="649">
        <v>0</v>
      </c>
      <c r="D60" s="649">
        <v>0</v>
      </c>
      <c r="E60" s="649"/>
      <c r="F60" s="649">
        <v>0</v>
      </c>
      <c r="G60" s="649">
        <v>0.83333356304625006</v>
      </c>
      <c r="H60" s="649">
        <v>-0.83333356304625006</v>
      </c>
      <c r="I60" s="650">
        <v>0</v>
      </c>
      <c r="J60" s="651" t="s">
        <v>1</v>
      </c>
    </row>
    <row r="61" spans="1:10" ht="14.4" customHeight="1" x14ac:dyDescent="0.3">
      <c r="A61" s="647" t="s">
        <v>534</v>
      </c>
      <c r="B61" s="648" t="s">
        <v>336</v>
      </c>
      <c r="C61" s="649">
        <v>1.404E-2</v>
      </c>
      <c r="D61" s="649">
        <v>0</v>
      </c>
      <c r="E61" s="649"/>
      <c r="F61" s="649" t="s">
        <v>520</v>
      </c>
      <c r="G61" s="649" t="s">
        <v>520</v>
      </c>
      <c r="H61" s="649" t="s">
        <v>520</v>
      </c>
      <c r="I61" s="650" t="s">
        <v>520</v>
      </c>
      <c r="J61" s="651" t="s">
        <v>1</v>
      </c>
    </row>
    <row r="62" spans="1:10" ht="14.4" customHeight="1" x14ac:dyDescent="0.3">
      <c r="A62" s="647" t="s">
        <v>534</v>
      </c>
      <c r="B62" s="648" t="s">
        <v>337</v>
      </c>
      <c r="C62" s="649" t="s">
        <v>520</v>
      </c>
      <c r="D62" s="649" t="s">
        <v>520</v>
      </c>
      <c r="E62" s="649"/>
      <c r="F62" s="649">
        <v>0.22506000000000001</v>
      </c>
      <c r="G62" s="649">
        <v>0</v>
      </c>
      <c r="H62" s="649">
        <v>0.22506000000000001</v>
      </c>
      <c r="I62" s="650" t="s">
        <v>520</v>
      </c>
      <c r="J62" s="651" t="s">
        <v>1</v>
      </c>
    </row>
    <row r="63" spans="1:10" ht="14.4" customHeight="1" x14ac:dyDescent="0.3">
      <c r="A63" s="647" t="s">
        <v>534</v>
      </c>
      <c r="B63" s="648" t="s">
        <v>338</v>
      </c>
      <c r="C63" s="649">
        <v>19.777889999999999</v>
      </c>
      <c r="D63" s="649">
        <v>24.271709999999999</v>
      </c>
      <c r="E63" s="649"/>
      <c r="F63" s="649">
        <v>41.00882</v>
      </c>
      <c r="G63" s="649">
        <v>34.667541426164583</v>
      </c>
      <c r="H63" s="649">
        <v>6.3412785738354174</v>
      </c>
      <c r="I63" s="650">
        <v>1.1829168816987257</v>
      </c>
      <c r="J63" s="651" t="s">
        <v>1</v>
      </c>
    </row>
    <row r="64" spans="1:10" ht="14.4" customHeight="1" x14ac:dyDescent="0.3">
      <c r="A64" s="647" t="s">
        <v>534</v>
      </c>
      <c r="B64" s="648" t="s">
        <v>339</v>
      </c>
      <c r="C64" s="649">
        <v>63.161540000000002</v>
      </c>
      <c r="D64" s="649">
        <v>93.354979999999998</v>
      </c>
      <c r="E64" s="649"/>
      <c r="F64" s="649">
        <v>72.906420000000011</v>
      </c>
      <c r="G64" s="649">
        <v>92.130212027035</v>
      </c>
      <c r="H64" s="649">
        <v>-19.223792027034989</v>
      </c>
      <c r="I64" s="650">
        <v>0.79134106386953829</v>
      </c>
      <c r="J64" s="651" t="s">
        <v>1</v>
      </c>
    </row>
    <row r="65" spans="1:10" ht="14.4" customHeight="1" x14ac:dyDescent="0.3">
      <c r="A65" s="647" t="s">
        <v>534</v>
      </c>
      <c r="B65" s="648" t="s">
        <v>341</v>
      </c>
      <c r="C65" s="649">
        <v>21.591439999999999</v>
      </c>
      <c r="D65" s="649">
        <v>27.491059999999997</v>
      </c>
      <c r="E65" s="649"/>
      <c r="F65" s="649">
        <v>42.251579999999997</v>
      </c>
      <c r="G65" s="649">
        <v>49.600022699153328</v>
      </c>
      <c r="H65" s="649">
        <v>-7.3484426991533311</v>
      </c>
      <c r="I65" s="650">
        <v>0.85184598112535204</v>
      </c>
      <c r="J65" s="651" t="s">
        <v>1</v>
      </c>
    </row>
    <row r="66" spans="1:10" ht="14.4" customHeight="1" x14ac:dyDescent="0.3">
      <c r="A66" s="647" t="s">
        <v>534</v>
      </c>
      <c r="B66" s="648" t="s">
        <v>342</v>
      </c>
      <c r="C66" s="649">
        <v>1.4045199999999998</v>
      </c>
      <c r="D66" s="649">
        <v>1.0009999999999999</v>
      </c>
      <c r="E66" s="649"/>
      <c r="F66" s="649">
        <v>1.272</v>
      </c>
      <c r="G66" s="649">
        <v>1.0430145177841668</v>
      </c>
      <c r="H66" s="649">
        <v>0.22898548221583326</v>
      </c>
      <c r="I66" s="650">
        <v>1.2195419894080686</v>
      </c>
      <c r="J66" s="651" t="s">
        <v>1</v>
      </c>
    </row>
    <row r="67" spans="1:10" ht="14.4" customHeight="1" x14ac:dyDescent="0.3">
      <c r="A67" s="647" t="s">
        <v>534</v>
      </c>
      <c r="B67" s="648" t="s">
        <v>343</v>
      </c>
      <c r="C67" s="649">
        <v>18.432749999999999</v>
      </c>
      <c r="D67" s="649">
        <v>15.739699999999999</v>
      </c>
      <c r="E67" s="649"/>
      <c r="F67" s="649">
        <v>16.386699999999998</v>
      </c>
      <c r="G67" s="649">
        <v>19.048336331771665</v>
      </c>
      <c r="H67" s="649">
        <v>-2.6616363317716676</v>
      </c>
      <c r="I67" s="650">
        <v>0.86026935447731501</v>
      </c>
      <c r="J67" s="651" t="s">
        <v>1</v>
      </c>
    </row>
    <row r="68" spans="1:10" ht="14.4" customHeight="1" x14ac:dyDescent="0.3">
      <c r="A68" s="647" t="s">
        <v>534</v>
      </c>
      <c r="B68" s="648" t="s">
        <v>345</v>
      </c>
      <c r="C68" s="649" t="s">
        <v>520</v>
      </c>
      <c r="D68" s="649" t="s">
        <v>520</v>
      </c>
      <c r="E68" s="649"/>
      <c r="F68" s="649">
        <v>0.34484999999999999</v>
      </c>
      <c r="G68" s="649">
        <v>0</v>
      </c>
      <c r="H68" s="649">
        <v>0.34484999999999999</v>
      </c>
      <c r="I68" s="650" t="s">
        <v>520</v>
      </c>
      <c r="J68" s="651" t="s">
        <v>1</v>
      </c>
    </row>
    <row r="69" spans="1:10" ht="14.4" customHeight="1" x14ac:dyDescent="0.3">
      <c r="A69" s="647" t="s">
        <v>534</v>
      </c>
      <c r="B69" s="648" t="s">
        <v>346</v>
      </c>
      <c r="C69" s="649">
        <v>47.658580000000001</v>
      </c>
      <c r="D69" s="649">
        <v>89.828530000000001</v>
      </c>
      <c r="E69" s="649"/>
      <c r="F69" s="649">
        <v>242.41462000000001</v>
      </c>
      <c r="G69" s="649">
        <v>230.89710681211668</v>
      </c>
      <c r="H69" s="649">
        <v>11.517513187883338</v>
      </c>
      <c r="I69" s="650">
        <v>1.049881582956582</v>
      </c>
      <c r="J69" s="651" t="s">
        <v>1</v>
      </c>
    </row>
    <row r="70" spans="1:10" ht="14.4" customHeight="1" x14ac:dyDescent="0.3">
      <c r="A70" s="647" t="s">
        <v>534</v>
      </c>
      <c r="B70" s="648" t="s">
        <v>536</v>
      </c>
      <c r="C70" s="649">
        <v>172.54262</v>
      </c>
      <c r="D70" s="649">
        <v>253.01246</v>
      </c>
      <c r="E70" s="649"/>
      <c r="F70" s="649">
        <v>393.25075000000004</v>
      </c>
      <c r="G70" s="649">
        <v>430.71956806621085</v>
      </c>
      <c r="H70" s="649">
        <v>-37.468818066210815</v>
      </c>
      <c r="I70" s="650">
        <v>0.91300878612403547</v>
      </c>
      <c r="J70" s="651" t="s">
        <v>526</v>
      </c>
    </row>
    <row r="71" spans="1:10" ht="14.4" customHeight="1" x14ac:dyDescent="0.3">
      <c r="A71" s="647" t="s">
        <v>520</v>
      </c>
      <c r="B71" s="648" t="s">
        <v>520</v>
      </c>
      <c r="C71" s="649" t="s">
        <v>520</v>
      </c>
      <c r="D71" s="649" t="s">
        <v>520</v>
      </c>
      <c r="E71" s="649"/>
      <c r="F71" s="649" t="s">
        <v>520</v>
      </c>
      <c r="G71" s="649" t="s">
        <v>520</v>
      </c>
      <c r="H71" s="649" t="s">
        <v>520</v>
      </c>
      <c r="I71" s="650" t="s">
        <v>520</v>
      </c>
      <c r="J71" s="651" t="s">
        <v>527</v>
      </c>
    </row>
    <row r="72" spans="1:10" ht="14.4" customHeight="1" x14ac:dyDescent="0.3">
      <c r="A72" s="647" t="s">
        <v>518</v>
      </c>
      <c r="B72" s="648" t="s">
        <v>521</v>
      </c>
      <c r="C72" s="649">
        <v>799.73108000000025</v>
      </c>
      <c r="D72" s="649">
        <v>683.26278999999988</v>
      </c>
      <c r="E72" s="649"/>
      <c r="F72" s="649">
        <v>880.60681999999986</v>
      </c>
      <c r="G72" s="649">
        <v>1119.5572713084825</v>
      </c>
      <c r="H72" s="649">
        <v>-238.95045130848268</v>
      </c>
      <c r="I72" s="650">
        <v>0.78656701409369678</v>
      </c>
      <c r="J72" s="651" t="s">
        <v>522</v>
      </c>
    </row>
  </sheetData>
  <mergeCells count="3">
    <mergeCell ref="A1:I1"/>
    <mergeCell ref="F3:I3"/>
    <mergeCell ref="C4:D4"/>
  </mergeCells>
  <conditionalFormatting sqref="F22 F73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72">
    <cfRule type="expression" dxfId="33" priority="5">
      <formula>$H23&gt;0</formula>
    </cfRule>
  </conditionalFormatting>
  <conditionalFormatting sqref="A23:A72">
    <cfRule type="expression" dxfId="32" priority="2">
      <formula>AND($J23&lt;&gt;"mezeraKL",$J23&lt;&gt;"")</formula>
    </cfRule>
  </conditionalFormatting>
  <conditionalFormatting sqref="I23:I72">
    <cfRule type="expression" dxfId="31" priority="6">
      <formula>$I23&gt;1</formula>
    </cfRule>
  </conditionalFormatting>
  <conditionalFormatting sqref="B23:B72">
    <cfRule type="expression" dxfId="30" priority="1">
      <formula>OR($J23="NS",$J23="SumaNS",$J23="Účet")</formula>
    </cfRule>
  </conditionalFormatting>
  <conditionalFormatting sqref="A23:D72 F23:I72">
    <cfRule type="expression" dxfId="29" priority="8">
      <formula>AND($J23&lt;&gt;"",$J23&lt;&gt;"mezeraKL")</formula>
    </cfRule>
  </conditionalFormatting>
  <conditionalFormatting sqref="B23:D72 F23:I72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72 F23:I72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2657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5.4077446332956738</v>
      </c>
      <c r="J3" s="207">
        <f>SUBTOTAL(9,J5:J1048576)</f>
        <v>162856</v>
      </c>
      <c r="K3" s="208">
        <f>SUBTOTAL(9,K5:K1048576)</f>
        <v>880683.66000000027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518</v>
      </c>
      <c r="B5" s="739" t="s">
        <v>1429</v>
      </c>
      <c r="C5" s="742" t="s">
        <v>523</v>
      </c>
      <c r="D5" s="757" t="s">
        <v>1430</v>
      </c>
      <c r="E5" s="742" t="s">
        <v>2633</v>
      </c>
      <c r="F5" s="757" t="s">
        <v>2634</v>
      </c>
      <c r="G5" s="742" t="s">
        <v>2157</v>
      </c>
      <c r="H5" s="742" t="s">
        <v>2158</v>
      </c>
      <c r="I5" s="229">
        <v>260.3</v>
      </c>
      <c r="J5" s="229">
        <v>2</v>
      </c>
      <c r="K5" s="752">
        <v>520.6</v>
      </c>
    </row>
    <row r="6" spans="1:11" ht="14.4" customHeight="1" x14ac:dyDescent="0.3">
      <c r="A6" s="663" t="s">
        <v>518</v>
      </c>
      <c r="B6" s="664" t="s">
        <v>1429</v>
      </c>
      <c r="C6" s="665" t="s">
        <v>523</v>
      </c>
      <c r="D6" s="666" t="s">
        <v>1430</v>
      </c>
      <c r="E6" s="665" t="s">
        <v>2633</v>
      </c>
      <c r="F6" s="666" t="s">
        <v>2634</v>
      </c>
      <c r="G6" s="665" t="s">
        <v>2159</v>
      </c>
      <c r="H6" s="665" t="s">
        <v>2160</v>
      </c>
      <c r="I6" s="667">
        <v>46.314999999999998</v>
      </c>
      <c r="J6" s="667">
        <v>4</v>
      </c>
      <c r="K6" s="668">
        <v>185.26</v>
      </c>
    </row>
    <row r="7" spans="1:11" ht="14.4" customHeight="1" x14ac:dyDescent="0.3">
      <c r="A7" s="663" t="s">
        <v>518</v>
      </c>
      <c r="B7" s="664" t="s">
        <v>1429</v>
      </c>
      <c r="C7" s="665" t="s">
        <v>523</v>
      </c>
      <c r="D7" s="666" t="s">
        <v>1430</v>
      </c>
      <c r="E7" s="665" t="s">
        <v>2633</v>
      </c>
      <c r="F7" s="666" t="s">
        <v>2634</v>
      </c>
      <c r="G7" s="665" t="s">
        <v>2161</v>
      </c>
      <c r="H7" s="665" t="s">
        <v>2162</v>
      </c>
      <c r="I7" s="667">
        <v>18.399999999999999</v>
      </c>
      <c r="J7" s="667">
        <v>300</v>
      </c>
      <c r="K7" s="668">
        <v>5520</v>
      </c>
    </row>
    <row r="8" spans="1:11" ht="14.4" customHeight="1" x14ac:dyDescent="0.3">
      <c r="A8" s="663" t="s">
        <v>518</v>
      </c>
      <c r="B8" s="664" t="s">
        <v>1429</v>
      </c>
      <c r="C8" s="665" t="s">
        <v>523</v>
      </c>
      <c r="D8" s="666" t="s">
        <v>1430</v>
      </c>
      <c r="E8" s="665" t="s">
        <v>2633</v>
      </c>
      <c r="F8" s="666" t="s">
        <v>2634</v>
      </c>
      <c r="G8" s="665" t="s">
        <v>2163</v>
      </c>
      <c r="H8" s="665" t="s">
        <v>2164</v>
      </c>
      <c r="I8" s="667">
        <v>1.38</v>
      </c>
      <c r="J8" s="667">
        <v>150</v>
      </c>
      <c r="K8" s="668">
        <v>207</v>
      </c>
    </row>
    <row r="9" spans="1:11" ht="14.4" customHeight="1" x14ac:dyDescent="0.3">
      <c r="A9" s="663" t="s">
        <v>518</v>
      </c>
      <c r="B9" s="664" t="s">
        <v>1429</v>
      </c>
      <c r="C9" s="665" t="s">
        <v>523</v>
      </c>
      <c r="D9" s="666" t="s">
        <v>1430</v>
      </c>
      <c r="E9" s="665" t="s">
        <v>2633</v>
      </c>
      <c r="F9" s="666" t="s">
        <v>2634</v>
      </c>
      <c r="G9" s="665" t="s">
        <v>2165</v>
      </c>
      <c r="H9" s="665" t="s">
        <v>2166</v>
      </c>
      <c r="I9" s="667">
        <v>13.02</v>
      </c>
      <c r="J9" s="667">
        <v>1</v>
      </c>
      <c r="K9" s="668">
        <v>13.02</v>
      </c>
    </row>
    <row r="10" spans="1:11" ht="14.4" customHeight="1" x14ac:dyDescent="0.3">
      <c r="A10" s="663" t="s">
        <v>518</v>
      </c>
      <c r="B10" s="664" t="s">
        <v>1429</v>
      </c>
      <c r="C10" s="665" t="s">
        <v>523</v>
      </c>
      <c r="D10" s="666" t="s">
        <v>1430</v>
      </c>
      <c r="E10" s="665" t="s">
        <v>2633</v>
      </c>
      <c r="F10" s="666" t="s">
        <v>2634</v>
      </c>
      <c r="G10" s="665" t="s">
        <v>2167</v>
      </c>
      <c r="H10" s="665" t="s">
        <v>2168</v>
      </c>
      <c r="I10" s="667">
        <v>27.88</v>
      </c>
      <c r="J10" s="667">
        <v>3</v>
      </c>
      <c r="K10" s="668">
        <v>83.64</v>
      </c>
    </row>
    <row r="11" spans="1:11" ht="14.4" customHeight="1" x14ac:dyDescent="0.3">
      <c r="A11" s="663" t="s">
        <v>518</v>
      </c>
      <c r="B11" s="664" t="s">
        <v>1429</v>
      </c>
      <c r="C11" s="665" t="s">
        <v>523</v>
      </c>
      <c r="D11" s="666" t="s">
        <v>1430</v>
      </c>
      <c r="E11" s="665" t="s">
        <v>2633</v>
      </c>
      <c r="F11" s="666" t="s">
        <v>2634</v>
      </c>
      <c r="G11" s="665" t="s">
        <v>2169</v>
      </c>
      <c r="H11" s="665" t="s">
        <v>2170</v>
      </c>
      <c r="I11" s="667">
        <v>0.63</v>
      </c>
      <c r="J11" s="667">
        <v>1000</v>
      </c>
      <c r="K11" s="668">
        <v>630</v>
      </c>
    </row>
    <row r="12" spans="1:11" ht="14.4" customHeight="1" x14ac:dyDescent="0.3">
      <c r="A12" s="663" t="s">
        <v>518</v>
      </c>
      <c r="B12" s="664" t="s">
        <v>1429</v>
      </c>
      <c r="C12" s="665" t="s">
        <v>523</v>
      </c>
      <c r="D12" s="666" t="s">
        <v>1430</v>
      </c>
      <c r="E12" s="665" t="s">
        <v>2633</v>
      </c>
      <c r="F12" s="666" t="s">
        <v>2634</v>
      </c>
      <c r="G12" s="665" t="s">
        <v>2171</v>
      </c>
      <c r="H12" s="665" t="s">
        <v>2172</v>
      </c>
      <c r="I12" s="667">
        <v>23.92</v>
      </c>
      <c r="J12" s="667">
        <v>1</v>
      </c>
      <c r="K12" s="668">
        <v>23.92</v>
      </c>
    </row>
    <row r="13" spans="1:11" ht="14.4" customHeight="1" x14ac:dyDescent="0.3">
      <c r="A13" s="663" t="s">
        <v>518</v>
      </c>
      <c r="B13" s="664" t="s">
        <v>1429</v>
      </c>
      <c r="C13" s="665" t="s">
        <v>523</v>
      </c>
      <c r="D13" s="666" t="s">
        <v>1430</v>
      </c>
      <c r="E13" s="665" t="s">
        <v>2633</v>
      </c>
      <c r="F13" s="666" t="s">
        <v>2634</v>
      </c>
      <c r="G13" s="665" t="s">
        <v>2173</v>
      </c>
      <c r="H13" s="665" t="s">
        <v>2174</v>
      </c>
      <c r="I13" s="667">
        <v>26.366666666666671</v>
      </c>
      <c r="J13" s="667">
        <v>48</v>
      </c>
      <c r="K13" s="668">
        <v>1265.68</v>
      </c>
    </row>
    <row r="14" spans="1:11" ht="14.4" customHeight="1" x14ac:dyDescent="0.3">
      <c r="A14" s="663" t="s">
        <v>518</v>
      </c>
      <c r="B14" s="664" t="s">
        <v>1429</v>
      </c>
      <c r="C14" s="665" t="s">
        <v>523</v>
      </c>
      <c r="D14" s="666" t="s">
        <v>1430</v>
      </c>
      <c r="E14" s="665" t="s">
        <v>2633</v>
      </c>
      <c r="F14" s="666" t="s">
        <v>2634</v>
      </c>
      <c r="G14" s="665" t="s">
        <v>2175</v>
      </c>
      <c r="H14" s="665" t="s">
        <v>2176</v>
      </c>
      <c r="I14" s="667">
        <v>0.85</v>
      </c>
      <c r="J14" s="667">
        <v>200</v>
      </c>
      <c r="K14" s="668">
        <v>170</v>
      </c>
    </row>
    <row r="15" spans="1:11" ht="14.4" customHeight="1" x14ac:dyDescent="0.3">
      <c r="A15" s="663" t="s">
        <v>518</v>
      </c>
      <c r="B15" s="664" t="s">
        <v>1429</v>
      </c>
      <c r="C15" s="665" t="s">
        <v>523</v>
      </c>
      <c r="D15" s="666" t="s">
        <v>1430</v>
      </c>
      <c r="E15" s="665" t="s">
        <v>2633</v>
      </c>
      <c r="F15" s="666" t="s">
        <v>2634</v>
      </c>
      <c r="G15" s="665" t="s">
        <v>2177</v>
      </c>
      <c r="H15" s="665" t="s">
        <v>2178</v>
      </c>
      <c r="I15" s="667">
        <v>1.52</v>
      </c>
      <c r="J15" s="667">
        <v>50</v>
      </c>
      <c r="K15" s="668">
        <v>76</v>
      </c>
    </row>
    <row r="16" spans="1:11" ht="14.4" customHeight="1" x14ac:dyDescent="0.3">
      <c r="A16" s="663" t="s">
        <v>518</v>
      </c>
      <c r="B16" s="664" t="s">
        <v>1429</v>
      </c>
      <c r="C16" s="665" t="s">
        <v>523</v>
      </c>
      <c r="D16" s="666" t="s">
        <v>1430</v>
      </c>
      <c r="E16" s="665" t="s">
        <v>2633</v>
      </c>
      <c r="F16" s="666" t="s">
        <v>2634</v>
      </c>
      <c r="G16" s="665" t="s">
        <v>2179</v>
      </c>
      <c r="H16" s="665" t="s">
        <v>2180</v>
      </c>
      <c r="I16" s="667">
        <v>2.0699999999999998</v>
      </c>
      <c r="J16" s="667">
        <v>50</v>
      </c>
      <c r="K16" s="668">
        <v>103.5</v>
      </c>
    </row>
    <row r="17" spans="1:11" ht="14.4" customHeight="1" x14ac:dyDescent="0.3">
      <c r="A17" s="663" t="s">
        <v>518</v>
      </c>
      <c r="B17" s="664" t="s">
        <v>1429</v>
      </c>
      <c r="C17" s="665" t="s">
        <v>523</v>
      </c>
      <c r="D17" s="666" t="s">
        <v>1430</v>
      </c>
      <c r="E17" s="665" t="s">
        <v>2633</v>
      </c>
      <c r="F17" s="666" t="s">
        <v>2634</v>
      </c>
      <c r="G17" s="665" t="s">
        <v>2181</v>
      </c>
      <c r="H17" s="665" t="s">
        <v>2182</v>
      </c>
      <c r="I17" s="667">
        <v>3.36</v>
      </c>
      <c r="J17" s="667">
        <v>50</v>
      </c>
      <c r="K17" s="668">
        <v>168</v>
      </c>
    </row>
    <row r="18" spans="1:11" ht="14.4" customHeight="1" x14ac:dyDescent="0.3">
      <c r="A18" s="663" t="s">
        <v>518</v>
      </c>
      <c r="B18" s="664" t="s">
        <v>1429</v>
      </c>
      <c r="C18" s="665" t="s">
        <v>523</v>
      </c>
      <c r="D18" s="666" t="s">
        <v>1430</v>
      </c>
      <c r="E18" s="665" t="s">
        <v>2633</v>
      </c>
      <c r="F18" s="666" t="s">
        <v>2634</v>
      </c>
      <c r="G18" s="665" t="s">
        <v>2183</v>
      </c>
      <c r="H18" s="665" t="s">
        <v>2184</v>
      </c>
      <c r="I18" s="667">
        <v>191.13</v>
      </c>
      <c r="J18" s="667">
        <v>3</v>
      </c>
      <c r="K18" s="668">
        <v>573.39</v>
      </c>
    </row>
    <row r="19" spans="1:11" ht="14.4" customHeight="1" x14ac:dyDescent="0.3">
      <c r="A19" s="663" t="s">
        <v>518</v>
      </c>
      <c r="B19" s="664" t="s">
        <v>1429</v>
      </c>
      <c r="C19" s="665" t="s">
        <v>523</v>
      </c>
      <c r="D19" s="666" t="s">
        <v>1430</v>
      </c>
      <c r="E19" s="665" t="s">
        <v>2633</v>
      </c>
      <c r="F19" s="666" t="s">
        <v>2634</v>
      </c>
      <c r="G19" s="665" t="s">
        <v>2185</v>
      </c>
      <c r="H19" s="665" t="s">
        <v>2186</v>
      </c>
      <c r="I19" s="667">
        <v>0.62</v>
      </c>
      <c r="J19" s="667">
        <v>7200</v>
      </c>
      <c r="K19" s="668">
        <v>4468.8</v>
      </c>
    </row>
    <row r="20" spans="1:11" ht="14.4" customHeight="1" x14ac:dyDescent="0.3">
      <c r="A20" s="663" t="s">
        <v>518</v>
      </c>
      <c r="B20" s="664" t="s">
        <v>1429</v>
      </c>
      <c r="C20" s="665" t="s">
        <v>523</v>
      </c>
      <c r="D20" s="666" t="s">
        <v>1430</v>
      </c>
      <c r="E20" s="665" t="s">
        <v>2633</v>
      </c>
      <c r="F20" s="666" t="s">
        <v>2634</v>
      </c>
      <c r="G20" s="665" t="s">
        <v>2187</v>
      </c>
      <c r="H20" s="665" t="s">
        <v>2188</v>
      </c>
      <c r="I20" s="667">
        <v>1.17</v>
      </c>
      <c r="J20" s="667">
        <v>50</v>
      </c>
      <c r="K20" s="668">
        <v>58.5</v>
      </c>
    </row>
    <row r="21" spans="1:11" ht="14.4" customHeight="1" x14ac:dyDescent="0.3">
      <c r="A21" s="663" t="s">
        <v>518</v>
      </c>
      <c r="B21" s="664" t="s">
        <v>1429</v>
      </c>
      <c r="C21" s="665" t="s">
        <v>523</v>
      </c>
      <c r="D21" s="666" t="s">
        <v>1430</v>
      </c>
      <c r="E21" s="665" t="s">
        <v>2635</v>
      </c>
      <c r="F21" s="666" t="s">
        <v>2636</v>
      </c>
      <c r="G21" s="665" t="s">
        <v>2189</v>
      </c>
      <c r="H21" s="665" t="s">
        <v>2190</v>
      </c>
      <c r="I21" s="667">
        <v>2299</v>
      </c>
      <c r="J21" s="667">
        <v>3</v>
      </c>
      <c r="K21" s="668">
        <v>6897</v>
      </c>
    </row>
    <row r="22" spans="1:11" ht="14.4" customHeight="1" x14ac:dyDescent="0.3">
      <c r="A22" s="663" t="s">
        <v>518</v>
      </c>
      <c r="B22" s="664" t="s">
        <v>1429</v>
      </c>
      <c r="C22" s="665" t="s">
        <v>523</v>
      </c>
      <c r="D22" s="666" t="s">
        <v>1430</v>
      </c>
      <c r="E22" s="665" t="s">
        <v>2635</v>
      </c>
      <c r="F22" s="666" t="s">
        <v>2636</v>
      </c>
      <c r="G22" s="665" t="s">
        <v>2191</v>
      </c>
      <c r="H22" s="665" t="s">
        <v>2192</v>
      </c>
      <c r="I22" s="667">
        <v>0.25</v>
      </c>
      <c r="J22" s="667">
        <v>300</v>
      </c>
      <c r="K22" s="668">
        <v>75</v>
      </c>
    </row>
    <row r="23" spans="1:11" ht="14.4" customHeight="1" x14ac:dyDescent="0.3">
      <c r="A23" s="663" t="s">
        <v>518</v>
      </c>
      <c r="B23" s="664" t="s">
        <v>1429</v>
      </c>
      <c r="C23" s="665" t="s">
        <v>523</v>
      </c>
      <c r="D23" s="666" t="s">
        <v>1430</v>
      </c>
      <c r="E23" s="665" t="s">
        <v>2635</v>
      </c>
      <c r="F23" s="666" t="s">
        <v>2636</v>
      </c>
      <c r="G23" s="665" t="s">
        <v>2193</v>
      </c>
      <c r="H23" s="665" t="s">
        <v>2194</v>
      </c>
      <c r="I23" s="667">
        <v>11.15</v>
      </c>
      <c r="J23" s="667">
        <v>50</v>
      </c>
      <c r="K23" s="668">
        <v>557.5</v>
      </c>
    </row>
    <row r="24" spans="1:11" ht="14.4" customHeight="1" x14ac:dyDescent="0.3">
      <c r="A24" s="663" t="s">
        <v>518</v>
      </c>
      <c r="B24" s="664" t="s">
        <v>1429</v>
      </c>
      <c r="C24" s="665" t="s">
        <v>523</v>
      </c>
      <c r="D24" s="666" t="s">
        <v>1430</v>
      </c>
      <c r="E24" s="665" t="s">
        <v>2635</v>
      </c>
      <c r="F24" s="666" t="s">
        <v>2636</v>
      </c>
      <c r="G24" s="665" t="s">
        <v>2195</v>
      </c>
      <c r="H24" s="665" t="s">
        <v>2196</v>
      </c>
      <c r="I24" s="667">
        <v>1.0900000000000001</v>
      </c>
      <c r="J24" s="667">
        <v>1100</v>
      </c>
      <c r="K24" s="668">
        <v>1199</v>
      </c>
    </row>
    <row r="25" spans="1:11" ht="14.4" customHeight="1" x14ac:dyDescent="0.3">
      <c r="A25" s="663" t="s">
        <v>518</v>
      </c>
      <c r="B25" s="664" t="s">
        <v>1429</v>
      </c>
      <c r="C25" s="665" t="s">
        <v>523</v>
      </c>
      <c r="D25" s="666" t="s">
        <v>1430</v>
      </c>
      <c r="E25" s="665" t="s">
        <v>2635</v>
      </c>
      <c r="F25" s="666" t="s">
        <v>2636</v>
      </c>
      <c r="G25" s="665" t="s">
        <v>2197</v>
      </c>
      <c r="H25" s="665" t="s">
        <v>2198</v>
      </c>
      <c r="I25" s="667">
        <v>484.04</v>
      </c>
      <c r="J25" s="667">
        <v>10</v>
      </c>
      <c r="K25" s="668">
        <v>4840.41</v>
      </c>
    </row>
    <row r="26" spans="1:11" ht="14.4" customHeight="1" x14ac:dyDescent="0.3">
      <c r="A26" s="663" t="s">
        <v>518</v>
      </c>
      <c r="B26" s="664" t="s">
        <v>1429</v>
      </c>
      <c r="C26" s="665" t="s">
        <v>523</v>
      </c>
      <c r="D26" s="666" t="s">
        <v>1430</v>
      </c>
      <c r="E26" s="665" t="s">
        <v>2635</v>
      </c>
      <c r="F26" s="666" t="s">
        <v>2636</v>
      </c>
      <c r="G26" s="665" t="s">
        <v>2199</v>
      </c>
      <c r="H26" s="665" t="s">
        <v>2200</v>
      </c>
      <c r="I26" s="667">
        <v>80.58</v>
      </c>
      <c r="J26" s="667">
        <v>20</v>
      </c>
      <c r="K26" s="668">
        <v>1611.6</v>
      </c>
    </row>
    <row r="27" spans="1:11" ht="14.4" customHeight="1" x14ac:dyDescent="0.3">
      <c r="A27" s="663" t="s">
        <v>518</v>
      </c>
      <c r="B27" s="664" t="s">
        <v>1429</v>
      </c>
      <c r="C27" s="665" t="s">
        <v>523</v>
      </c>
      <c r="D27" s="666" t="s">
        <v>1430</v>
      </c>
      <c r="E27" s="665" t="s">
        <v>2635</v>
      </c>
      <c r="F27" s="666" t="s">
        <v>2636</v>
      </c>
      <c r="G27" s="665" t="s">
        <v>2201</v>
      </c>
      <c r="H27" s="665" t="s">
        <v>2202</v>
      </c>
      <c r="I27" s="667">
        <v>646.76</v>
      </c>
      <c r="J27" s="667">
        <v>2</v>
      </c>
      <c r="K27" s="668">
        <v>1293.52</v>
      </c>
    </row>
    <row r="28" spans="1:11" ht="14.4" customHeight="1" x14ac:dyDescent="0.3">
      <c r="A28" s="663" t="s">
        <v>518</v>
      </c>
      <c r="B28" s="664" t="s">
        <v>1429</v>
      </c>
      <c r="C28" s="665" t="s">
        <v>523</v>
      </c>
      <c r="D28" s="666" t="s">
        <v>1430</v>
      </c>
      <c r="E28" s="665" t="s">
        <v>2635</v>
      </c>
      <c r="F28" s="666" t="s">
        <v>2636</v>
      </c>
      <c r="G28" s="665" t="s">
        <v>2203</v>
      </c>
      <c r="H28" s="665" t="s">
        <v>2204</v>
      </c>
      <c r="I28" s="667">
        <v>206.04</v>
      </c>
      <c r="J28" s="667">
        <v>3</v>
      </c>
      <c r="K28" s="668">
        <v>618.12</v>
      </c>
    </row>
    <row r="29" spans="1:11" ht="14.4" customHeight="1" x14ac:dyDescent="0.3">
      <c r="A29" s="663" t="s">
        <v>518</v>
      </c>
      <c r="B29" s="664" t="s">
        <v>1429</v>
      </c>
      <c r="C29" s="665" t="s">
        <v>523</v>
      </c>
      <c r="D29" s="666" t="s">
        <v>1430</v>
      </c>
      <c r="E29" s="665" t="s">
        <v>2635</v>
      </c>
      <c r="F29" s="666" t="s">
        <v>2636</v>
      </c>
      <c r="G29" s="665" t="s">
        <v>2205</v>
      </c>
      <c r="H29" s="665" t="s">
        <v>2206</v>
      </c>
      <c r="I29" s="667">
        <v>2.375</v>
      </c>
      <c r="J29" s="667">
        <v>100</v>
      </c>
      <c r="K29" s="668">
        <v>237.5</v>
      </c>
    </row>
    <row r="30" spans="1:11" ht="14.4" customHeight="1" x14ac:dyDescent="0.3">
      <c r="A30" s="663" t="s">
        <v>518</v>
      </c>
      <c r="B30" s="664" t="s">
        <v>1429</v>
      </c>
      <c r="C30" s="665" t="s">
        <v>523</v>
      </c>
      <c r="D30" s="666" t="s">
        <v>1430</v>
      </c>
      <c r="E30" s="665" t="s">
        <v>2635</v>
      </c>
      <c r="F30" s="666" t="s">
        <v>2636</v>
      </c>
      <c r="G30" s="665" t="s">
        <v>2207</v>
      </c>
      <c r="H30" s="665" t="s">
        <v>2208</v>
      </c>
      <c r="I30" s="667">
        <v>3.09</v>
      </c>
      <c r="J30" s="667">
        <v>50</v>
      </c>
      <c r="K30" s="668">
        <v>154.5</v>
      </c>
    </row>
    <row r="31" spans="1:11" ht="14.4" customHeight="1" x14ac:dyDescent="0.3">
      <c r="A31" s="663" t="s">
        <v>518</v>
      </c>
      <c r="B31" s="664" t="s">
        <v>1429</v>
      </c>
      <c r="C31" s="665" t="s">
        <v>523</v>
      </c>
      <c r="D31" s="666" t="s">
        <v>1430</v>
      </c>
      <c r="E31" s="665" t="s">
        <v>2635</v>
      </c>
      <c r="F31" s="666" t="s">
        <v>2636</v>
      </c>
      <c r="G31" s="665" t="s">
        <v>2209</v>
      </c>
      <c r="H31" s="665" t="s">
        <v>2210</v>
      </c>
      <c r="I31" s="667">
        <v>1.92</v>
      </c>
      <c r="J31" s="667">
        <v>50</v>
      </c>
      <c r="K31" s="668">
        <v>96</v>
      </c>
    </row>
    <row r="32" spans="1:11" ht="14.4" customHeight="1" x14ac:dyDescent="0.3">
      <c r="A32" s="663" t="s">
        <v>518</v>
      </c>
      <c r="B32" s="664" t="s">
        <v>1429</v>
      </c>
      <c r="C32" s="665" t="s">
        <v>523</v>
      </c>
      <c r="D32" s="666" t="s">
        <v>1430</v>
      </c>
      <c r="E32" s="665" t="s">
        <v>2635</v>
      </c>
      <c r="F32" s="666" t="s">
        <v>2636</v>
      </c>
      <c r="G32" s="665" t="s">
        <v>2211</v>
      </c>
      <c r="H32" s="665" t="s">
        <v>2212</v>
      </c>
      <c r="I32" s="667">
        <v>0.01</v>
      </c>
      <c r="J32" s="667">
        <v>100</v>
      </c>
      <c r="K32" s="668">
        <v>1</v>
      </c>
    </row>
    <row r="33" spans="1:11" ht="14.4" customHeight="1" x14ac:dyDescent="0.3">
      <c r="A33" s="663" t="s">
        <v>518</v>
      </c>
      <c r="B33" s="664" t="s">
        <v>1429</v>
      </c>
      <c r="C33" s="665" t="s">
        <v>523</v>
      </c>
      <c r="D33" s="666" t="s">
        <v>1430</v>
      </c>
      <c r="E33" s="665" t="s">
        <v>2635</v>
      </c>
      <c r="F33" s="666" t="s">
        <v>2636</v>
      </c>
      <c r="G33" s="665" t="s">
        <v>2213</v>
      </c>
      <c r="H33" s="665" t="s">
        <v>2214</v>
      </c>
      <c r="I33" s="667">
        <v>2.0449999999999999</v>
      </c>
      <c r="J33" s="667">
        <v>30</v>
      </c>
      <c r="K33" s="668">
        <v>61.4</v>
      </c>
    </row>
    <row r="34" spans="1:11" ht="14.4" customHeight="1" x14ac:dyDescent="0.3">
      <c r="A34" s="663" t="s">
        <v>518</v>
      </c>
      <c r="B34" s="664" t="s">
        <v>1429</v>
      </c>
      <c r="C34" s="665" t="s">
        <v>523</v>
      </c>
      <c r="D34" s="666" t="s">
        <v>1430</v>
      </c>
      <c r="E34" s="665" t="s">
        <v>2635</v>
      </c>
      <c r="F34" s="666" t="s">
        <v>2636</v>
      </c>
      <c r="G34" s="665" t="s">
        <v>2215</v>
      </c>
      <c r="H34" s="665" t="s">
        <v>2216</v>
      </c>
      <c r="I34" s="667">
        <v>2.165</v>
      </c>
      <c r="J34" s="667">
        <v>100</v>
      </c>
      <c r="K34" s="668">
        <v>216.5</v>
      </c>
    </row>
    <row r="35" spans="1:11" ht="14.4" customHeight="1" x14ac:dyDescent="0.3">
      <c r="A35" s="663" t="s">
        <v>518</v>
      </c>
      <c r="B35" s="664" t="s">
        <v>1429</v>
      </c>
      <c r="C35" s="665" t="s">
        <v>523</v>
      </c>
      <c r="D35" s="666" t="s">
        <v>1430</v>
      </c>
      <c r="E35" s="665" t="s">
        <v>2635</v>
      </c>
      <c r="F35" s="666" t="s">
        <v>2636</v>
      </c>
      <c r="G35" s="665" t="s">
        <v>2217</v>
      </c>
      <c r="H35" s="665" t="s">
        <v>2218</v>
      </c>
      <c r="I35" s="667">
        <v>2.69</v>
      </c>
      <c r="J35" s="667">
        <v>50</v>
      </c>
      <c r="K35" s="668">
        <v>134.5</v>
      </c>
    </row>
    <row r="36" spans="1:11" ht="14.4" customHeight="1" x14ac:dyDescent="0.3">
      <c r="A36" s="663" t="s">
        <v>518</v>
      </c>
      <c r="B36" s="664" t="s">
        <v>1429</v>
      </c>
      <c r="C36" s="665" t="s">
        <v>523</v>
      </c>
      <c r="D36" s="666" t="s">
        <v>1430</v>
      </c>
      <c r="E36" s="665" t="s">
        <v>2635</v>
      </c>
      <c r="F36" s="666" t="s">
        <v>2636</v>
      </c>
      <c r="G36" s="665" t="s">
        <v>2219</v>
      </c>
      <c r="H36" s="665" t="s">
        <v>2220</v>
      </c>
      <c r="I36" s="667">
        <v>2.91</v>
      </c>
      <c r="J36" s="667">
        <v>200</v>
      </c>
      <c r="K36" s="668">
        <v>582</v>
      </c>
    </row>
    <row r="37" spans="1:11" ht="14.4" customHeight="1" x14ac:dyDescent="0.3">
      <c r="A37" s="663" t="s">
        <v>518</v>
      </c>
      <c r="B37" s="664" t="s">
        <v>1429</v>
      </c>
      <c r="C37" s="665" t="s">
        <v>523</v>
      </c>
      <c r="D37" s="666" t="s">
        <v>1430</v>
      </c>
      <c r="E37" s="665" t="s">
        <v>2635</v>
      </c>
      <c r="F37" s="666" t="s">
        <v>2636</v>
      </c>
      <c r="G37" s="665" t="s">
        <v>2221</v>
      </c>
      <c r="H37" s="665" t="s">
        <v>2222</v>
      </c>
      <c r="I37" s="667">
        <v>138</v>
      </c>
      <c r="J37" s="667">
        <v>2</v>
      </c>
      <c r="K37" s="668">
        <v>276</v>
      </c>
    </row>
    <row r="38" spans="1:11" ht="14.4" customHeight="1" x14ac:dyDescent="0.3">
      <c r="A38" s="663" t="s">
        <v>518</v>
      </c>
      <c r="B38" s="664" t="s">
        <v>1429</v>
      </c>
      <c r="C38" s="665" t="s">
        <v>523</v>
      </c>
      <c r="D38" s="666" t="s">
        <v>1430</v>
      </c>
      <c r="E38" s="665" t="s">
        <v>2635</v>
      </c>
      <c r="F38" s="666" t="s">
        <v>2636</v>
      </c>
      <c r="G38" s="665" t="s">
        <v>2223</v>
      </c>
      <c r="H38" s="665" t="s">
        <v>2224</v>
      </c>
      <c r="I38" s="667">
        <v>47.19</v>
      </c>
      <c r="J38" s="667">
        <v>20</v>
      </c>
      <c r="K38" s="668">
        <v>943.8</v>
      </c>
    </row>
    <row r="39" spans="1:11" ht="14.4" customHeight="1" x14ac:dyDescent="0.3">
      <c r="A39" s="663" t="s">
        <v>518</v>
      </c>
      <c r="B39" s="664" t="s">
        <v>1429</v>
      </c>
      <c r="C39" s="665" t="s">
        <v>523</v>
      </c>
      <c r="D39" s="666" t="s">
        <v>1430</v>
      </c>
      <c r="E39" s="665" t="s">
        <v>2635</v>
      </c>
      <c r="F39" s="666" t="s">
        <v>2636</v>
      </c>
      <c r="G39" s="665" t="s">
        <v>2225</v>
      </c>
      <c r="H39" s="665" t="s">
        <v>2226</v>
      </c>
      <c r="I39" s="667">
        <v>25.53</v>
      </c>
      <c r="J39" s="667">
        <v>10</v>
      </c>
      <c r="K39" s="668">
        <v>255.3</v>
      </c>
    </row>
    <row r="40" spans="1:11" ht="14.4" customHeight="1" x14ac:dyDescent="0.3">
      <c r="A40" s="663" t="s">
        <v>518</v>
      </c>
      <c r="B40" s="664" t="s">
        <v>1429</v>
      </c>
      <c r="C40" s="665" t="s">
        <v>523</v>
      </c>
      <c r="D40" s="666" t="s">
        <v>1430</v>
      </c>
      <c r="E40" s="665" t="s">
        <v>2635</v>
      </c>
      <c r="F40" s="666" t="s">
        <v>2636</v>
      </c>
      <c r="G40" s="665" t="s">
        <v>2227</v>
      </c>
      <c r="H40" s="665" t="s">
        <v>2228</v>
      </c>
      <c r="I40" s="667">
        <v>2.5149999999999997</v>
      </c>
      <c r="J40" s="667">
        <v>100</v>
      </c>
      <c r="K40" s="668">
        <v>251.5</v>
      </c>
    </row>
    <row r="41" spans="1:11" ht="14.4" customHeight="1" x14ac:dyDescent="0.3">
      <c r="A41" s="663" t="s">
        <v>518</v>
      </c>
      <c r="B41" s="664" t="s">
        <v>1429</v>
      </c>
      <c r="C41" s="665" t="s">
        <v>523</v>
      </c>
      <c r="D41" s="666" t="s">
        <v>1430</v>
      </c>
      <c r="E41" s="665" t="s">
        <v>2635</v>
      </c>
      <c r="F41" s="666" t="s">
        <v>2636</v>
      </c>
      <c r="G41" s="665" t="s">
        <v>2229</v>
      </c>
      <c r="H41" s="665" t="s">
        <v>2230</v>
      </c>
      <c r="I41" s="667">
        <v>1.27</v>
      </c>
      <c r="J41" s="667">
        <v>75</v>
      </c>
      <c r="K41" s="668">
        <v>95.25</v>
      </c>
    </row>
    <row r="42" spans="1:11" ht="14.4" customHeight="1" x14ac:dyDescent="0.3">
      <c r="A42" s="663" t="s">
        <v>518</v>
      </c>
      <c r="B42" s="664" t="s">
        <v>1429</v>
      </c>
      <c r="C42" s="665" t="s">
        <v>523</v>
      </c>
      <c r="D42" s="666" t="s">
        <v>1430</v>
      </c>
      <c r="E42" s="665" t="s">
        <v>2635</v>
      </c>
      <c r="F42" s="666" t="s">
        <v>2636</v>
      </c>
      <c r="G42" s="665" t="s">
        <v>2231</v>
      </c>
      <c r="H42" s="665" t="s">
        <v>2232</v>
      </c>
      <c r="I42" s="667">
        <v>11.49</v>
      </c>
      <c r="J42" s="667">
        <v>20</v>
      </c>
      <c r="K42" s="668">
        <v>229.8</v>
      </c>
    </row>
    <row r="43" spans="1:11" ht="14.4" customHeight="1" x14ac:dyDescent="0.3">
      <c r="A43" s="663" t="s">
        <v>518</v>
      </c>
      <c r="B43" s="664" t="s">
        <v>1429</v>
      </c>
      <c r="C43" s="665" t="s">
        <v>523</v>
      </c>
      <c r="D43" s="666" t="s">
        <v>1430</v>
      </c>
      <c r="E43" s="665" t="s">
        <v>2635</v>
      </c>
      <c r="F43" s="666" t="s">
        <v>2636</v>
      </c>
      <c r="G43" s="665" t="s">
        <v>2233</v>
      </c>
      <c r="H43" s="665" t="s">
        <v>2234</v>
      </c>
      <c r="I43" s="667">
        <v>2.2850000000000001</v>
      </c>
      <c r="J43" s="667">
        <v>100</v>
      </c>
      <c r="K43" s="668">
        <v>228.5</v>
      </c>
    </row>
    <row r="44" spans="1:11" ht="14.4" customHeight="1" x14ac:dyDescent="0.3">
      <c r="A44" s="663" t="s">
        <v>518</v>
      </c>
      <c r="B44" s="664" t="s">
        <v>1429</v>
      </c>
      <c r="C44" s="665" t="s">
        <v>523</v>
      </c>
      <c r="D44" s="666" t="s">
        <v>1430</v>
      </c>
      <c r="E44" s="665" t="s">
        <v>2635</v>
      </c>
      <c r="F44" s="666" t="s">
        <v>2636</v>
      </c>
      <c r="G44" s="665" t="s">
        <v>2235</v>
      </c>
      <c r="H44" s="665" t="s">
        <v>2236</v>
      </c>
      <c r="I44" s="667">
        <v>484.04</v>
      </c>
      <c r="J44" s="667">
        <v>5</v>
      </c>
      <c r="K44" s="668">
        <v>2420.1999999999998</v>
      </c>
    </row>
    <row r="45" spans="1:11" ht="14.4" customHeight="1" x14ac:dyDescent="0.3">
      <c r="A45" s="663" t="s">
        <v>518</v>
      </c>
      <c r="B45" s="664" t="s">
        <v>1429</v>
      </c>
      <c r="C45" s="665" t="s">
        <v>523</v>
      </c>
      <c r="D45" s="666" t="s">
        <v>1430</v>
      </c>
      <c r="E45" s="665" t="s">
        <v>2635</v>
      </c>
      <c r="F45" s="666" t="s">
        <v>2636</v>
      </c>
      <c r="G45" s="665" t="s">
        <v>2237</v>
      </c>
      <c r="H45" s="665" t="s">
        <v>2238</v>
      </c>
      <c r="I45" s="667">
        <v>484.04</v>
      </c>
      <c r="J45" s="667">
        <v>10</v>
      </c>
      <c r="K45" s="668">
        <v>4840.3500000000004</v>
      </c>
    </row>
    <row r="46" spans="1:11" ht="14.4" customHeight="1" x14ac:dyDescent="0.3">
      <c r="A46" s="663" t="s">
        <v>518</v>
      </c>
      <c r="B46" s="664" t="s">
        <v>1429</v>
      </c>
      <c r="C46" s="665" t="s">
        <v>523</v>
      </c>
      <c r="D46" s="666" t="s">
        <v>1430</v>
      </c>
      <c r="E46" s="665" t="s">
        <v>2635</v>
      </c>
      <c r="F46" s="666" t="s">
        <v>2636</v>
      </c>
      <c r="G46" s="665" t="s">
        <v>2239</v>
      </c>
      <c r="H46" s="665" t="s">
        <v>2240</v>
      </c>
      <c r="I46" s="667">
        <v>484.04</v>
      </c>
      <c r="J46" s="667">
        <v>10</v>
      </c>
      <c r="K46" s="668">
        <v>4840.37</v>
      </c>
    </row>
    <row r="47" spans="1:11" ht="14.4" customHeight="1" x14ac:dyDescent="0.3">
      <c r="A47" s="663" t="s">
        <v>518</v>
      </c>
      <c r="B47" s="664" t="s">
        <v>1429</v>
      </c>
      <c r="C47" s="665" t="s">
        <v>523</v>
      </c>
      <c r="D47" s="666" t="s">
        <v>1430</v>
      </c>
      <c r="E47" s="665" t="s">
        <v>2635</v>
      </c>
      <c r="F47" s="666" t="s">
        <v>2636</v>
      </c>
      <c r="G47" s="665" t="s">
        <v>2241</v>
      </c>
      <c r="H47" s="665" t="s">
        <v>2242</v>
      </c>
      <c r="I47" s="667">
        <v>90.75</v>
      </c>
      <c r="J47" s="667">
        <v>10</v>
      </c>
      <c r="K47" s="668">
        <v>907.5</v>
      </c>
    </row>
    <row r="48" spans="1:11" ht="14.4" customHeight="1" x14ac:dyDescent="0.3">
      <c r="A48" s="663" t="s">
        <v>518</v>
      </c>
      <c r="B48" s="664" t="s">
        <v>1429</v>
      </c>
      <c r="C48" s="665" t="s">
        <v>523</v>
      </c>
      <c r="D48" s="666" t="s">
        <v>1430</v>
      </c>
      <c r="E48" s="665" t="s">
        <v>2635</v>
      </c>
      <c r="F48" s="666" t="s">
        <v>2636</v>
      </c>
      <c r="G48" s="665" t="s">
        <v>2243</v>
      </c>
      <c r="H48" s="665" t="s">
        <v>2244</v>
      </c>
      <c r="I48" s="667">
        <v>9.1999999999999993</v>
      </c>
      <c r="J48" s="667">
        <v>50</v>
      </c>
      <c r="K48" s="668">
        <v>460</v>
      </c>
    </row>
    <row r="49" spans="1:11" ht="14.4" customHeight="1" x14ac:dyDescent="0.3">
      <c r="A49" s="663" t="s">
        <v>518</v>
      </c>
      <c r="B49" s="664" t="s">
        <v>1429</v>
      </c>
      <c r="C49" s="665" t="s">
        <v>523</v>
      </c>
      <c r="D49" s="666" t="s">
        <v>1430</v>
      </c>
      <c r="E49" s="665" t="s">
        <v>2635</v>
      </c>
      <c r="F49" s="666" t="s">
        <v>2636</v>
      </c>
      <c r="G49" s="665" t="s">
        <v>2245</v>
      </c>
      <c r="H49" s="665" t="s">
        <v>2246</v>
      </c>
      <c r="I49" s="667">
        <v>646.76</v>
      </c>
      <c r="J49" s="667">
        <v>2</v>
      </c>
      <c r="K49" s="668">
        <v>1293.52</v>
      </c>
    </row>
    <row r="50" spans="1:11" ht="14.4" customHeight="1" x14ac:dyDescent="0.3">
      <c r="A50" s="663" t="s">
        <v>518</v>
      </c>
      <c r="B50" s="664" t="s">
        <v>1429</v>
      </c>
      <c r="C50" s="665" t="s">
        <v>523</v>
      </c>
      <c r="D50" s="666" t="s">
        <v>1430</v>
      </c>
      <c r="E50" s="665" t="s">
        <v>2635</v>
      </c>
      <c r="F50" s="666" t="s">
        <v>2636</v>
      </c>
      <c r="G50" s="665" t="s">
        <v>2247</v>
      </c>
      <c r="H50" s="665" t="s">
        <v>2248</v>
      </c>
      <c r="I50" s="667">
        <v>2986.77</v>
      </c>
      <c r="J50" s="667">
        <v>1</v>
      </c>
      <c r="K50" s="668">
        <v>2986.77</v>
      </c>
    </row>
    <row r="51" spans="1:11" ht="14.4" customHeight="1" x14ac:dyDescent="0.3">
      <c r="A51" s="663" t="s">
        <v>518</v>
      </c>
      <c r="B51" s="664" t="s">
        <v>1429</v>
      </c>
      <c r="C51" s="665" t="s">
        <v>523</v>
      </c>
      <c r="D51" s="666" t="s">
        <v>1430</v>
      </c>
      <c r="E51" s="665" t="s">
        <v>2635</v>
      </c>
      <c r="F51" s="666" t="s">
        <v>2636</v>
      </c>
      <c r="G51" s="665" t="s">
        <v>2249</v>
      </c>
      <c r="H51" s="665" t="s">
        <v>2250</v>
      </c>
      <c r="I51" s="667">
        <v>2986.77</v>
      </c>
      <c r="J51" s="667">
        <v>1</v>
      </c>
      <c r="K51" s="668">
        <v>2986.77</v>
      </c>
    </row>
    <row r="52" spans="1:11" ht="14.4" customHeight="1" x14ac:dyDescent="0.3">
      <c r="A52" s="663" t="s">
        <v>518</v>
      </c>
      <c r="B52" s="664" t="s">
        <v>1429</v>
      </c>
      <c r="C52" s="665" t="s">
        <v>523</v>
      </c>
      <c r="D52" s="666" t="s">
        <v>1430</v>
      </c>
      <c r="E52" s="665" t="s">
        <v>2635</v>
      </c>
      <c r="F52" s="666" t="s">
        <v>2636</v>
      </c>
      <c r="G52" s="665" t="s">
        <v>2251</v>
      </c>
      <c r="H52" s="665" t="s">
        <v>2252</v>
      </c>
      <c r="I52" s="667">
        <v>1.05</v>
      </c>
      <c r="J52" s="667">
        <v>500</v>
      </c>
      <c r="K52" s="668">
        <v>525</v>
      </c>
    </row>
    <row r="53" spans="1:11" ht="14.4" customHeight="1" x14ac:dyDescent="0.3">
      <c r="A53" s="663" t="s">
        <v>518</v>
      </c>
      <c r="B53" s="664" t="s">
        <v>1429</v>
      </c>
      <c r="C53" s="665" t="s">
        <v>523</v>
      </c>
      <c r="D53" s="666" t="s">
        <v>1430</v>
      </c>
      <c r="E53" s="665" t="s">
        <v>2635</v>
      </c>
      <c r="F53" s="666" t="s">
        <v>2636</v>
      </c>
      <c r="G53" s="665" t="s">
        <v>2253</v>
      </c>
      <c r="H53" s="665" t="s">
        <v>2254</v>
      </c>
      <c r="I53" s="667">
        <v>3.4233333333333333</v>
      </c>
      <c r="J53" s="667">
        <v>120</v>
      </c>
      <c r="K53" s="668">
        <v>411.13</v>
      </c>
    </row>
    <row r="54" spans="1:11" ht="14.4" customHeight="1" x14ac:dyDescent="0.3">
      <c r="A54" s="663" t="s">
        <v>518</v>
      </c>
      <c r="B54" s="664" t="s">
        <v>1429</v>
      </c>
      <c r="C54" s="665" t="s">
        <v>523</v>
      </c>
      <c r="D54" s="666" t="s">
        <v>1430</v>
      </c>
      <c r="E54" s="665" t="s">
        <v>2635</v>
      </c>
      <c r="F54" s="666" t="s">
        <v>2636</v>
      </c>
      <c r="G54" s="665" t="s">
        <v>2255</v>
      </c>
      <c r="H54" s="665" t="s">
        <v>2256</v>
      </c>
      <c r="I54" s="667">
        <v>9.44</v>
      </c>
      <c r="J54" s="667">
        <v>50</v>
      </c>
      <c r="K54" s="668">
        <v>472</v>
      </c>
    </row>
    <row r="55" spans="1:11" ht="14.4" customHeight="1" x14ac:dyDescent="0.3">
      <c r="A55" s="663" t="s">
        <v>518</v>
      </c>
      <c r="B55" s="664" t="s">
        <v>1429</v>
      </c>
      <c r="C55" s="665" t="s">
        <v>523</v>
      </c>
      <c r="D55" s="666" t="s">
        <v>1430</v>
      </c>
      <c r="E55" s="665" t="s">
        <v>2635</v>
      </c>
      <c r="F55" s="666" t="s">
        <v>2636</v>
      </c>
      <c r="G55" s="665" t="s">
        <v>2257</v>
      </c>
      <c r="H55" s="665" t="s">
        <v>2258</v>
      </c>
      <c r="I55" s="667">
        <v>1492.7</v>
      </c>
      <c r="J55" s="667">
        <v>1</v>
      </c>
      <c r="K55" s="668">
        <v>1492.7</v>
      </c>
    </row>
    <row r="56" spans="1:11" ht="14.4" customHeight="1" x14ac:dyDescent="0.3">
      <c r="A56" s="663" t="s">
        <v>518</v>
      </c>
      <c r="B56" s="664" t="s">
        <v>1429</v>
      </c>
      <c r="C56" s="665" t="s">
        <v>523</v>
      </c>
      <c r="D56" s="666" t="s">
        <v>1430</v>
      </c>
      <c r="E56" s="665" t="s">
        <v>2637</v>
      </c>
      <c r="F56" s="666" t="s">
        <v>2638</v>
      </c>
      <c r="G56" s="665" t="s">
        <v>2259</v>
      </c>
      <c r="H56" s="665" t="s">
        <v>2260</v>
      </c>
      <c r="I56" s="667">
        <v>442.39</v>
      </c>
      <c r="J56" s="667">
        <v>10</v>
      </c>
      <c r="K56" s="668">
        <v>4423.88</v>
      </c>
    </row>
    <row r="57" spans="1:11" ht="14.4" customHeight="1" x14ac:dyDescent="0.3">
      <c r="A57" s="663" t="s">
        <v>518</v>
      </c>
      <c r="B57" s="664" t="s">
        <v>1429</v>
      </c>
      <c r="C57" s="665" t="s">
        <v>523</v>
      </c>
      <c r="D57" s="666" t="s">
        <v>1430</v>
      </c>
      <c r="E57" s="665" t="s">
        <v>2637</v>
      </c>
      <c r="F57" s="666" t="s">
        <v>2638</v>
      </c>
      <c r="G57" s="665" t="s">
        <v>2261</v>
      </c>
      <c r="H57" s="665" t="s">
        <v>2262</v>
      </c>
      <c r="I57" s="667">
        <v>267.79000000000002</v>
      </c>
      <c r="J57" s="667">
        <v>1</v>
      </c>
      <c r="K57" s="668">
        <v>267.79000000000002</v>
      </c>
    </row>
    <row r="58" spans="1:11" ht="14.4" customHeight="1" x14ac:dyDescent="0.3">
      <c r="A58" s="663" t="s">
        <v>518</v>
      </c>
      <c r="B58" s="664" t="s">
        <v>1429</v>
      </c>
      <c r="C58" s="665" t="s">
        <v>523</v>
      </c>
      <c r="D58" s="666" t="s">
        <v>1430</v>
      </c>
      <c r="E58" s="665" t="s">
        <v>2639</v>
      </c>
      <c r="F58" s="666" t="s">
        <v>2640</v>
      </c>
      <c r="G58" s="665" t="s">
        <v>2263</v>
      </c>
      <c r="H58" s="665" t="s">
        <v>2264</v>
      </c>
      <c r="I58" s="667">
        <v>8.1660000000000004</v>
      </c>
      <c r="J58" s="667">
        <v>1800</v>
      </c>
      <c r="K58" s="668">
        <v>14697</v>
      </c>
    </row>
    <row r="59" spans="1:11" ht="14.4" customHeight="1" x14ac:dyDescent="0.3">
      <c r="A59" s="663" t="s">
        <v>518</v>
      </c>
      <c r="B59" s="664" t="s">
        <v>1429</v>
      </c>
      <c r="C59" s="665" t="s">
        <v>523</v>
      </c>
      <c r="D59" s="666" t="s">
        <v>1430</v>
      </c>
      <c r="E59" s="665" t="s">
        <v>2639</v>
      </c>
      <c r="F59" s="666" t="s">
        <v>2640</v>
      </c>
      <c r="G59" s="665" t="s">
        <v>2265</v>
      </c>
      <c r="H59" s="665" t="s">
        <v>2266</v>
      </c>
      <c r="I59" s="667">
        <v>16.46</v>
      </c>
      <c r="J59" s="667">
        <v>20</v>
      </c>
      <c r="K59" s="668">
        <v>329.2</v>
      </c>
    </row>
    <row r="60" spans="1:11" ht="14.4" customHeight="1" x14ac:dyDescent="0.3">
      <c r="A60" s="663" t="s">
        <v>518</v>
      </c>
      <c r="B60" s="664" t="s">
        <v>1429</v>
      </c>
      <c r="C60" s="665" t="s">
        <v>523</v>
      </c>
      <c r="D60" s="666" t="s">
        <v>1430</v>
      </c>
      <c r="E60" s="665" t="s">
        <v>2641</v>
      </c>
      <c r="F60" s="666" t="s">
        <v>2642</v>
      </c>
      <c r="G60" s="665" t="s">
        <v>2267</v>
      </c>
      <c r="H60" s="665" t="s">
        <v>2268</v>
      </c>
      <c r="I60" s="667">
        <v>42.1</v>
      </c>
      <c r="J60" s="667">
        <v>144</v>
      </c>
      <c r="K60" s="668">
        <v>6062.7000000000007</v>
      </c>
    </row>
    <row r="61" spans="1:11" ht="14.4" customHeight="1" x14ac:dyDescent="0.3">
      <c r="A61" s="663" t="s">
        <v>518</v>
      </c>
      <c r="B61" s="664" t="s">
        <v>1429</v>
      </c>
      <c r="C61" s="665" t="s">
        <v>523</v>
      </c>
      <c r="D61" s="666" t="s">
        <v>1430</v>
      </c>
      <c r="E61" s="665" t="s">
        <v>2641</v>
      </c>
      <c r="F61" s="666" t="s">
        <v>2642</v>
      </c>
      <c r="G61" s="665" t="s">
        <v>2269</v>
      </c>
      <c r="H61" s="665" t="s">
        <v>2270</v>
      </c>
      <c r="I61" s="667">
        <v>40.200000000000003</v>
      </c>
      <c r="J61" s="667">
        <v>72</v>
      </c>
      <c r="K61" s="668">
        <v>2894.32</v>
      </c>
    </row>
    <row r="62" spans="1:11" ht="14.4" customHeight="1" x14ac:dyDescent="0.3">
      <c r="A62" s="663" t="s">
        <v>518</v>
      </c>
      <c r="B62" s="664" t="s">
        <v>1429</v>
      </c>
      <c r="C62" s="665" t="s">
        <v>523</v>
      </c>
      <c r="D62" s="666" t="s">
        <v>1430</v>
      </c>
      <c r="E62" s="665" t="s">
        <v>2641</v>
      </c>
      <c r="F62" s="666" t="s">
        <v>2642</v>
      </c>
      <c r="G62" s="665" t="s">
        <v>2271</v>
      </c>
      <c r="H62" s="665" t="s">
        <v>2272</v>
      </c>
      <c r="I62" s="667">
        <v>69.91</v>
      </c>
      <c r="J62" s="667">
        <v>48</v>
      </c>
      <c r="K62" s="668">
        <v>3355.75</v>
      </c>
    </row>
    <row r="63" spans="1:11" ht="14.4" customHeight="1" x14ac:dyDescent="0.3">
      <c r="A63" s="663" t="s">
        <v>518</v>
      </c>
      <c r="B63" s="664" t="s">
        <v>1429</v>
      </c>
      <c r="C63" s="665" t="s">
        <v>523</v>
      </c>
      <c r="D63" s="666" t="s">
        <v>1430</v>
      </c>
      <c r="E63" s="665" t="s">
        <v>2641</v>
      </c>
      <c r="F63" s="666" t="s">
        <v>2642</v>
      </c>
      <c r="G63" s="665" t="s">
        <v>2273</v>
      </c>
      <c r="H63" s="665" t="s">
        <v>2274</v>
      </c>
      <c r="I63" s="667">
        <v>41.29</v>
      </c>
      <c r="J63" s="667">
        <v>36</v>
      </c>
      <c r="K63" s="668">
        <v>1486.38</v>
      </c>
    </row>
    <row r="64" spans="1:11" ht="14.4" customHeight="1" x14ac:dyDescent="0.3">
      <c r="A64" s="663" t="s">
        <v>518</v>
      </c>
      <c r="B64" s="664" t="s">
        <v>1429</v>
      </c>
      <c r="C64" s="665" t="s">
        <v>523</v>
      </c>
      <c r="D64" s="666" t="s">
        <v>1430</v>
      </c>
      <c r="E64" s="665" t="s">
        <v>2641</v>
      </c>
      <c r="F64" s="666" t="s">
        <v>2642</v>
      </c>
      <c r="G64" s="665" t="s">
        <v>2275</v>
      </c>
      <c r="H64" s="665" t="s">
        <v>2276</v>
      </c>
      <c r="I64" s="667">
        <v>63.13</v>
      </c>
      <c r="J64" s="667">
        <v>48</v>
      </c>
      <c r="K64" s="668">
        <v>3030.25</v>
      </c>
    </row>
    <row r="65" spans="1:11" ht="14.4" customHeight="1" x14ac:dyDescent="0.3">
      <c r="A65" s="663" t="s">
        <v>518</v>
      </c>
      <c r="B65" s="664" t="s">
        <v>1429</v>
      </c>
      <c r="C65" s="665" t="s">
        <v>523</v>
      </c>
      <c r="D65" s="666" t="s">
        <v>1430</v>
      </c>
      <c r="E65" s="665" t="s">
        <v>2641</v>
      </c>
      <c r="F65" s="666" t="s">
        <v>2642</v>
      </c>
      <c r="G65" s="665" t="s">
        <v>2277</v>
      </c>
      <c r="H65" s="665" t="s">
        <v>2278</v>
      </c>
      <c r="I65" s="667">
        <v>30.2</v>
      </c>
      <c r="J65" s="667">
        <v>36</v>
      </c>
      <c r="K65" s="668">
        <v>1087.21</v>
      </c>
    </row>
    <row r="66" spans="1:11" ht="14.4" customHeight="1" x14ac:dyDescent="0.3">
      <c r="A66" s="663" t="s">
        <v>518</v>
      </c>
      <c r="B66" s="664" t="s">
        <v>1429</v>
      </c>
      <c r="C66" s="665" t="s">
        <v>523</v>
      </c>
      <c r="D66" s="666" t="s">
        <v>1430</v>
      </c>
      <c r="E66" s="665" t="s">
        <v>2643</v>
      </c>
      <c r="F66" s="666" t="s">
        <v>2644</v>
      </c>
      <c r="G66" s="665" t="s">
        <v>2279</v>
      </c>
      <c r="H66" s="665" t="s">
        <v>2280</v>
      </c>
      <c r="I66" s="667">
        <v>0.3</v>
      </c>
      <c r="J66" s="667">
        <v>1000</v>
      </c>
      <c r="K66" s="668">
        <v>300</v>
      </c>
    </row>
    <row r="67" spans="1:11" ht="14.4" customHeight="1" x14ac:dyDescent="0.3">
      <c r="A67" s="663" t="s">
        <v>518</v>
      </c>
      <c r="B67" s="664" t="s">
        <v>1429</v>
      </c>
      <c r="C67" s="665" t="s">
        <v>523</v>
      </c>
      <c r="D67" s="666" t="s">
        <v>1430</v>
      </c>
      <c r="E67" s="665" t="s">
        <v>2643</v>
      </c>
      <c r="F67" s="666" t="s">
        <v>2644</v>
      </c>
      <c r="G67" s="665" t="s">
        <v>2281</v>
      </c>
      <c r="H67" s="665" t="s">
        <v>2282</v>
      </c>
      <c r="I67" s="667">
        <v>0.48</v>
      </c>
      <c r="J67" s="667">
        <v>1500</v>
      </c>
      <c r="K67" s="668">
        <v>720</v>
      </c>
    </row>
    <row r="68" spans="1:11" ht="14.4" customHeight="1" x14ac:dyDescent="0.3">
      <c r="A68" s="663" t="s">
        <v>518</v>
      </c>
      <c r="B68" s="664" t="s">
        <v>1429</v>
      </c>
      <c r="C68" s="665" t="s">
        <v>523</v>
      </c>
      <c r="D68" s="666" t="s">
        <v>1430</v>
      </c>
      <c r="E68" s="665" t="s">
        <v>2643</v>
      </c>
      <c r="F68" s="666" t="s">
        <v>2644</v>
      </c>
      <c r="G68" s="665" t="s">
        <v>2283</v>
      </c>
      <c r="H68" s="665" t="s">
        <v>2284</v>
      </c>
      <c r="I68" s="667">
        <v>1.81</v>
      </c>
      <c r="J68" s="667">
        <v>100</v>
      </c>
      <c r="K68" s="668">
        <v>181</v>
      </c>
    </row>
    <row r="69" spans="1:11" ht="14.4" customHeight="1" x14ac:dyDescent="0.3">
      <c r="A69" s="663" t="s">
        <v>518</v>
      </c>
      <c r="B69" s="664" t="s">
        <v>1429</v>
      </c>
      <c r="C69" s="665" t="s">
        <v>523</v>
      </c>
      <c r="D69" s="666" t="s">
        <v>1430</v>
      </c>
      <c r="E69" s="665" t="s">
        <v>2643</v>
      </c>
      <c r="F69" s="666" t="s">
        <v>2644</v>
      </c>
      <c r="G69" s="665" t="s">
        <v>2285</v>
      </c>
      <c r="H69" s="665" t="s">
        <v>2286</v>
      </c>
      <c r="I69" s="667">
        <v>1.81</v>
      </c>
      <c r="J69" s="667">
        <v>100</v>
      </c>
      <c r="K69" s="668">
        <v>181</v>
      </c>
    </row>
    <row r="70" spans="1:11" ht="14.4" customHeight="1" x14ac:dyDescent="0.3">
      <c r="A70" s="663" t="s">
        <v>518</v>
      </c>
      <c r="B70" s="664" t="s">
        <v>1429</v>
      </c>
      <c r="C70" s="665" t="s">
        <v>523</v>
      </c>
      <c r="D70" s="666" t="s">
        <v>1430</v>
      </c>
      <c r="E70" s="665" t="s">
        <v>2645</v>
      </c>
      <c r="F70" s="666" t="s">
        <v>2646</v>
      </c>
      <c r="G70" s="665" t="s">
        <v>2287</v>
      </c>
      <c r="H70" s="665" t="s">
        <v>2288</v>
      </c>
      <c r="I70" s="667">
        <v>0.81</v>
      </c>
      <c r="J70" s="667">
        <v>3000</v>
      </c>
      <c r="K70" s="668">
        <v>2421.23</v>
      </c>
    </row>
    <row r="71" spans="1:11" ht="14.4" customHeight="1" x14ac:dyDescent="0.3">
      <c r="A71" s="663" t="s">
        <v>518</v>
      </c>
      <c r="B71" s="664" t="s">
        <v>1429</v>
      </c>
      <c r="C71" s="665" t="s">
        <v>523</v>
      </c>
      <c r="D71" s="666" t="s">
        <v>1430</v>
      </c>
      <c r="E71" s="665" t="s">
        <v>2645</v>
      </c>
      <c r="F71" s="666" t="s">
        <v>2646</v>
      </c>
      <c r="G71" s="665" t="s">
        <v>2289</v>
      </c>
      <c r="H71" s="665" t="s">
        <v>2290</v>
      </c>
      <c r="I71" s="667">
        <v>0.81</v>
      </c>
      <c r="J71" s="667">
        <v>2000</v>
      </c>
      <c r="K71" s="668">
        <v>1614.2</v>
      </c>
    </row>
    <row r="72" spans="1:11" ht="14.4" customHeight="1" x14ac:dyDescent="0.3">
      <c r="A72" s="663" t="s">
        <v>518</v>
      </c>
      <c r="B72" s="664" t="s">
        <v>1429</v>
      </c>
      <c r="C72" s="665" t="s">
        <v>523</v>
      </c>
      <c r="D72" s="666" t="s">
        <v>1430</v>
      </c>
      <c r="E72" s="665" t="s">
        <v>2645</v>
      </c>
      <c r="F72" s="666" t="s">
        <v>2646</v>
      </c>
      <c r="G72" s="665" t="s">
        <v>2291</v>
      </c>
      <c r="H72" s="665" t="s">
        <v>2292</v>
      </c>
      <c r="I72" s="667">
        <v>0.71</v>
      </c>
      <c r="J72" s="667">
        <v>2000</v>
      </c>
      <c r="K72" s="668">
        <v>1420</v>
      </c>
    </row>
    <row r="73" spans="1:11" ht="14.4" customHeight="1" x14ac:dyDescent="0.3">
      <c r="A73" s="663" t="s">
        <v>518</v>
      </c>
      <c r="B73" s="664" t="s">
        <v>1429</v>
      </c>
      <c r="C73" s="665" t="s">
        <v>523</v>
      </c>
      <c r="D73" s="666" t="s">
        <v>1430</v>
      </c>
      <c r="E73" s="665" t="s">
        <v>2645</v>
      </c>
      <c r="F73" s="666" t="s">
        <v>2646</v>
      </c>
      <c r="G73" s="665" t="s">
        <v>2293</v>
      </c>
      <c r="H73" s="665" t="s">
        <v>2294</v>
      </c>
      <c r="I73" s="667">
        <v>0.71</v>
      </c>
      <c r="J73" s="667">
        <v>1000</v>
      </c>
      <c r="K73" s="668">
        <v>710</v>
      </c>
    </row>
    <row r="74" spans="1:11" ht="14.4" customHeight="1" x14ac:dyDescent="0.3">
      <c r="A74" s="663" t="s">
        <v>518</v>
      </c>
      <c r="B74" s="664" t="s">
        <v>1429</v>
      </c>
      <c r="C74" s="665" t="s">
        <v>523</v>
      </c>
      <c r="D74" s="666" t="s">
        <v>1430</v>
      </c>
      <c r="E74" s="665" t="s">
        <v>2645</v>
      </c>
      <c r="F74" s="666" t="s">
        <v>2646</v>
      </c>
      <c r="G74" s="665" t="s">
        <v>2295</v>
      </c>
      <c r="H74" s="665" t="s">
        <v>2296</v>
      </c>
      <c r="I74" s="667">
        <v>0.71</v>
      </c>
      <c r="J74" s="667">
        <v>4000</v>
      </c>
      <c r="K74" s="668">
        <v>2849.02</v>
      </c>
    </row>
    <row r="75" spans="1:11" ht="14.4" customHeight="1" x14ac:dyDescent="0.3">
      <c r="A75" s="663" t="s">
        <v>518</v>
      </c>
      <c r="B75" s="664" t="s">
        <v>1429</v>
      </c>
      <c r="C75" s="665" t="s">
        <v>523</v>
      </c>
      <c r="D75" s="666" t="s">
        <v>1430</v>
      </c>
      <c r="E75" s="665" t="s">
        <v>2647</v>
      </c>
      <c r="F75" s="666" t="s">
        <v>2648</v>
      </c>
      <c r="G75" s="665" t="s">
        <v>2297</v>
      </c>
      <c r="H75" s="665" t="s">
        <v>2298</v>
      </c>
      <c r="I75" s="667">
        <v>139.44</v>
      </c>
      <c r="J75" s="667">
        <v>4</v>
      </c>
      <c r="K75" s="668">
        <v>557.76</v>
      </c>
    </row>
    <row r="76" spans="1:11" ht="14.4" customHeight="1" x14ac:dyDescent="0.3">
      <c r="A76" s="663" t="s">
        <v>518</v>
      </c>
      <c r="B76" s="664" t="s">
        <v>1429</v>
      </c>
      <c r="C76" s="665" t="s">
        <v>523</v>
      </c>
      <c r="D76" s="666" t="s">
        <v>1430</v>
      </c>
      <c r="E76" s="665" t="s">
        <v>2647</v>
      </c>
      <c r="F76" s="666" t="s">
        <v>2648</v>
      </c>
      <c r="G76" s="665" t="s">
        <v>2299</v>
      </c>
      <c r="H76" s="665" t="s">
        <v>2300</v>
      </c>
      <c r="I76" s="667">
        <v>139.44</v>
      </c>
      <c r="J76" s="667">
        <v>4</v>
      </c>
      <c r="K76" s="668">
        <v>557.76</v>
      </c>
    </row>
    <row r="77" spans="1:11" ht="14.4" customHeight="1" x14ac:dyDescent="0.3">
      <c r="A77" s="663" t="s">
        <v>518</v>
      </c>
      <c r="B77" s="664" t="s">
        <v>1429</v>
      </c>
      <c r="C77" s="665" t="s">
        <v>528</v>
      </c>
      <c r="D77" s="666" t="s">
        <v>1431</v>
      </c>
      <c r="E77" s="665" t="s">
        <v>2633</v>
      </c>
      <c r="F77" s="666" t="s">
        <v>2634</v>
      </c>
      <c r="G77" s="665" t="s">
        <v>2301</v>
      </c>
      <c r="H77" s="665" t="s">
        <v>2302</v>
      </c>
      <c r="I77" s="667">
        <v>156.11000000000001</v>
      </c>
      <c r="J77" s="667">
        <v>1</v>
      </c>
      <c r="K77" s="668">
        <v>156.11000000000001</v>
      </c>
    </row>
    <row r="78" spans="1:11" ht="14.4" customHeight="1" x14ac:dyDescent="0.3">
      <c r="A78" s="663" t="s">
        <v>518</v>
      </c>
      <c r="B78" s="664" t="s">
        <v>1429</v>
      </c>
      <c r="C78" s="665" t="s">
        <v>528</v>
      </c>
      <c r="D78" s="666" t="s">
        <v>1431</v>
      </c>
      <c r="E78" s="665" t="s">
        <v>2633</v>
      </c>
      <c r="F78" s="666" t="s">
        <v>2634</v>
      </c>
      <c r="G78" s="665" t="s">
        <v>2157</v>
      </c>
      <c r="H78" s="665" t="s">
        <v>2158</v>
      </c>
      <c r="I78" s="667">
        <v>260.29000000000002</v>
      </c>
      <c r="J78" s="667">
        <v>2</v>
      </c>
      <c r="K78" s="668">
        <v>520.58000000000004</v>
      </c>
    </row>
    <row r="79" spans="1:11" ht="14.4" customHeight="1" x14ac:dyDescent="0.3">
      <c r="A79" s="663" t="s">
        <v>518</v>
      </c>
      <c r="B79" s="664" t="s">
        <v>1429</v>
      </c>
      <c r="C79" s="665" t="s">
        <v>528</v>
      </c>
      <c r="D79" s="666" t="s">
        <v>1431</v>
      </c>
      <c r="E79" s="665" t="s">
        <v>2633</v>
      </c>
      <c r="F79" s="666" t="s">
        <v>2634</v>
      </c>
      <c r="G79" s="665" t="s">
        <v>2161</v>
      </c>
      <c r="H79" s="665" t="s">
        <v>2162</v>
      </c>
      <c r="I79" s="667">
        <v>18.399999999999999</v>
      </c>
      <c r="J79" s="667">
        <v>500</v>
      </c>
      <c r="K79" s="668">
        <v>9200</v>
      </c>
    </row>
    <row r="80" spans="1:11" ht="14.4" customHeight="1" x14ac:dyDescent="0.3">
      <c r="A80" s="663" t="s">
        <v>518</v>
      </c>
      <c r="B80" s="664" t="s">
        <v>1429</v>
      </c>
      <c r="C80" s="665" t="s">
        <v>528</v>
      </c>
      <c r="D80" s="666" t="s">
        <v>1431</v>
      </c>
      <c r="E80" s="665" t="s">
        <v>2633</v>
      </c>
      <c r="F80" s="666" t="s">
        <v>2634</v>
      </c>
      <c r="G80" s="665" t="s">
        <v>2165</v>
      </c>
      <c r="H80" s="665" t="s">
        <v>2166</v>
      </c>
      <c r="I80" s="667">
        <v>13.02</v>
      </c>
      <c r="J80" s="667">
        <v>2</v>
      </c>
      <c r="K80" s="668">
        <v>26.04</v>
      </c>
    </row>
    <row r="81" spans="1:11" ht="14.4" customHeight="1" x14ac:dyDescent="0.3">
      <c r="A81" s="663" t="s">
        <v>518</v>
      </c>
      <c r="B81" s="664" t="s">
        <v>1429</v>
      </c>
      <c r="C81" s="665" t="s">
        <v>528</v>
      </c>
      <c r="D81" s="666" t="s">
        <v>1431</v>
      </c>
      <c r="E81" s="665" t="s">
        <v>2633</v>
      </c>
      <c r="F81" s="666" t="s">
        <v>2634</v>
      </c>
      <c r="G81" s="665" t="s">
        <v>2167</v>
      </c>
      <c r="H81" s="665" t="s">
        <v>2168</v>
      </c>
      <c r="I81" s="667">
        <v>27.88</v>
      </c>
      <c r="J81" s="667">
        <v>8</v>
      </c>
      <c r="K81" s="668">
        <v>223.04</v>
      </c>
    </row>
    <row r="82" spans="1:11" ht="14.4" customHeight="1" x14ac:dyDescent="0.3">
      <c r="A82" s="663" t="s">
        <v>518</v>
      </c>
      <c r="B82" s="664" t="s">
        <v>1429</v>
      </c>
      <c r="C82" s="665" t="s">
        <v>528</v>
      </c>
      <c r="D82" s="666" t="s">
        <v>1431</v>
      </c>
      <c r="E82" s="665" t="s">
        <v>2633</v>
      </c>
      <c r="F82" s="666" t="s">
        <v>2634</v>
      </c>
      <c r="G82" s="665" t="s">
        <v>2303</v>
      </c>
      <c r="H82" s="665" t="s">
        <v>2304</v>
      </c>
      <c r="I82" s="667">
        <v>1.18</v>
      </c>
      <c r="J82" s="667">
        <v>500</v>
      </c>
      <c r="K82" s="668">
        <v>590</v>
      </c>
    </row>
    <row r="83" spans="1:11" ht="14.4" customHeight="1" x14ac:dyDescent="0.3">
      <c r="A83" s="663" t="s">
        <v>518</v>
      </c>
      <c r="B83" s="664" t="s">
        <v>1429</v>
      </c>
      <c r="C83" s="665" t="s">
        <v>528</v>
      </c>
      <c r="D83" s="666" t="s">
        <v>1431</v>
      </c>
      <c r="E83" s="665" t="s">
        <v>2633</v>
      </c>
      <c r="F83" s="666" t="s">
        <v>2634</v>
      </c>
      <c r="G83" s="665" t="s">
        <v>2173</v>
      </c>
      <c r="H83" s="665" t="s">
        <v>2174</v>
      </c>
      <c r="I83" s="667">
        <v>26.37</v>
      </c>
      <c r="J83" s="667">
        <v>24</v>
      </c>
      <c r="K83" s="668">
        <v>632.87</v>
      </c>
    </row>
    <row r="84" spans="1:11" ht="14.4" customHeight="1" x14ac:dyDescent="0.3">
      <c r="A84" s="663" t="s">
        <v>518</v>
      </c>
      <c r="B84" s="664" t="s">
        <v>1429</v>
      </c>
      <c r="C84" s="665" t="s">
        <v>528</v>
      </c>
      <c r="D84" s="666" t="s">
        <v>1431</v>
      </c>
      <c r="E84" s="665" t="s">
        <v>2633</v>
      </c>
      <c r="F84" s="666" t="s">
        <v>2634</v>
      </c>
      <c r="G84" s="665" t="s">
        <v>2175</v>
      </c>
      <c r="H84" s="665" t="s">
        <v>2176</v>
      </c>
      <c r="I84" s="667">
        <v>0.86</v>
      </c>
      <c r="J84" s="667">
        <v>100</v>
      </c>
      <c r="K84" s="668">
        <v>86</v>
      </c>
    </row>
    <row r="85" spans="1:11" ht="14.4" customHeight="1" x14ac:dyDescent="0.3">
      <c r="A85" s="663" t="s">
        <v>518</v>
      </c>
      <c r="B85" s="664" t="s">
        <v>1429</v>
      </c>
      <c r="C85" s="665" t="s">
        <v>528</v>
      </c>
      <c r="D85" s="666" t="s">
        <v>1431</v>
      </c>
      <c r="E85" s="665" t="s">
        <v>2633</v>
      </c>
      <c r="F85" s="666" t="s">
        <v>2634</v>
      </c>
      <c r="G85" s="665" t="s">
        <v>2183</v>
      </c>
      <c r="H85" s="665" t="s">
        <v>2184</v>
      </c>
      <c r="I85" s="667">
        <v>191.13</v>
      </c>
      <c r="J85" s="667">
        <v>3</v>
      </c>
      <c r="K85" s="668">
        <v>573.39</v>
      </c>
    </row>
    <row r="86" spans="1:11" ht="14.4" customHeight="1" x14ac:dyDescent="0.3">
      <c r="A86" s="663" t="s">
        <v>518</v>
      </c>
      <c r="B86" s="664" t="s">
        <v>1429</v>
      </c>
      <c r="C86" s="665" t="s">
        <v>528</v>
      </c>
      <c r="D86" s="666" t="s">
        <v>1431</v>
      </c>
      <c r="E86" s="665" t="s">
        <v>2633</v>
      </c>
      <c r="F86" s="666" t="s">
        <v>2634</v>
      </c>
      <c r="G86" s="665" t="s">
        <v>2305</v>
      </c>
      <c r="H86" s="665" t="s">
        <v>2306</v>
      </c>
      <c r="I86" s="667">
        <v>5.28</v>
      </c>
      <c r="J86" s="667">
        <v>200</v>
      </c>
      <c r="K86" s="668">
        <v>1055.7</v>
      </c>
    </row>
    <row r="87" spans="1:11" ht="14.4" customHeight="1" x14ac:dyDescent="0.3">
      <c r="A87" s="663" t="s">
        <v>518</v>
      </c>
      <c r="B87" s="664" t="s">
        <v>1429</v>
      </c>
      <c r="C87" s="665" t="s">
        <v>528</v>
      </c>
      <c r="D87" s="666" t="s">
        <v>1431</v>
      </c>
      <c r="E87" s="665" t="s">
        <v>2633</v>
      </c>
      <c r="F87" s="666" t="s">
        <v>2634</v>
      </c>
      <c r="G87" s="665" t="s">
        <v>2307</v>
      </c>
      <c r="H87" s="665" t="s">
        <v>2308</v>
      </c>
      <c r="I87" s="667">
        <v>9.7799999999999994</v>
      </c>
      <c r="J87" s="667">
        <v>20</v>
      </c>
      <c r="K87" s="668">
        <v>195.5</v>
      </c>
    </row>
    <row r="88" spans="1:11" ht="14.4" customHeight="1" x14ac:dyDescent="0.3">
      <c r="A88" s="663" t="s">
        <v>518</v>
      </c>
      <c r="B88" s="664" t="s">
        <v>1429</v>
      </c>
      <c r="C88" s="665" t="s">
        <v>528</v>
      </c>
      <c r="D88" s="666" t="s">
        <v>1431</v>
      </c>
      <c r="E88" s="665" t="s">
        <v>2633</v>
      </c>
      <c r="F88" s="666" t="s">
        <v>2634</v>
      </c>
      <c r="G88" s="665" t="s">
        <v>2309</v>
      </c>
      <c r="H88" s="665" t="s">
        <v>2310</v>
      </c>
      <c r="I88" s="667">
        <v>5.28</v>
      </c>
      <c r="J88" s="667">
        <v>30</v>
      </c>
      <c r="K88" s="668">
        <v>158.4</v>
      </c>
    </row>
    <row r="89" spans="1:11" ht="14.4" customHeight="1" x14ac:dyDescent="0.3">
      <c r="A89" s="663" t="s">
        <v>518</v>
      </c>
      <c r="B89" s="664" t="s">
        <v>1429</v>
      </c>
      <c r="C89" s="665" t="s">
        <v>528</v>
      </c>
      <c r="D89" s="666" t="s">
        <v>1431</v>
      </c>
      <c r="E89" s="665" t="s">
        <v>2633</v>
      </c>
      <c r="F89" s="666" t="s">
        <v>2634</v>
      </c>
      <c r="G89" s="665" t="s">
        <v>2185</v>
      </c>
      <c r="H89" s="665" t="s">
        <v>2186</v>
      </c>
      <c r="I89" s="667">
        <v>0.62</v>
      </c>
      <c r="J89" s="667">
        <v>7200</v>
      </c>
      <c r="K89" s="668">
        <v>4478.3999999999996</v>
      </c>
    </row>
    <row r="90" spans="1:11" ht="14.4" customHeight="1" x14ac:dyDescent="0.3">
      <c r="A90" s="663" t="s">
        <v>518</v>
      </c>
      <c r="B90" s="664" t="s">
        <v>1429</v>
      </c>
      <c r="C90" s="665" t="s">
        <v>528</v>
      </c>
      <c r="D90" s="666" t="s">
        <v>1431</v>
      </c>
      <c r="E90" s="665" t="s">
        <v>2633</v>
      </c>
      <c r="F90" s="666" t="s">
        <v>2634</v>
      </c>
      <c r="G90" s="665" t="s">
        <v>2311</v>
      </c>
      <c r="H90" s="665" t="s">
        <v>2312</v>
      </c>
      <c r="I90" s="667">
        <v>8.44</v>
      </c>
      <c r="J90" s="667">
        <v>30</v>
      </c>
      <c r="K90" s="668">
        <v>253.23</v>
      </c>
    </row>
    <row r="91" spans="1:11" ht="14.4" customHeight="1" x14ac:dyDescent="0.3">
      <c r="A91" s="663" t="s">
        <v>518</v>
      </c>
      <c r="B91" s="664" t="s">
        <v>1429</v>
      </c>
      <c r="C91" s="665" t="s">
        <v>528</v>
      </c>
      <c r="D91" s="666" t="s">
        <v>1431</v>
      </c>
      <c r="E91" s="665" t="s">
        <v>2635</v>
      </c>
      <c r="F91" s="666" t="s">
        <v>2636</v>
      </c>
      <c r="G91" s="665" t="s">
        <v>2313</v>
      </c>
      <c r="H91" s="665" t="s">
        <v>2314</v>
      </c>
      <c r="I91" s="667">
        <v>2.75</v>
      </c>
      <c r="J91" s="667">
        <v>150</v>
      </c>
      <c r="K91" s="668">
        <v>412.5</v>
      </c>
    </row>
    <row r="92" spans="1:11" ht="14.4" customHeight="1" x14ac:dyDescent="0.3">
      <c r="A92" s="663" t="s">
        <v>518</v>
      </c>
      <c r="B92" s="664" t="s">
        <v>1429</v>
      </c>
      <c r="C92" s="665" t="s">
        <v>528</v>
      </c>
      <c r="D92" s="666" t="s">
        <v>1431</v>
      </c>
      <c r="E92" s="665" t="s">
        <v>2635</v>
      </c>
      <c r="F92" s="666" t="s">
        <v>2636</v>
      </c>
      <c r="G92" s="665" t="s">
        <v>2193</v>
      </c>
      <c r="H92" s="665" t="s">
        <v>2194</v>
      </c>
      <c r="I92" s="667">
        <v>11.14</v>
      </c>
      <c r="J92" s="667">
        <v>100</v>
      </c>
      <c r="K92" s="668">
        <v>1114</v>
      </c>
    </row>
    <row r="93" spans="1:11" ht="14.4" customHeight="1" x14ac:dyDescent="0.3">
      <c r="A93" s="663" t="s">
        <v>518</v>
      </c>
      <c r="B93" s="664" t="s">
        <v>1429</v>
      </c>
      <c r="C93" s="665" t="s">
        <v>528</v>
      </c>
      <c r="D93" s="666" t="s">
        <v>1431</v>
      </c>
      <c r="E93" s="665" t="s">
        <v>2635</v>
      </c>
      <c r="F93" s="666" t="s">
        <v>2636</v>
      </c>
      <c r="G93" s="665" t="s">
        <v>2195</v>
      </c>
      <c r="H93" s="665" t="s">
        <v>2196</v>
      </c>
      <c r="I93" s="667">
        <v>1.0900000000000001</v>
      </c>
      <c r="J93" s="667">
        <v>600</v>
      </c>
      <c r="K93" s="668">
        <v>654</v>
      </c>
    </row>
    <row r="94" spans="1:11" ht="14.4" customHeight="1" x14ac:dyDescent="0.3">
      <c r="A94" s="663" t="s">
        <v>518</v>
      </c>
      <c r="B94" s="664" t="s">
        <v>1429</v>
      </c>
      <c r="C94" s="665" t="s">
        <v>528</v>
      </c>
      <c r="D94" s="666" t="s">
        <v>1431</v>
      </c>
      <c r="E94" s="665" t="s">
        <v>2635</v>
      </c>
      <c r="F94" s="666" t="s">
        <v>2636</v>
      </c>
      <c r="G94" s="665" t="s">
        <v>2315</v>
      </c>
      <c r="H94" s="665" t="s">
        <v>2316</v>
      </c>
      <c r="I94" s="667">
        <v>1.68</v>
      </c>
      <c r="J94" s="667">
        <v>800</v>
      </c>
      <c r="K94" s="668">
        <v>1344</v>
      </c>
    </row>
    <row r="95" spans="1:11" ht="14.4" customHeight="1" x14ac:dyDescent="0.3">
      <c r="A95" s="663" t="s">
        <v>518</v>
      </c>
      <c r="B95" s="664" t="s">
        <v>1429</v>
      </c>
      <c r="C95" s="665" t="s">
        <v>528</v>
      </c>
      <c r="D95" s="666" t="s">
        <v>1431</v>
      </c>
      <c r="E95" s="665" t="s">
        <v>2635</v>
      </c>
      <c r="F95" s="666" t="s">
        <v>2636</v>
      </c>
      <c r="G95" s="665" t="s">
        <v>2317</v>
      </c>
      <c r="H95" s="665" t="s">
        <v>2318</v>
      </c>
      <c r="I95" s="667">
        <v>0.47333333333333333</v>
      </c>
      <c r="J95" s="667">
        <v>3100</v>
      </c>
      <c r="K95" s="668">
        <v>1463</v>
      </c>
    </row>
    <row r="96" spans="1:11" ht="14.4" customHeight="1" x14ac:dyDescent="0.3">
      <c r="A96" s="663" t="s">
        <v>518</v>
      </c>
      <c r="B96" s="664" t="s">
        <v>1429</v>
      </c>
      <c r="C96" s="665" t="s">
        <v>528</v>
      </c>
      <c r="D96" s="666" t="s">
        <v>1431</v>
      </c>
      <c r="E96" s="665" t="s">
        <v>2635</v>
      </c>
      <c r="F96" s="666" t="s">
        <v>2636</v>
      </c>
      <c r="G96" s="665" t="s">
        <v>2319</v>
      </c>
      <c r="H96" s="665" t="s">
        <v>2320</v>
      </c>
      <c r="I96" s="667">
        <v>0.67</v>
      </c>
      <c r="J96" s="667">
        <v>5000</v>
      </c>
      <c r="K96" s="668">
        <v>3350</v>
      </c>
    </row>
    <row r="97" spans="1:11" ht="14.4" customHeight="1" x14ac:dyDescent="0.3">
      <c r="A97" s="663" t="s">
        <v>518</v>
      </c>
      <c r="B97" s="664" t="s">
        <v>1429</v>
      </c>
      <c r="C97" s="665" t="s">
        <v>528</v>
      </c>
      <c r="D97" s="666" t="s">
        <v>1431</v>
      </c>
      <c r="E97" s="665" t="s">
        <v>2635</v>
      </c>
      <c r="F97" s="666" t="s">
        <v>2636</v>
      </c>
      <c r="G97" s="665" t="s">
        <v>2321</v>
      </c>
      <c r="H97" s="665" t="s">
        <v>2322</v>
      </c>
      <c r="I97" s="667">
        <v>3.14</v>
      </c>
      <c r="J97" s="667">
        <v>150</v>
      </c>
      <c r="K97" s="668">
        <v>471</v>
      </c>
    </row>
    <row r="98" spans="1:11" ht="14.4" customHeight="1" x14ac:dyDescent="0.3">
      <c r="A98" s="663" t="s">
        <v>518</v>
      </c>
      <c r="B98" s="664" t="s">
        <v>1429</v>
      </c>
      <c r="C98" s="665" t="s">
        <v>528</v>
      </c>
      <c r="D98" s="666" t="s">
        <v>1431</v>
      </c>
      <c r="E98" s="665" t="s">
        <v>2635</v>
      </c>
      <c r="F98" s="666" t="s">
        <v>2636</v>
      </c>
      <c r="G98" s="665" t="s">
        <v>2323</v>
      </c>
      <c r="H98" s="665" t="s">
        <v>2324</v>
      </c>
      <c r="I98" s="667">
        <v>2.4700000000000002</v>
      </c>
      <c r="J98" s="667">
        <v>100</v>
      </c>
      <c r="K98" s="668">
        <v>247</v>
      </c>
    </row>
    <row r="99" spans="1:11" ht="14.4" customHeight="1" x14ac:dyDescent="0.3">
      <c r="A99" s="663" t="s">
        <v>518</v>
      </c>
      <c r="B99" s="664" t="s">
        <v>1429</v>
      </c>
      <c r="C99" s="665" t="s">
        <v>528</v>
      </c>
      <c r="D99" s="666" t="s">
        <v>1431</v>
      </c>
      <c r="E99" s="665" t="s">
        <v>2635</v>
      </c>
      <c r="F99" s="666" t="s">
        <v>2636</v>
      </c>
      <c r="G99" s="665" t="s">
        <v>2203</v>
      </c>
      <c r="H99" s="665" t="s">
        <v>2204</v>
      </c>
      <c r="I99" s="667">
        <v>206.04500000000002</v>
      </c>
      <c r="J99" s="667">
        <v>8</v>
      </c>
      <c r="K99" s="668">
        <v>1648.35</v>
      </c>
    </row>
    <row r="100" spans="1:11" ht="14.4" customHeight="1" x14ac:dyDescent="0.3">
      <c r="A100" s="663" t="s">
        <v>518</v>
      </c>
      <c r="B100" s="664" t="s">
        <v>1429</v>
      </c>
      <c r="C100" s="665" t="s">
        <v>528</v>
      </c>
      <c r="D100" s="666" t="s">
        <v>1431</v>
      </c>
      <c r="E100" s="665" t="s">
        <v>2635</v>
      </c>
      <c r="F100" s="666" t="s">
        <v>2636</v>
      </c>
      <c r="G100" s="665" t="s">
        <v>2325</v>
      </c>
      <c r="H100" s="665" t="s">
        <v>2326</v>
      </c>
      <c r="I100" s="667">
        <v>1.9</v>
      </c>
      <c r="J100" s="667">
        <v>50</v>
      </c>
      <c r="K100" s="668">
        <v>95</v>
      </c>
    </row>
    <row r="101" spans="1:11" ht="14.4" customHeight="1" x14ac:dyDescent="0.3">
      <c r="A101" s="663" t="s">
        <v>518</v>
      </c>
      <c r="B101" s="664" t="s">
        <v>1429</v>
      </c>
      <c r="C101" s="665" t="s">
        <v>528</v>
      </c>
      <c r="D101" s="666" t="s">
        <v>1431</v>
      </c>
      <c r="E101" s="665" t="s">
        <v>2635</v>
      </c>
      <c r="F101" s="666" t="s">
        <v>2636</v>
      </c>
      <c r="G101" s="665" t="s">
        <v>2205</v>
      </c>
      <c r="H101" s="665" t="s">
        <v>2206</v>
      </c>
      <c r="I101" s="667">
        <v>2.37</v>
      </c>
      <c r="J101" s="667">
        <v>100</v>
      </c>
      <c r="K101" s="668">
        <v>237</v>
      </c>
    </row>
    <row r="102" spans="1:11" ht="14.4" customHeight="1" x14ac:dyDescent="0.3">
      <c r="A102" s="663" t="s">
        <v>518</v>
      </c>
      <c r="B102" s="664" t="s">
        <v>1429</v>
      </c>
      <c r="C102" s="665" t="s">
        <v>528</v>
      </c>
      <c r="D102" s="666" t="s">
        <v>1431</v>
      </c>
      <c r="E102" s="665" t="s">
        <v>2635</v>
      </c>
      <c r="F102" s="666" t="s">
        <v>2636</v>
      </c>
      <c r="G102" s="665" t="s">
        <v>2327</v>
      </c>
      <c r="H102" s="665" t="s">
        <v>2328</v>
      </c>
      <c r="I102" s="667">
        <v>1.9849999999999999</v>
      </c>
      <c r="J102" s="667">
        <v>100</v>
      </c>
      <c r="K102" s="668">
        <v>198.5</v>
      </c>
    </row>
    <row r="103" spans="1:11" ht="14.4" customHeight="1" x14ac:dyDescent="0.3">
      <c r="A103" s="663" t="s">
        <v>518</v>
      </c>
      <c r="B103" s="664" t="s">
        <v>1429</v>
      </c>
      <c r="C103" s="665" t="s">
        <v>528</v>
      </c>
      <c r="D103" s="666" t="s">
        <v>1431</v>
      </c>
      <c r="E103" s="665" t="s">
        <v>2635</v>
      </c>
      <c r="F103" s="666" t="s">
        <v>2636</v>
      </c>
      <c r="G103" s="665" t="s">
        <v>2329</v>
      </c>
      <c r="H103" s="665" t="s">
        <v>2330</v>
      </c>
      <c r="I103" s="667">
        <v>2.0499999999999998</v>
      </c>
      <c r="J103" s="667">
        <v>10</v>
      </c>
      <c r="K103" s="668">
        <v>20.5</v>
      </c>
    </row>
    <row r="104" spans="1:11" ht="14.4" customHeight="1" x14ac:dyDescent="0.3">
      <c r="A104" s="663" t="s">
        <v>518</v>
      </c>
      <c r="B104" s="664" t="s">
        <v>1429</v>
      </c>
      <c r="C104" s="665" t="s">
        <v>528</v>
      </c>
      <c r="D104" s="666" t="s">
        <v>1431</v>
      </c>
      <c r="E104" s="665" t="s">
        <v>2635</v>
      </c>
      <c r="F104" s="666" t="s">
        <v>2636</v>
      </c>
      <c r="G104" s="665" t="s">
        <v>2207</v>
      </c>
      <c r="H104" s="665" t="s">
        <v>2208</v>
      </c>
      <c r="I104" s="667">
        <v>3.0949999999999998</v>
      </c>
      <c r="J104" s="667">
        <v>100</v>
      </c>
      <c r="K104" s="668">
        <v>309.5</v>
      </c>
    </row>
    <row r="105" spans="1:11" ht="14.4" customHeight="1" x14ac:dyDescent="0.3">
      <c r="A105" s="663" t="s">
        <v>518</v>
      </c>
      <c r="B105" s="664" t="s">
        <v>1429</v>
      </c>
      <c r="C105" s="665" t="s">
        <v>528</v>
      </c>
      <c r="D105" s="666" t="s">
        <v>1431</v>
      </c>
      <c r="E105" s="665" t="s">
        <v>2635</v>
      </c>
      <c r="F105" s="666" t="s">
        <v>2636</v>
      </c>
      <c r="G105" s="665" t="s">
        <v>2211</v>
      </c>
      <c r="H105" s="665" t="s">
        <v>2212</v>
      </c>
      <c r="I105" s="667">
        <v>1.6666666666666666E-2</v>
      </c>
      <c r="J105" s="667">
        <v>300</v>
      </c>
      <c r="K105" s="668">
        <v>5</v>
      </c>
    </row>
    <row r="106" spans="1:11" ht="14.4" customHeight="1" x14ac:dyDescent="0.3">
      <c r="A106" s="663" t="s">
        <v>518</v>
      </c>
      <c r="B106" s="664" t="s">
        <v>1429</v>
      </c>
      <c r="C106" s="665" t="s">
        <v>528</v>
      </c>
      <c r="D106" s="666" t="s">
        <v>1431</v>
      </c>
      <c r="E106" s="665" t="s">
        <v>2635</v>
      </c>
      <c r="F106" s="666" t="s">
        <v>2636</v>
      </c>
      <c r="G106" s="665" t="s">
        <v>2215</v>
      </c>
      <c r="H106" s="665" t="s">
        <v>2216</v>
      </c>
      <c r="I106" s="667">
        <v>2.165</v>
      </c>
      <c r="J106" s="667">
        <v>100</v>
      </c>
      <c r="K106" s="668">
        <v>216.5</v>
      </c>
    </row>
    <row r="107" spans="1:11" ht="14.4" customHeight="1" x14ac:dyDescent="0.3">
      <c r="A107" s="663" t="s">
        <v>518</v>
      </c>
      <c r="B107" s="664" t="s">
        <v>1429</v>
      </c>
      <c r="C107" s="665" t="s">
        <v>528</v>
      </c>
      <c r="D107" s="666" t="s">
        <v>1431</v>
      </c>
      <c r="E107" s="665" t="s">
        <v>2635</v>
      </c>
      <c r="F107" s="666" t="s">
        <v>2636</v>
      </c>
      <c r="G107" s="665" t="s">
        <v>2217</v>
      </c>
      <c r="H107" s="665" t="s">
        <v>2218</v>
      </c>
      <c r="I107" s="667">
        <v>2.69</v>
      </c>
      <c r="J107" s="667">
        <v>150</v>
      </c>
      <c r="K107" s="668">
        <v>403.5</v>
      </c>
    </row>
    <row r="108" spans="1:11" ht="14.4" customHeight="1" x14ac:dyDescent="0.3">
      <c r="A108" s="663" t="s">
        <v>518</v>
      </c>
      <c r="B108" s="664" t="s">
        <v>1429</v>
      </c>
      <c r="C108" s="665" t="s">
        <v>528</v>
      </c>
      <c r="D108" s="666" t="s">
        <v>1431</v>
      </c>
      <c r="E108" s="665" t="s">
        <v>2635</v>
      </c>
      <c r="F108" s="666" t="s">
        <v>2636</v>
      </c>
      <c r="G108" s="665" t="s">
        <v>2219</v>
      </c>
      <c r="H108" s="665" t="s">
        <v>2220</v>
      </c>
      <c r="I108" s="667">
        <v>2.9050000000000002</v>
      </c>
      <c r="J108" s="667">
        <v>500</v>
      </c>
      <c r="K108" s="668">
        <v>1453</v>
      </c>
    </row>
    <row r="109" spans="1:11" ht="14.4" customHeight="1" x14ac:dyDescent="0.3">
      <c r="A109" s="663" t="s">
        <v>518</v>
      </c>
      <c r="B109" s="664" t="s">
        <v>1429</v>
      </c>
      <c r="C109" s="665" t="s">
        <v>528</v>
      </c>
      <c r="D109" s="666" t="s">
        <v>1431</v>
      </c>
      <c r="E109" s="665" t="s">
        <v>2635</v>
      </c>
      <c r="F109" s="666" t="s">
        <v>2636</v>
      </c>
      <c r="G109" s="665" t="s">
        <v>2221</v>
      </c>
      <c r="H109" s="665" t="s">
        <v>2222</v>
      </c>
      <c r="I109" s="667">
        <v>138</v>
      </c>
      <c r="J109" s="667">
        <v>2</v>
      </c>
      <c r="K109" s="668">
        <v>276</v>
      </c>
    </row>
    <row r="110" spans="1:11" ht="14.4" customHeight="1" x14ac:dyDescent="0.3">
      <c r="A110" s="663" t="s">
        <v>518</v>
      </c>
      <c r="B110" s="664" t="s">
        <v>1429</v>
      </c>
      <c r="C110" s="665" t="s">
        <v>528</v>
      </c>
      <c r="D110" s="666" t="s">
        <v>1431</v>
      </c>
      <c r="E110" s="665" t="s">
        <v>2635</v>
      </c>
      <c r="F110" s="666" t="s">
        <v>2636</v>
      </c>
      <c r="G110" s="665" t="s">
        <v>2331</v>
      </c>
      <c r="H110" s="665" t="s">
        <v>2332</v>
      </c>
      <c r="I110" s="667">
        <v>17.98</v>
      </c>
      <c r="J110" s="667">
        <v>50</v>
      </c>
      <c r="K110" s="668">
        <v>899</v>
      </c>
    </row>
    <row r="111" spans="1:11" ht="14.4" customHeight="1" x14ac:dyDescent="0.3">
      <c r="A111" s="663" t="s">
        <v>518</v>
      </c>
      <c r="B111" s="664" t="s">
        <v>1429</v>
      </c>
      <c r="C111" s="665" t="s">
        <v>528</v>
      </c>
      <c r="D111" s="666" t="s">
        <v>1431</v>
      </c>
      <c r="E111" s="665" t="s">
        <v>2635</v>
      </c>
      <c r="F111" s="666" t="s">
        <v>2636</v>
      </c>
      <c r="G111" s="665" t="s">
        <v>2333</v>
      </c>
      <c r="H111" s="665" t="s">
        <v>2334</v>
      </c>
      <c r="I111" s="667">
        <v>12.106</v>
      </c>
      <c r="J111" s="667">
        <v>50</v>
      </c>
      <c r="K111" s="668">
        <v>605.29999999999995</v>
      </c>
    </row>
    <row r="112" spans="1:11" ht="14.4" customHeight="1" x14ac:dyDescent="0.3">
      <c r="A112" s="663" t="s">
        <v>518</v>
      </c>
      <c r="B112" s="664" t="s">
        <v>1429</v>
      </c>
      <c r="C112" s="665" t="s">
        <v>528</v>
      </c>
      <c r="D112" s="666" t="s">
        <v>1431</v>
      </c>
      <c r="E112" s="665" t="s">
        <v>2635</v>
      </c>
      <c r="F112" s="666" t="s">
        <v>2636</v>
      </c>
      <c r="G112" s="665" t="s">
        <v>2227</v>
      </c>
      <c r="H112" s="665" t="s">
        <v>2228</v>
      </c>
      <c r="I112" s="667">
        <v>2.52</v>
      </c>
      <c r="J112" s="667">
        <v>50</v>
      </c>
      <c r="K112" s="668">
        <v>126</v>
      </c>
    </row>
    <row r="113" spans="1:11" ht="14.4" customHeight="1" x14ac:dyDescent="0.3">
      <c r="A113" s="663" t="s">
        <v>518</v>
      </c>
      <c r="B113" s="664" t="s">
        <v>1429</v>
      </c>
      <c r="C113" s="665" t="s">
        <v>528</v>
      </c>
      <c r="D113" s="666" t="s">
        <v>1431</v>
      </c>
      <c r="E113" s="665" t="s">
        <v>2635</v>
      </c>
      <c r="F113" s="666" t="s">
        <v>2636</v>
      </c>
      <c r="G113" s="665" t="s">
        <v>2233</v>
      </c>
      <c r="H113" s="665" t="s">
        <v>2234</v>
      </c>
      <c r="I113" s="667">
        <v>2.29</v>
      </c>
      <c r="J113" s="667">
        <v>1</v>
      </c>
      <c r="K113" s="668">
        <v>2.29</v>
      </c>
    </row>
    <row r="114" spans="1:11" ht="14.4" customHeight="1" x14ac:dyDescent="0.3">
      <c r="A114" s="663" t="s">
        <v>518</v>
      </c>
      <c r="B114" s="664" t="s">
        <v>1429</v>
      </c>
      <c r="C114" s="665" t="s">
        <v>528</v>
      </c>
      <c r="D114" s="666" t="s">
        <v>1431</v>
      </c>
      <c r="E114" s="665" t="s">
        <v>2635</v>
      </c>
      <c r="F114" s="666" t="s">
        <v>2636</v>
      </c>
      <c r="G114" s="665" t="s">
        <v>2235</v>
      </c>
      <c r="H114" s="665" t="s">
        <v>2236</v>
      </c>
      <c r="I114" s="667">
        <v>484.04</v>
      </c>
      <c r="J114" s="667">
        <v>5</v>
      </c>
      <c r="K114" s="668">
        <v>2420.1999999999998</v>
      </c>
    </row>
    <row r="115" spans="1:11" ht="14.4" customHeight="1" x14ac:dyDescent="0.3">
      <c r="A115" s="663" t="s">
        <v>518</v>
      </c>
      <c r="B115" s="664" t="s">
        <v>1429</v>
      </c>
      <c r="C115" s="665" t="s">
        <v>528</v>
      </c>
      <c r="D115" s="666" t="s">
        <v>1431</v>
      </c>
      <c r="E115" s="665" t="s">
        <v>2635</v>
      </c>
      <c r="F115" s="666" t="s">
        <v>2636</v>
      </c>
      <c r="G115" s="665" t="s">
        <v>2241</v>
      </c>
      <c r="H115" s="665" t="s">
        <v>2242</v>
      </c>
      <c r="I115" s="667">
        <v>90.75</v>
      </c>
      <c r="J115" s="667">
        <v>15</v>
      </c>
      <c r="K115" s="668">
        <v>1361.25</v>
      </c>
    </row>
    <row r="116" spans="1:11" ht="14.4" customHeight="1" x14ac:dyDescent="0.3">
      <c r="A116" s="663" t="s">
        <v>518</v>
      </c>
      <c r="B116" s="664" t="s">
        <v>1429</v>
      </c>
      <c r="C116" s="665" t="s">
        <v>528</v>
      </c>
      <c r="D116" s="666" t="s">
        <v>1431</v>
      </c>
      <c r="E116" s="665" t="s">
        <v>2635</v>
      </c>
      <c r="F116" s="666" t="s">
        <v>2636</v>
      </c>
      <c r="G116" s="665" t="s">
        <v>2335</v>
      </c>
      <c r="H116" s="665" t="s">
        <v>2336</v>
      </c>
      <c r="I116" s="667">
        <v>172.5</v>
      </c>
      <c r="J116" s="667">
        <v>1</v>
      </c>
      <c r="K116" s="668">
        <v>172.5</v>
      </c>
    </row>
    <row r="117" spans="1:11" ht="14.4" customHeight="1" x14ac:dyDescent="0.3">
      <c r="A117" s="663" t="s">
        <v>518</v>
      </c>
      <c r="B117" s="664" t="s">
        <v>1429</v>
      </c>
      <c r="C117" s="665" t="s">
        <v>528</v>
      </c>
      <c r="D117" s="666" t="s">
        <v>1431</v>
      </c>
      <c r="E117" s="665" t="s">
        <v>2635</v>
      </c>
      <c r="F117" s="666" t="s">
        <v>2636</v>
      </c>
      <c r="G117" s="665" t="s">
        <v>2337</v>
      </c>
      <c r="H117" s="665" t="s">
        <v>2338</v>
      </c>
      <c r="I117" s="667">
        <v>5.38</v>
      </c>
      <c r="J117" s="667">
        <v>100</v>
      </c>
      <c r="K117" s="668">
        <v>538.15</v>
      </c>
    </row>
    <row r="118" spans="1:11" ht="14.4" customHeight="1" x14ac:dyDescent="0.3">
      <c r="A118" s="663" t="s">
        <v>518</v>
      </c>
      <c r="B118" s="664" t="s">
        <v>1429</v>
      </c>
      <c r="C118" s="665" t="s">
        <v>528</v>
      </c>
      <c r="D118" s="666" t="s">
        <v>1431</v>
      </c>
      <c r="E118" s="665" t="s">
        <v>2635</v>
      </c>
      <c r="F118" s="666" t="s">
        <v>2636</v>
      </c>
      <c r="G118" s="665" t="s">
        <v>2253</v>
      </c>
      <c r="H118" s="665" t="s">
        <v>2254</v>
      </c>
      <c r="I118" s="667">
        <v>3.43</v>
      </c>
      <c r="J118" s="667">
        <v>120</v>
      </c>
      <c r="K118" s="668">
        <v>411.6</v>
      </c>
    </row>
    <row r="119" spans="1:11" ht="14.4" customHeight="1" x14ac:dyDescent="0.3">
      <c r="A119" s="663" t="s">
        <v>518</v>
      </c>
      <c r="B119" s="664" t="s">
        <v>1429</v>
      </c>
      <c r="C119" s="665" t="s">
        <v>528</v>
      </c>
      <c r="D119" s="666" t="s">
        <v>1431</v>
      </c>
      <c r="E119" s="665" t="s">
        <v>2635</v>
      </c>
      <c r="F119" s="666" t="s">
        <v>2636</v>
      </c>
      <c r="G119" s="665" t="s">
        <v>2339</v>
      </c>
      <c r="H119" s="665" t="s">
        <v>2340</v>
      </c>
      <c r="I119" s="667">
        <v>6.1</v>
      </c>
      <c r="J119" s="667">
        <v>20</v>
      </c>
      <c r="K119" s="668">
        <v>122</v>
      </c>
    </row>
    <row r="120" spans="1:11" ht="14.4" customHeight="1" x14ac:dyDescent="0.3">
      <c r="A120" s="663" t="s">
        <v>518</v>
      </c>
      <c r="B120" s="664" t="s">
        <v>1429</v>
      </c>
      <c r="C120" s="665" t="s">
        <v>528</v>
      </c>
      <c r="D120" s="666" t="s">
        <v>1431</v>
      </c>
      <c r="E120" s="665" t="s">
        <v>2635</v>
      </c>
      <c r="F120" s="666" t="s">
        <v>2636</v>
      </c>
      <c r="G120" s="665" t="s">
        <v>2255</v>
      </c>
      <c r="H120" s="665" t="s">
        <v>2256</v>
      </c>
      <c r="I120" s="667">
        <v>9.4349999999999987</v>
      </c>
      <c r="J120" s="667">
        <v>150</v>
      </c>
      <c r="K120" s="668">
        <v>1415</v>
      </c>
    </row>
    <row r="121" spans="1:11" ht="14.4" customHeight="1" x14ac:dyDescent="0.3">
      <c r="A121" s="663" t="s">
        <v>518</v>
      </c>
      <c r="B121" s="664" t="s">
        <v>1429</v>
      </c>
      <c r="C121" s="665" t="s">
        <v>528</v>
      </c>
      <c r="D121" s="666" t="s">
        <v>1431</v>
      </c>
      <c r="E121" s="665" t="s">
        <v>2635</v>
      </c>
      <c r="F121" s="666" t="s">
        <v>2636</v>
      </c>
      <c r="G121" s="665" t="s">
        <v>2341</v>
      </c>
      <c r="H121" s="665" t="s">
        <v>2342</v>
      </c>
      <c r="I121" s="667">
        <v>4.24</v>
      </c>
      <c r="J121" s="667">
        <v>600</v>
      </c>
      <c r="K121" s="668">
        <v>2541</v>
      </c>
    </row>
    <row r="122" spans="1:11" ht="14.4" customHeight="1" x14ac:dyDescent="0.3">
      <c r="A122" s="663" t="s">
        <v>518</v>
      </c>
      <c r="B122" s="664" t="s">
        <v>1429</v>
      </c>
      <c r="C122" s="665" t="s">
        <v>528</v>
      </c>
      <c r="D122" s="666" t="s">
        <v>1431</v>
      </c>
      <c r="E122" s="665" t="s">
        <v>2649</v>
      </c>
      <c r="F122" s="666" t="s">
        <v>2650</v>
      </c>
      <c r="G122" s="665" t="s">
        <v>2343</v>
      </c>
      <c r="H122" s="665" t="s">
        <v>2344</v>
      </c>
      <c r="I122" s="667">
        <v>6.02</v>
      </c>
      <c r="J122" s="667">
        <v>150</v>
      </c>
      <c r="K122" s="668">
        <v>902.5</v>
      </c>
    </row>
    <row r="123" spans="1:11" ht="14.4" customHeight="1" x14ac:dyDescent="0.3">
      <c r="A123" s="663" t="s">
        <v>518</v>
      </c>
      <c r="B123" s="664" t="s">
        <v>1429</v>
      </c>
      <c r="C123" s="665" t="s">
        <v>528</v>
      </c>
      <c r="D123" s="666" t="s">
        <v>1431</v>
      </c>
      <c r="E123" s="665" t="s">
        <v>2651</v>
      </c>
      <c r="F123" s="666" t="s">
        <v>2652</v>
      </c>
      <c r="G123" s="665" t="s">
        <v>2345</v>
      </c>
      <c r="H123" s="665" t="s">
        <v>2346</v>
      </c>
      <c r="I123" s="667">
        <v>196.56</v>
      </c>
      <c r="J123" s="667">
        <v>1</v>
      </c>
      <c r="K123" s="668">
        <v>196.56</v>
      </c>
    </row>
    <row r="124" spans="1:11" ht="14.4" customHeight="1" x14ac:dyDescent="0.3">
      <c r="A124" s="663" t="s">
        <v>518</v>
      </c>
      <c r="B124" s="664" t="s">
        <v>1429</v>
      </c>
      <c r="C124" s="665" t="s">
        <v>528</v>
      </c>
      <c r="D124" s="666" t="s">
        <v>1431</v>
      </c>
      <c r="E124" s="665" t="s">
        <v>2651</v>
      </c>
      <c r="F124" s="666" t="s">
        <v>2652</v>
      </c>
      <c r="G124" s="665" t="s">
        <v>2347</v>
      </c>
      <c r="H124" s="665" t="s">
        <v>2348</v>
      </c>
      <c r="I124" s="667">
        <v>32.19</v>
      </c>
      <c r="J124" s="667">
        <v>25</v>
      </c>
      <c r="K124" s="668">
        <v>804.65</v>
      </c>
    </row>
    <row r="125" spans="1:11" ht="14.4" customHeight="1" x14ac:dyDescent="0.3">
      <c r="A125" s="663" t="s">
        <v>518</v>
      </c>
      <c r="B125" s="664" t="s">
        <v>1429</v>
      </c>
      <c r="C125" s="665" t="s">
        <v>528</v>
      </c>
      <c r="D125" s="666" t="s">
        <v>1431</v>
      </c>
      <c r="E125" s="665" t="s">
        <v>2651</v>
      </c>
      <c r="F125" s="666" t="s">
        <v>2652</v>
      </c>
      <c r="G125" s="665" t="s">
        <v>2349</v>
      </c>
      <c r="H125" s="665" t="s">
        <v>2350</v>
      </c>
      <c r="I125" s="667">
        <v>3242</v>
      </c>
      <c r="J125" s="667">
        <v>1</v>
      </c>
      <c r="K125" s="668">
        <v>3242</v>
      </c>
    </row>
    <row r="126" spans="1:11" ht="14.4" customHeight="1" x14ac:dyDescent="0.3">
      <c r="A126" s="663" t="s">
        <v>518</v>
      </c>
      <c r="B126" s="664" t="s">
        <v>1429</v>
      </c>
      <c r="C126" s="665" t="s">
        <v>528</v>
      </c>
      <c r="D126" s="666" t="s">
        <v>1431</v>
      </c>
      <c r="E126" s="665" t="s">
        <v>2651</v>
      </c>
      <c r="F126" s="666" t="s">
        <v>2652</v>
      </c>
      <c r="G126" s="665" t="s">
        <v>2351</v>
      </c>
      <c r="H126" s="665" t="s">
        <v>2352</v>
      </c>
      <c r="I126" s="667">
        <v>118.58</v>
      </c>
      <c r="J126" s="667">
        <v>10</v>
      </c>
      <c r="K126" s="668">
        <v>1185.8</v>
      </c>
    </row>
    <row r="127" spans="1:11" ht="14.4" customHeight="1" x14ac:dyDescent="0.3">
      <c r="A127" s="663" t="s">
        <v>518</v>
      </c>
      <c r="B127" s="664" t="s">
        <v>1429</v>
      </c>
      <c r="C127" s="665" t="s">
        <v>528</v>
      </c>
      <c r="D127" s="666" t="s">
        <v>1431</v>
      </c>
      <c r="E127" s="665" t="s">
        <v>2651</v>
      </c>
      <c r="F127" s="666" t="s">
        <v>2652</v>
      </c>
      <c r="G127" s="665" t="s">
        <v>2353</v>
      </c>
      <c r="H127" s="665" t="s">
        <v>2354</v>
      </c>
      <c r="I127" s="667">
        <v>1840</v>
      </c>
      <c r="J127" s="667">
        <v>1</v>
      </c>
      <c r="K127" s="668">
        <v>1840</v>
      </c>
    </row>
    <row r="128" spans="1:11" ht="14.4" customHeight="1" x14ac:dyDescent="0.3">
      <c r="A128" s="663" t="s">
        <v>518</v>
      </c>
      <c r="B128" s="664" t="s">
        <v>1429</v>
      </c>
      <c r="C128" s="665" t="s">
        <v>528</v>
      </c>
      <c r="D128" s="666" t="s">
        <v>1431</v>
      </c>
      <c r="E128" s="665" t="s">
        <v>2651</v>
      </c>
      <c r="F128" s="666" t="s">
        <v>2652</v>
      </c>
      <c r="G128" s="665" t="s">
        <v>2355</v>
      </c>
      <c r="H128" s="665" t="s">
        <v>2356</v>
      </c>
      <c r="I128" s="667">
        <v>1633</v>
      </c>
      <c r="J128" s="667">
        <v>1</v>
      </c>
      <c r="K128" s="668">
        <v>1633</v>
      </c>
    </row>
    <row r="129" spans="1:11" ht="14.4" customHeight="1" x14ac:dyDescent="0.3">
      <c r="A129" s="663" t="s">
        <v>518</v>
      </c>
      <c r="B129" s="664" t="s">
        <v>1429</v>
      </c>
      <c r="C129" s="665" t="s">
        <v>528</v>
      </c>
      <c r="D129" s="666" t="s">
        <v>1431</v>
      </c>
      <c r="E129" s="665" t="s">
        <v>2651</v>
      </c>
      <c r="F129" s="666" t="s">
        <v>2652</v>
      </c>
      <c r="G129" s="665" t="s">
        <v>2357</v>
      </c>
      <c r="H129" s="665" t="s">
        <v>2358</v>
      </c>
      <c r="I129" s="667">
        <v>3936.23</v>
      </c>
      <c r="J129" s="667">
        <v>1</v>
      </c>
      <c r="K129" s="668">
        <v>3936.23</v>
      </c>
    </row>
    <row r="130" spans="1:11" ht="14.4" customHeight="1" x14ac:dyDescent="0.3">
      <c r="A130" s="663" t="s">
        <v>518</v>
      </c>
      <c r="B130" s="664" t="s">
        <v>1429</v>
      </c>
      <c r="C130" s="665" t="s">
        <v>528</v>
      </c>
      <c r="D130" s="666" t="s">
        <v>1431</v>
      </c>
      <c r="E130" s="665" t="s">
        <v>2651</v>
      </c>
      <c r="F130" s="666" t="s">
        <v>2652</v>
      </c>
      <c r="G130" s="665" t="s">
        <v>2359</v>
      </c>
      <c r="H130" s="665" t="s">
        <v>2360</v>
      </c>
      <c r="I130" s="667">
        <v>2897.5</v>
      </c>
      <c r="J130" s="667">
        <v>1</v>
      </c>
      <c r="K130" s="668">
        <v>2897.5</v>
      </c>
    </row>
    <row r="131" spans="1:11" ht="14.4" customHeight="1" x14ac:dyDescent="0.3">
      <c r="A131" s="663" t="s">
        <v>518</v>
      </c>
      <c r="B131" s="664" t="s">
        <v>1429</v>
      </c>
      <c r="C131" s="665" t="s">
        <v>528</v>
      </c>
      <c r="D131" s="666" t="s">
        <v>1431</v>
      </c>
      <c r="E131" s="665" t="s">
        <v>2651</v>
      </c>
      <c r="F131" s="666" t="s">
        <v>2652</v>
      </c>
      <c r="G131" s="665" t="s">
        <v>2361</v>
      </c>
      <c r="H131" s="665" t="s">
        <v>2362</v>
      </c>
      <c r="I131" s="667">
        <v>285</v>
      </c>
      <c r="J131" s="667">
        <v>2</v>
      </c>
      <c r="K131" s="668">
        <v>570.01</v>
      </c>
    </row>
    <row r="132" spans="1:11" ht="14.4" customHeight="1" x14ac:dyDescent="0.3">
      <c r="A132" s="663" t="s">
        <v>518</v>
      </c>
      <c r="B132" s="664" t="s">
        <v>1429</v>
      </c>
      <c r="C132" s="665" t="s">
        <v>528</v>
      </c>
      <c r="D132" s="666" t="s">
        <v>1431</v>
      </c>
      <c r="E132" s="665" t="s">
        <v>2651</v>
      </c>
      <c r="F132" s="666" t="s">
        <v>2652</v>
      </c>
      <c r="G132" s="665" t="s">
        <v>2363</v>
      </c>
      <c r="H132" s="665" t="s">
        <v>2364</v>
      </c>
      <c r="I132" s="667">
        <v>278.3</v>
      </c>
      <c r="J132" s="667">
        <v>1</v>
      </c>
      <c r="K132" s="668">
        <v>278.3</v>
      </c>
    </row>
    <row r="133" spans="1:11" ht="14.4" customHeight="1" x14ac:dyDescent="0.3">
      <c r="A133" s="663" t="s">
        <v>518</v>
      </c>
      <c r="B133" s="664" t="s">
        <v>1429</v>
      </c>
      <c r="C133" s="665" t="s">
        <v>528</v>
      </c>
      <c r="D133" s="666" t="s">
        <v>1431</v>
      </c>
      <c r="E133" s="665" t="s">
        <v>2651</v>
      </c>
      <c r="F133" s="666" t="s">
        <v>2652</v>
      </c>
      <c r="G133" s="665" t="s">
        <v>2365</v>
      </c>
      <c r="H133" s="665" t="s">
        <v>2366</v>
      </c>
      <c r="I133" s="667">
        <v>338.78</v>
      </c>
      <c r="J133" s="667">
        <v>3</v>
      </c>
      <c r="K133" s="668">
        <v>1016.35</v>
      </c>
    </row>
    <row r="134" spans="1:11" ht="14.4" customHeight="1" x14ac:dyDescent="0.3">
      <c r="A134" s="663" t="s">
        <v>518</v>
      </c>
      <c r="B134" s="664" t="s">
        <v>1429</v>
      </c>
      <c r="C134" s="665" t="s">
        <v>528</v>
      </c>
      <c r="D134" s="666" t="s">
        <v>1431</v>
      </c>
      <c r="E134" s="665" t="s">
        <v>2651</v>
      </c>
      <c r="F134" s="666" t="s">
        <v>2652</v>
      </c>
      <c r="G134" s="665" t="s">
        <v>2367</v>
      </c>
      <c r="H134" s="665" t="s">
        <v>2368</v>
      </c>
      <c r="I134" s="667">
        <v>411.37</v>
      </c>
      <c r="J134" s="667">
        <v>3</v>
      </c>
      <c r="K134" s="668">
        <v>1234.0999999999999</v>
      </c>
    </row>
    <row r="135" spans="1:11" ht="14.4" customHeight="1" x14ac:dyDescent="0.3">
      <c r="A135" s="663" t="s">
        <v>518</v>
      </c>
      <c r="B135" s="664" t="s">
        <v>1429</v>
      </c>
      <c r="C135" s="665" t="s">
        <v>528</v>
      </c>
      <c r="D135" s="666" t="s">
        <v>1431</v>
      </c>
      <c r="E135" s="665" t="s">
        <v>2651</v>
      </c>
      <c r="F135" s="666" t="s">
        <v>2652</v>
      </c>
      <c r="G135" s="665" t="s">
        <v>2369</v>
      </c>
      <c r="H135" s="665" t="s">
        <v>2370</v>
      </c>
      <c r="I135" s="667">
        <v>2262.6999999999998</v>
      </c>
      <c r="J135" s="667">
        <v>1</v>
      </c>
      <c r="K135" s="668">
        <v>2262.6999999999998</v>
      </c>
    </row>
    <row r="136" spans="1:11" ht="14.4" customHeight="1" x14ac:dyDescent="0.3">
      <c r="A136" s="663" t="s">
        <v>518</v>
      </c>
      <c r="B136" s="664" t="s">
        <v>1429</v>
      </c>
      <c r="C136" s="665" t="s">
        <v>528</v>
      </c>
      <c r="D136" s="666" t="s">
        <v>1431</v>
      </c>
      <c r="E136" s="665" t="s">
        <v>2651</v>
      </c>
      <c r="F136" s="666" t="s">
        <v>2652</v>
      </c>
      <c r="G136" s="665" t="s">
        <v>2371</v>
      </c>
      <c r="H136" s="665" t="s">
        <v>2372</v>
      </c>
      <c r="I136" s="667">
        <v>4168.45</v>
      </c>
      <c r="J136" s="667">
        <v>1</v>
      </c>
      <c r="K136" s="668">
        <v>4168.45</v>
      </c>
    </row>
    <row r="137" spans="1:11" ht="14.4" customHeight="1" x14ac:dyDescent="0.3">
      <c r="A137" s="663" t="s">
        <v>518</v>
      </c>
      <c r="B137" s="664" t="s">
        <v>1429</v>
      </c>
      <c r="C137" s="665" t="s">
        <v>528</v>
      </c>
      <c r="D137" s="666" t="s">
        <v>1431</v>
      </c>
      <c r="E137" s="665" t="s">
        <v>2651</v>
      </c>
      <c r="F137" s="666" t="s">
        <v>2652</v>
      </c>
      <c r="G137" s="665" t="s">
        <v>2373</v>
      </c>
      <c r="H137" s="665" t="s">
        <v>2374</v>
      </c>
      <c r="I137" s="667">
        <v>2897.51</v>
      </c>
      <c r="J137" s="667">
        <v>1</v>
      </c>
      <c r="K137" s="668">
        <v>2897.51</v>
      </c>
    </row>
    <row r="138" spans="1:11" ht="14.4" customHeight="1" x14ac:dyDescent="0.3">
      <c r="A138" s="663" t="s">
        <v>518</v>
      </c>
      <c r="B138" s="664" t="s">
        <v>1429</v>
      </c>
      <c r="C138" s="665" t="s">
        <v>528</v>
      </c>
      <c r="D138" s="666" t="s">
        <v>1431</v>
      </c>
      <c r="E138" s="665" t="s">
        <v>2651</v>
      </c>
      <c r="F138" s="666" t="s">
        <v>2652</v>
      </c>
      <c r="G138" s="665" t="s">
        <v>2375</v>
      </c>
      <c r="H138" s="665" t="s">
        <v>2376</v>
      </c>
      <c r="I138" s="667">
        <v>606.5</v>
      </c>
      <c r="J138" s="667">
        <v>5</v>
      </c>
      <c r="K138" s="668">
        <v>3032.5</v>
      </c>
    </row>
    <row r="139" spans="1:11" ht="14.4" customHeight="1" x14ac:dyDescent="0.3">
      <c r="A139" s="663" t="s">
        <v>518</v>
      </c>
      <c r="B139" s="664" t="s">
        <v>1429</v>
      </c>
      <c r="C139" s="665" t="s">
        <v>528</v>
      </c>
      <c r="D139" s="666" t="s">
        <v>1431</v>
      </c>
      <c r="E139" s="665" t="s">
        <v>2651</v>
      </c>
      <c r="F139" s="666" t="s">
        <v>2652</v>
      </c>
      <c r="G139" s="665" t="s">
        <v>2377</v>
      </c>
      <c r="H139" s="665" t="s">
        <v>2378</v>
      </c>
      <c r="I139" s="667">
        <v>606.5</v>
      </c>
      <c r="J139" s="667">
        <v>5</v>
      </c>
      <c r="K139" s="668">
        <v>3032.5</v>
      </c>
    </row>
    <row r="140" spans="1:11" ht="14.4" customHeight="1" x14ac:dyDescent="0.3">
      <c r="A140" s="663" t="s">
        <v>518</v>
      </c>
      <c r="B140" s="664" t="s">
        <v>1429</v>
      </c>
      <c r="C140" s="665" t="s">
        <v>528</v>
      </c>
      <c r="D140" s="666" t="s">
        <v>1431</v>
      </c>
      <c r="E140" s="665" t="s">
        <v>2651</v>
      </c>
      <c r="F140" s="666" t="s">
        <v>2652</v>
      </c>
      <c r="G140" s="665" t="s">
        <v>2379</v>
      </c>
      <c r="H140" s="665" t="s">
        <v>2380</v>
      </c>
      <c r="I140" s="667">
        <v>1244.5</v>
      </c>
      <c r="J140" s="667">
        <v>1</v>
      </c>
      <c r="K140" s="668">
        <v>1244.5</v>
      </c>
    </row>
    <row r="141" spans="1:11" ht="14.4" customHeight="1" x14ac:dyDescent="0.3">
      <c r="A141" s="663" t="s">
        <v>518</v>
      </c>
      <c r="B141" s="664" t="s">
        <v>1429</v>
      </c>
      <c r="C141" s="665" t="s">
        <v>528</v>
      </c>
      <c r="D141" s="666" t="s">
        <v>1431</v>
      </c>
      <c r="E141" s="665" t="s">
        <v>2651</v>
      </c>
      <c r="F141" s="666" t="s">
        <v>2652</v>
      </c>
      <c r="G141" s="665" t="s">
        <v>2381</v>
      </c>
      <c r="H141" s="665" t="s">
        <v>2382</v>
      </c>
      <c r="I141" s="667">
        <v>649</v>
      </c>
      <c r="J141" s="667">
        <v>1</v>
      </c>
      <c r="K141" s="668">
        <v>649</v>
      </c>
    </row>
    <row r="142" spans="1:11" ht="14.4" customHeight="1" x14ac:dyDescent="0.3">
      <c r="A142" s="663" t="s">
        <v>518</v>
      </c>
      <c r="B142" s="664" t="s">
        <v>1429</v>
      </c>
      <c r="C142" s="665" t="s">
        <v>528</v>
      </c>
      <c r="D142" s="666" t="s">
        <v>1431</v>
      </c>
      <c r="E142" s="665" t="s">
        <v>2641</v>
      </c>
      <c r="F142" s="666" t="s">
        <v>2642</v>
      </c>
      <c r="G142" s="665" t="s">
        <v>2383</v>
      </c>
      <c r="H142" s="665" t="s">
        <v>2384</v>
      </c>
      <c r="I142" s="667">
        <v>24.73</v>
      </c>
      <c r="J142" s="667">
        <v>36</v>
      </c>
      <c r="K142" s="668">
        <v>890.1</v>
      </c>
    </row>
    <row r="143" spans="1:11" ht="14.4" customHeight="1" x14ac:dyDescent="0.3">
      <c r="A143" s="663" t="s">
        <v>518</v>
      </c>
      <c r="B143" s="664" t="s">
        <v>1429</v>
      </c>
      <c r="C143" s="665" t="s">
        <v>528</v>
      </c>
      <c r="D143" s="666" t="s">
        <v>1431</v>
      </c>
      <c r="E143" s="665" t="s">
        <v>2641</v>
      </c>
      <c r="F143" s="666" t="s">
        <v>2642</v>
      </c>
      <c r="G143" s="665" t="s">
        <v>2385</v>
      </c>
      <c r="H143" s="665" t="s">
        <v>2386</v>
      </c>
      <c r="I143" s="667">
        <v>26.57</v>
      </c>
      <c r="J143" s="667">
        <v>108</v>
      </c>
      <c r="K143" s="668">
        <v>2869.02</v>
      </c>
    </row>
    <row r="144" spans="1:11" ht="14.4" customHeight="1" x14ac:dyDescent="0.3">
      <c r="A144" s="663" t="s">
        <v>518</v>
      </c>
      <c r="B144" s="664" t="s">
        <v>1429</v>
      </c>
      <c r="C144" s="665" t="s">
        <v>528</v>
      </c>
      <c r="D144" s="666" t="s">
        <v>1431</v>
      </c>
      <c r="E144" s="665" t="s">
        <v>2641</v>
      </c>
      <c r="F144" s="666" t="s">
        <v>2642</v>
      </c>
      <c r="G144" s="665" t="s">
        <v>2387</v>
      </c>
      <c r="H144" s="665" t="s">
        <v>2388</v>
      </c>
      <c r="I144" s="667">
        <v>30.31</v>
      </c>
      <c r="J144" s="667">
        <v>48</v>
      </c>
      <c r="K144" s="668">
        <v>1454.99</v>
      </c>
    </row>
    <row r="145" spans="1:11" ht="14.4" customHeight="1" x14ac:dyDescent="0.3">
      <c r="A145" s="663" t="s">
        <v>518</v>
      </c>
      <c r="B145" s="664" t="s">
        <v>1429</v>
      </c>
      <c r="C145" s="665" t="s">
        <v>528</v>
      </c>
      <c r="D145" s="666" t="s">
        <v>1431</v>
      </c>
      <c r="E145" s="665" t="s">
        <v>2641</v>
      </c>
      <c r="F145" s="666" t="s">
        <v>2642</v>
      </c>
      <c r="G145" s="665" t="s">
        <v>2389</v>
      </c>
      <c r="H145" s="665" t="s">
        <v>2390</v>
      </c>
      <c r="I145" s="667">
        <v>65.400000000000006</v>
      </c>
      <c r="J145" s="667">
        <v>72</v>
      </c>
      <c r="K145" s="668">
        <v>4708.66</v>
      </c>
    </row>
    <row r="146" spans="1:11" ht="14.4" customHeight="1" x14ac:dyDescent="0.3">
      <c r="A146" s="663" t="s">
        <v>518</v>
      </c>
      <c r="B146" s="664" t="s">
        <v>1429</v>
      </c>
      <c r="C146" s="665" t="s">
        <v>528</v>
      </c>
      <c r="D146" s="666" t="s">
        <v>1431</v>
      </c>
      <c r="E146" s="665" t="s">
        <v>2641</v>
      </c>
      <c r="F146" s="666" t="s">
        <v>2642</v>
      </c>
      <c r="G146" s="665" t="s">
        <v>2271</v>
      </c>
      <c r="H146" s="665" t="s">
        <v>2272</v>
      </c>
      <c r="I146" s="667">
        <v>69.92</v>
      </c>
      <c r="J146" s="667">
        <v>120</v>
      </c>
      <c r="K146" s="668">
        <v>8389.99</v>
      </c>
    </row>
    <row r="147" spans="1:11" ht="14.4" customHeight="1" x14ac:dyDescent="0.3">
      <c r="A147" s="663" t="s">
        <v>518</v>
      </c>
      <c r="B147" s="664" t="s">
        <v>1429</v>
      </c>
      <c r="C147" s="665" t="s">
        <v>528</v>
      </c>
      <c r="D147" s="666" t="s">
        <v>1431</v>
      </c>
      <c r="E147" s="665" t="s">
        <v>2641</v>
      </c>
      <c r="F147" s="666" t="s">
        <v>2642</v>
      </c>
      <c r="G147" s="665" t="s">
        <v>2391</v>
      </c>
      <c r="H147" s="665" t="s">
        <v>2392</v>
      </c>
      <c r="I147" s="667">
        <v>67.42</v>
      </c>
      <c r="J147" s="667">
        <v>24</v>
      </c>
      <c r="K147" s="668">
        <v>1618.1</v>
      </c>
    </row>
    <row r="148" spans="1:11" ht="14.4" customHeight="1" x14ac:dyDescent="0.3">
      <c r="A148" s="663" t="s">
        <v>518</v>
      </c>
      <c r="B148" s="664" t="s">
        <v>1429</v>
      </c>
      <c r="C148" s="665" t="s">
        <v>528</v>
      </c>
      <c r="D148" s="666" t="s">
        <v>1431</v>
      </c>
      <c r="E148" s="665" t="s">
        <v>2641</v>
      </c>
      <c r="F148" s="666" t="s">
        <v>2642</v>
      </c>
      <c r="G148" s="665" t="s">
        <v>2393</v>
      </c>
      <c r="H148" s="665" t="s">
        <v>2394</v>
      </c>
      <c r="I148" s="667">
        <v>30.2</v>
      </c>
      <c r="J148" s="667">
        <v>72</v>
      </c>
      <c r="K148" s="668">
        <v>2174.42</v>
      </c>
    </row>
    <row r="149" spans="1:11" ht="14.4" customHeight="1" x14ac:dyDescent="0.3">
      <c r="A149" s="663" t="s">
        <v>518</v>
      </c>
      <c r="B149" s="664" t="s">
        <v>1429</v>
      </c>
      <c r="C149" s="665" t="s">
        <v>528</v>
      </c>
      <c r="D149" s="666" t="s">
        <v>1431</v>
      </c>
      <c r="E149" s="665" t="s">
        <v>2641</v>
      </c>
      <c r="F149" s="666" t="s">
        <v>2642</v>
      </c>
      <c r="G149" s="665" t="s">
        <v>2395</v>
      </c>
      <c r="H149" s="665" t="s">
        <v>2396</v>
      </c>
      <c r="I149" s="667">
        <v>69.92</v>
      </c>
      <c r="J149" s="667">
        <v>72</v>
      </c>
      <c r="K149" s="668">
        <v>5033.99</v>
      </c>
    </row>
    <row r="150" spans="1:11" ht="14.4" customHeight="1" x14ac:dyDescent="0.3">
      <c r="A150" s="663" t="s">
        <v>518</v>
      </c>
      <c r="B150" s="664" t="s">
        <v>1429</v>
      </c>
      <c r="C150" s="665" t="s">
        <v>528</v>
      </c>
      <c r="D150" s="666" t="s">
        <v>1431</v>
      </c>
      <c r="E150" s="665" t="s">
        <v>2641</v>
      </c>
      <c r="F150" s="666" t="s">
        <v>2642</v>
      </c>
      <c r="G150" s="665" t="s">
        <v>2397</v>
      </c>
      <c r="H150" s="665" t="s">
        <v>2398</v>
      </c>
      <c r="I150" s="667">
        <v>41.18</v>
      </c>
      <c r="J150" s="667">
        <v>36</v>
      </c>
      <c r="K150" s="668">
        <v>1482.58</v>
      </c>
    </row>
    <row r="151" spans="1:11" ht="14.4" customHeight="1" x14ac:dyDescent="0.3">
      <c r="A151" s="663" t="s">
        <v>518</v>
      </c>
      <c r="B151" s="664" t="s">
        <v>1429</v>
      </c>
      <c r="C151" s="665" t="s">
        <v>528</v>
      </c>
      <c r="D151" s="666" t="s">
        <v>1431</v>
      </c>
      <c r="E151" s="665" t="s">
        <v>2643</v>
      </c>
      <c r="F151" s="666" t="s">
        <v>2644</v>
      </c>
      <c r="G151" s="665" t="s">
        <v>2279</v>
      </c>
      <c r="H151" s="665" t="s">
        <v>2280</v>
      </c>
      <c r="I151" s="667">
        <v>0.3</v>
      </c>
      <c r="J151" s="667">
        <v>1800</v>
      </c>
      <c r="K151" s="668">
        <v>540</v>
      </c>
    </row>
    <row r="152" spans="1:11" ht="14.4" customHeight="1" x14ac:dyDescent="0.3">
      <c r="A152" s="663" t="s">
        <v>518</v>
      </c>
      <c r="B152" s="664" t="s">
        <v>1429</v>
      </c>
      <c r="C152" s="665" t="s">
        <v>528</v>
      </c>
      <c r="D152" s="666" t="s">
        <v>1431</v>
      </c>
      <c r="E152" s="665" t="s">
        <v>2643</v>
      </c>
      <c r="F152" s="666" t="s">
        <v>2644</v>
      </c>
      <c r="G152" s="665" t="s">
        <v>2399</v>
      </c>
      <c r="H152" s="665" t="s">
        <v>2400</v>
      </c>
      <c r="I152" s="667">
        <v>0.31</v>
      </c>
      <c r="J152" s="667">
        <v>700</v>
      </c>
      <c r="K152" s="668">
        <v>217</v>
      </c>
    </row>
    <row r="153" spans="1:11" ht="14.4" customHeight="1" x14ac:dyDescent="0.3">
      <c r="A153" s="663" t="s">
        <v>518</v>
      </c>
      <c r="B153" s="664" t="s">
        <v>1429</v>
      </c>
      <c r="C153" s="665" t="s">
        <v>528</v>
      </c>
      <c r="D153" s="666" t="s">
        <v>1431</v>
      </c>
      <c r="E153" s="665" t="s">
        <v>2643</v>
      </c>
      <c r="F153" s="666" t="s">
        <v>2644</v>
      </c>
      <c r="G153" s="665" t="s">
        <v>2281</v>
      </c>
      <c r="H153" s="665" t="s">
        <v>2282</v>
      </c>
      <c r="I153" s="667">
        <v>0.48</v>
      </c>
      <c r="J153" s="667">
        <v>300</v>
      </c>
      <c r="K153" s="668">
        <v>144</v>
      </c>
    </row>
    <row r="154" spans="1:11" ht="14.4" customHeight="1" x14ac:dyDescent="0.3">
      <c r="A154" s="663" t="s">
        <v>518</v>
      </c>
      <c r="B154" s="664" t="s">
        <v>1429</v>
      </c>
      <c r="C154" s="665" t="s">
        <v>528</v>
      </c>
      <c r="D154" s="666" t="s">
        <v>1431</v>
      </c>
      <c r="E154" s="665" t="s">
        <v>2643</v>
      </c>
      <c r="F154" s="666" t="s">
        <v>2644</v>
      </c>
      <c r="G154" s="665" t="s">
        <v>2283</v>
      </c>
      <c r="H154" s="665" t="s">
        <v>2284</v>
      </c>
      <c r="I154" s="667">
        <v>1.8</v>
      </c>
      <c r="J154" s="667">
        <v>100</v>
      </c>
      <c r="K154" s="668">
        <v>180</v>
      </c>
    </row>
    <row r="155" spans="1:11" ht="14.4" customHeight="1" x14ac:dyDescent="0.3">
      <c r="A155" s="663" t="s">
        <v>518</v>
      </c>
      <c r="B155" s="664" t="s">
        <v>1429</v>
      </c>
      <c r="C155" s="665" t="s">
        <v>528</v>
      </c>
      <c r="D155" s="666" t="s">
        <v>1431</v>
      </c>
      <c r="E155" s="665" t="s">
        <v>2643</v>
      </c>
      <c r="F155" s="666" t="s">
        <v>2644</v>
      </c>
      <c r="G155" s="665" t="s">
        <v>2285</v>
      </c>
      <c r="H155" s="665" t="s">
        <v>2286</v>
      </c>
      <c r="I155" s="667">
        <v>1.81</v>
      </c>
      <c r="J155" s="667">
        <v>100</v>
      </c>
      <c r="K155" s="668">
        <v>181</v>
      </c>
    </row>
    <row r="156" spans="1:11" ht="14.4" customHeight="1" x14ac:dyDescent="0.3">
      <c r="A156" s="663" t="s">
        <v>518</v>
      </c>
      <c r="B156" s="664" t="s">
        <v>1429</v>
      </c>
      <c r="C156" s="665" t="s">
        <v>528</v>
      </c>
      <c r="D156" s="666" t="s">
        <v>1431</v>
      </c>
      <c r="E156" s="665" t="s">
        <v>2645</v>
      </c>
      <c r="F156" s="666" t="s">
        <v>2646</v>
      </c>
      <c r="G156" s="665" t="s">
        <v>2289</v>
      </c>
      <c r="H156" s="665" t="s">
        <v>2290</v>
      </c>
      <c r="I156" s="667">
        <v>0.81</v>
      </c>
      <c r="J156" s="667">
        <v>2000</v>
      </c>
      <c r="K156" s="668">
        <v>1614.15</v>
      </c>
    </row>
    <row r="157" spans="1:11" ht="14.4" customHeight="1" x14ac:dyDescent="0.3">
      <c r="A157" s="663" t="s">
        <v>518</v>
      </c>
      <c r="B157" s="664" t="s">
        <v>1429</v>
      </c>
      <c r="C157" s="665" t="s">
        <v>528</v>
      </c>
      <c r="D157" s="666" t="s">
        <v>1431</v>
      </c>
      <c r="E157" s="665" t="s">
        <v>2645</v>
      </c>
      <c r="F157" s="666" t="s">
        <v>2646</v>
      </c>
      <c r="G157" s="665" t="s">
        <v>2291</v>
      </c>
      <c r="H157" s="665" t="s">
        <v>2292</v>
      </c>
      <c r="I157" s="667">
        <v>0.71</v>
      </c>
      <c r="J157" s="667">
        <v>10000</v>
      </c>
      <c r="K157" s="668">
        <v>7100</v>
      </c>
    </row>
    <row r="158" spans="1:11" ht="14.4" customHeight="1" x14ac:dyDescent="0.3">
      <c r="A158" s="663" t="s">
        <v>518</v>
      </c>
      <c r="B158" s="664" t="s">
        <v>1429</v>
      </c>
      <c r="C158" s="665" t="s">
        <v>528</v>
      </c>
      <c r="D158" s="666" t="s">
        <v>1431</v>
      </c>
      <c r="E158" s="665" t="s">
        <v>2645</v>
      </c>
      <c r="F158" s="666" t="s">
        <v>2646</v>
      </c>
      <c r="G158" s="665" t="s">
        <v>2293</v>
      </c>
      <c r="H158" s="665" t="s">
        <v>2294</v>
      </c>
      <c r="I158" s="667">
        <v>0.71</v>
      </c>
      <c r="J158" s="667">
        <v>5000</v>
      </c>
      <c r="K158" s="668">
        <v>3550</v>
      </c>
    </row>
    <row r="159" spans="1:11" ht="14.4" customHeight="1" x14ac:dyDescent="0.3">
      <c r="A159" s="663" t="s">
        <v>518</v>
      </c>
      <c r="B159" s="664" t="s">
        <v>1429</v>
      </c>
      <c r="C159" s="665" t="s">
        <v>528</v>
      </c>
      <c r="D159" s="666" t="s">
        <v>1431</v>
      </c>
      <c r="E159" s="665" t="s">
        <v>2645</v>
      </c>
      <c r="F159" s="666" t="s">
        <v>2646</v>
      </c>
      <c r="G159" s="665" t="s">
        <v>2295</v>
      </c>
      <c r="H159" s="665" t="s">
        <v>2296</v>
      </c>
      <c r="I159" s="667">
        <v>0.71</v>
      </c>
      <c r="J159" s="667">
        <v>2000</v>
      </c>
      <c r="K159" s="668">
        <v>1420</v>
      </c>
    </row>
    <row r="160" spans="1:11" ht="14.4" customHeight="1" x14ac:dyDescent="0.3">
      <c r="A160" s="663" t="s">
        <v>518</v>
      </c>
      <c r="B160" s="664" t="s">
        <v>1429</v>
      </c>
      <c r="C160" s="665" t="s">
        <v>531</v>
      </c>
      <c r="D160" s="666" t="s">
        <v>1432</v>
      </c>
      <c r="E160" s="665" t="s">
        <v>2633</v>
      </c>
      <c r="F160" s="666" t="s">
        <v>2634</v>
      </c>
      <c r="G160" s="665" t="s">
        <v>2401</v>
      </c>
      <c r="H160" s="665" t="s">
        <v>2402</v>
      </c>
      <c r="I160" s="667">
        <v>166.74</v>
      </c>
      <c r="J160" s="667">
        <v>1</v>
      </c>
      <c r="K160" s="668">
        <v>166.74</v>
      </c>
    </row>
    <row r="161" spans="1:11" ht="14.4" customHeight="1" x14ac:dyDescent="0.3">
      <c r="A161" s="663" t="s">
        <v>518</v>
      </c>
      <c r="B161" s="664" t="s">
        <v>1429</v>
      </c>
      <c r="C161" s="665" t="s">
        <v>531</v>
      </c>
      <c r="D161" s="666" t="s">
        <v>1432</v>
      </c>
      <c r="E161" s="665" t="s">
        <v>2633</v>
      </c>
      <c r="F161" s="666" t="s">
        <v>2634</v>
      </c>
      <c r="G161" s="665" t="s">
        <v>2157</v>
      </c>
      <c r="H161" s="665" t="s">
        <v>2158</v>
      </c>
      <c r="I161" s="667">
        <v>260.29500000000002</v>
      </c>
      <c r="J161" s="667">
        <v>3</v>
      </c>
      <c r="K161" s="668">
        <v>780.8900000000001</v>
      </c>
    </row>
    <row r="162" spans="1:11" ht="14.4" customHeight="1" x14ac:dyDescent="0.3">
      <c r="A162" s="663" t="s">
        <v>518</v>
      </c>
      <c r="B162" s="664" t="s">
        <v>1429</v>
      </c>
      <c r="C162" s="665" t="s">
        <v>531</v>
      </c>
      <c r="D162" s="666" t="s">
        <v>1432</v>
      </c>
      <c r="E162" s="665" t="s">
        <v>2633</v>
      </c>
      <c r="F162" s="666" t="s">
        <v>2634</v>
      </c>
      <c r="G162" s="665" t="s">
        <v>2403</v>
      </c>
      <c r="H162" s="665" t="s">
        <v>2404</v>
      </c>
      <c r="I162" s="667">
        <v>0.32</v>
      </c>
      <c r="J162" s="667">
        <v>900</v>
      </c>
      <c r="K162" s="668">
        <v>287.73</v>
      </c>
    </row>
    <row r="163" spans="1:11" ht="14.4" customHeight="1" x14ac:dyDescent="0.3">
      <c r="A163" s="663" t="s">
        <v>518</v>
      </c>
      <c r="B163" s="664" t="s">
        <v>1429</v>
      </c>
      <c r="C163" s="665" t="s">
        <v>531</v>
      </c>
      <c r="D163" s="666" t="s">
        <v>1432</v>
      </c>
      <c r="E163" s="665" t="s">
        <v>2633</v>
      </c>
      <c r="F163" s="666" t="s">
        <v>2634</v>
      </c>
      <c r="G163" s="665" t="s">
        <v>2161</v>
      </c>
      <c r="H163" s="665" t="s">
        <v>2162</v>
      </c>
      <c r="I163" s="667">
        <v>18.399999999999999</v>
      </c>
      <c r="J163" s="667">
        <v>700</v>
      </c>
      <c r="K163" s="668">
        <v>12880</v>
      </c>
    </row>
    <row r="164" spans="1:11" ht="14.4" customHeight="1" x14ac:dyDescent="0.3">
      <c r="A164" s="663" t="s">
        <v>518</v>
      </c>
      <c r="B164" s="664" t="s">
        <v>1429</v>
      </c>
      <c r="C164" s="665" t="s">
        <v>531</v>
      </c>
      <c r="D164" s="666" t="s">
        <v>1432</v>
      </c>
      <c r="E164" s="665" t="s">
        <v>2633</v>
      </c>
      <c r="F164" s="666" t="s">
        <v>2634</v>
      </c>
      <c r="G164" s="665" t="s">
        <v>2163</v>
      </c>
      <c r="H164" s="665" t="s">
        <v>2164</v>
      </c>
      <c r="I164" s="667">
        <v>1.38</v>
      </c>
      <c r="J164" s="667">
        <v>50</v>
      </c>
      <c r="K164" s="668">
        <v>69</v>
      </c>
    </row>
    <row r="165" spans="1:11" ht="14.4" customHeight="1" x14ac:dyDescent="0.3">
      <c r="A165" s="663" t="s">
        <v>518</v>
      </c>
      <c r="B165" s="664" t="s">
        <v>1429</v>
      </c>
      <c r="C165" s="665" t="s">
        <v>531</v>
      </c>
      <c r="D165" s="666" t="s">
        <v>1432</v>
      </c>
      <c r="E165" s="665" t="s">
        <v>2633</v>
      </c>
      <c r="F165" s="666" t="s">
        <v>2634</v>
      </c>
      <c r="G165" s="665" t="s">
        <v>2405</v>
      </c>
      <c r="H165" s="665" t="s">
        <v>2406</v>
      </c>
      <c r="I165" s="667">
        <v>0.66500000000000004</v>
      </c>
      <c r="J165" s="667">
        <v>2500</v>
      </c>
      <c r="K165" s="668">
        <v>1660</v>
      </c>
    </row>
    <row r="166" spans="1:11" ht="14.4" customHeight="1" x14ac:dyDescent="0.3">
      <c r="A166" s="663" t="s">
        <v>518</v>
      </c>
      <c r="B166" s="664" t="s">
        <v>1429</v>
      </c>
      <c r="C166" s="665" t="s">
        <v>531</v>
      </c>
      <c r="D166" s="666" t="s">
        <v>1432</v>
      </c>
      <c r="E166" s="665" t="s">
        <v>2633</v>
      </c>
      <c r="F166" s="666" t="s">
        <v>2634</v>
      </c>
      <c r="G166" s="665" t="s">
        <v>2407</v>
      </c>
      <c r="H166" s="665" t="s">
        <v>2408</v>
      </c>
      <c r="I166" s="667">
        <v>140.11000000000001</v>
      </c>
      <c r="J166" s="667">
        <v>100</v>
      </c>
      <c r="K166" s="668">
        <v>14010.890000000001</v>
      </c>
    </row>
    <row r="167" spans="1:11" ht="14.4" customHeight="1" x14ac:dyDescent="0.3">
      <c r="A167" s="663" t="s">
        <v>518</v>
      </c>
      <c r="B167" s="664" t="s">
        <v>1429</v>
      </c>
      <c r="C167" s="665" t="s">
        <v>531</v>
      </c>
      <c r="D167" s="666" t="s">
        <v>1432</v>
      </c>
      <c r="E167" s="665" t="s">
        <v>2633</v>
      </c>
      <c r="F167" s="666" t="s">
        <v>2634</v>
      </c>
      <c r="G167" s="665" t="s">
        <v>2167</v>
      </c>
      <c r="H167" s="665" t="s">
        <v>2168</v>
      </c>
      <c r="I167" s="667">
        <v>27.88</v>
      </c>
      <c r="J167" s="667">
        <v>10</v>
      </c>
      <c r="K167" s="668">
        <v>278.8</v>
      </c>
    </row>
    <row r="168" spans="1:11" ht="14.4" customHeight="1" x14ac:dyDescent="0.3">
      <c r="A168" s="663" t="s">
        <v>518</v>
      </c>
      <c r="B168" s="664" t="s">
        <v>1429</v>
      </c>
      <c r="C168" s="665" t="s">
        <v>531</v>
      </c>
      <c r="D168" s="666" t="s">
        <v>1432</v>
      </c>
      <c r="E168" s="665" t="s">
        <v>2633</v>
      </c>
      <c r="F168" s="666" t="s">
        <v>2634</v>
      </c>
      <c r="G168" s="665" t="s">
        <v>2169</v>
      </c>
      <c r="H168" s="665" t="s">
        <v>2170</v>
      </c>
      <c r="I168" s="667">
        <v>0.62</v>
      </c>
      <c r="J168" s="667">
        <v>500</v>
      </c>
      <c r="K168" s="668">
        <v>310</v>
      </c>
    </row>
    <row r="169" spans="1:11" ht="14.4" customHeight="1" x14ac:dyDescent="0.3">
      <c r="A169" s="663" t="s">
        <v>518</v>
      </c>
      <c r="B169" s="664" t="s">
        <v>1429</v>
      </c>
      <c r="C169" s="665" t="s">
        <v>531</v>
      </c>
      <c r="D169" s="666" t="s">
        <v>1432</v>
      </c>
      <c r="E169" s="665" t="s">
        <v>2633</v>
      </c>
      <c r="F169" s="666" t="s">
        <v>2634</v>
      </c>
      <c r="G169" s="665" t="s">
        <v>2303</v>
      </c>
      <c r="H169" s="665" t="s">
        <v>2304</v>
      </c>
      <c r="I169" s="667">
        <v>1.17</v>
      </c>
      <c r="J169" s="667">
        <v>3000</v>
      </c>
      <c r="K169" s="668">
        <v>3510</v>
      </c>
    </row>
    <row r="170" spans="1:11" ht="14.4" customHeight="1" x14ac:dyDescent="0.3">
      <c r="A170" s="663" t="s">
        <v>518</v>
      </c>
      <c r="B170" s="664" t="s">
        <v>1429</v>
      </c>
      <c r="C170" s="665" t="s">
        <v>531</v>
      </c>
      <c r="D170" s="666" t="s">
        <v>1432</v>
      </c>
      <c r="E170" s="665" t="s">
        <v>2633</v>
      </c>
      <c r="F170" s="666" t="s">
        <v>2634</v>
      </c>
      <c r="G170" s="665" t="s">
        <v>2409</v>
      </c>
      <c r="H170" s="665" t="s">
        <v>2410</v>
      </c>
      <c r="I170" s="667">
        <v>10.87</v>
      </c>
      <c r="J170" s="667">
        <v>300</v>
      </c>
      <c r="K170" s="668">
        <v>3260.25</v>
      </c>
    </row>
    <row r="171" spans="1:11" ht="14.4" customHeight="1" x14ac:dyDescent="0.3">
      <c r="A171" s="663" t="s">
        <v>518</v>
      </c>
      <c r="B171" s="664" t="s">
        <v>1429</v>
      </c>
      <c r="C171" s="665" t="s">
        <v>531</v>
      </c>
      <c r="D171" s="666" t="s">
        <v>1432</v>
      </c>
      <c r="E171" s="665" t="s">
        <v>2633</v>
      </c>
      <c r="F171" s="666" t="s">
        <v>2634</v>
      </c>
      <c r="G171" s="665" t="s">
        <v>2173</v>
      </c>
      <c r="H171" s="665" t="s">
        <v>2174</v>
      </c>
      <c r="I171" s="667">
        <v>26.37</v>
      </c>
      <c r="J171" s="667">
        <v>24</v>
      </c>
      <c r="K171" s="668">
        <v>632.87</v>
      </c>
    </row>
    <row r="172" spans="1:11" ht="14.4" customHeight="1" x14ac:dyDescent="0.3">
      <c r="A172" s="663" t="s">
        <v>518</v>
      </c>
      <c r="B172" s="664" t="s">
        <v>1429</v>
      </c>
      <c r="C172" s="665" t="s">
        <v>531</v>
      </c>
      <c r="D172" s="666" t="s">
        <v>1432</v>
      </c>
      <c r="E172" s="665" t="s">
        <v>2633</v>
      </c>
      <c r="F172" s="666" t="s">
        <v>2634</v>
      </c>
      <c r="G172" s="665" t="s">
        <v>2175</v>
      </c>
      <c r="H172" s="665" t="s">
        <v>2176</v>
      </c>
      <c r="I172" s="667">
        <v>0.86</v>
      </c>
      <c r="J172" s="667">
        <v>250</v>
      </c>
      <c r="K172" s="668">
        <v>215</v>
      </c>
    </row>
    <row r="173" spans="1:11" ht="14.4" customHeight="1" x14ac:dyDescent="0.3">
      <c r="A173" s="663" t="s">
        <v>518</v>
      </c>
      <c r="B173" s="664" t="s">
        <v>1429</v>
      </c>
      <c r="C173" s="665" t="s">
        <v>531</v>
      </c>
      <c r="D173" s="666" t="s">
        <v>1432</v>
      </c>
      <c r="E173" s="665" t="s">
        <v>2633</v>
      </c>
      <c r="F173" s="666" t="s">
        <v>2634</v>
      </c>
      <c r="G173" s="665" t="s">
        <v>2179</v>
      </c>
      <c r="H173" s="665" t="s">
        <v>2180</v>
      </c>
      <c r="I173" s="667">
        <v>2.06</v>
      </c>
      <c r="J173" s="667">
        <v>100</v>
      </c>
      <c r="K173" s="668">
        <v>206</v>
      </c>
    </row>
    <row r="174" spans="1:11" ht="14.4" customHeight="1" x14ac:dyDescent="0.3">
      <c r="A174" s="663" t="s">
        <v>518</v>
      </c>
      <c r="B174" s="664" t="s">
        <v>1429</v>
      </c>
      <c r="C174" s="665" t="s">
        <v>531</v>
      </c>
      <c r="D174" s="666" t="s">
        <v>1432</v>
      </c>
      <c r="E174" s="665" t="s">
        <v>2633</v>
      </c>
      <c r="F174" s="666" t="s">
        <v>2634</v>
      </c>
      <c r="G174" s="665" t="s">
        <v>2181</v>
      </c>
      <c r="H174" s="665" t="s">
        <v>2182</v>
      </c>
      <c r="I174" s="667">
        <v>3.37</v>
      </c>
      <c r="J174" s="667">
        <v>100</v>
      </c>
      <c r="K174" s="668">
        <v>337</v>
      </c>
    </row>
    <row r="175" spans="1:11" ht="14.4" customHeight="1" x14ac:dyDescent="0.3">
      <c r="A175" s="663" t="s">
        <v>518</v>
      </c>
      <c r="B175" s="664" t="s">
        <v>1429</v>
      </c>
      <c r="C175" s="665" t="s">
        <v>531</v>
      </c>
      <c r="D175" s="666" t="s">
        <v>1432</v>
      </c>
      <c r="E175" s="665" t="s">
        <v>2633</v>
      </c>
      <c r="F175" s="666" t="s">
        <v>2634</v>
      </c>
      <c r="G175" s="665" t="s">
        <v>2411</v>
      </c>
      <c r="H175" s="665" t="s">
        <v>2412</v>
      </c>
      <c r="I175" s="667">
        <v>0.19</v>
      </c>
      <c r="J175" s="667">
        <v>1200</v>
      </c>
      <c r="K175" s="668">
        <v>223.67000000000002</v>
      </c>
    </row>
    <row r="176" spans="1:11" ht="14.4" customHeight="1" x14ac:dyDescent="0.3">
      <c r="A176" s="663" t="s">
        <v>518</v>
      </c>
      <c r="B176" s="664" t="s">
        <v>1429</v>
      </c>
      <c r="C176" s="665" t="s">
        <v>531</v>
      </c>
      <c r="D176" s="666" t="s">
        <v>1432</v>
      </c>
      <c r="E176" s="665" t="s">
        <v>2633</v>
      </c>
      <c r="F176" s="666" t="s">
        <v>2634</v>
      </c>
      <c r="G176" s="665" t="s">
        <v>2185</v>
      </c>
      <c r="H176" s="665" t="s">
        <v>2186</v>
      </c>
      <c r="I176" s="667">
        <v>0.62</v>
      </c>
      <c r="J176" s="667">
        <v>16800</v>
      </c>
      <c r="K176" s="668">
        <v>10428</v>
      </c>
    </row>
    <row r="177" spans="1:11" ht="14.4" customHeight="1" x14ac:dyDescent="0.3">
      <c r="A177" s="663" t="s">
        <v>518</v>
      </c>
      <c r="B177" s="664" t="s">
        <v>1429</v>
      </c>
      <c r="C177" s="665" t="s">
        <v>531</v>
      </c>
      <c r="D177" s="666" t="s">
        <v>1432</v>
      </c>
      <c r="E177" s="665" t="s">
        <v>2633</v>
      </c>
      <c r="F177" s="666" t="s">
        <v>2634</v>
      </c>
      <c r="G177" s="665" t="s">
        <v>2413</v>
      </c>
      <c r="H177" s="665" t="s">
        <v>2414</v>
      </c>
      <c r="I177" s="667">
        <v>115.405</v>
      </c>
      <c r="J177" s="667">
        <v>80</v>
      </c>
      <c r="K177" s="668">
        <v>9537.7999999999993</v>
      </c>
    </row>
    <row r="178" spans="1:11" ht="14.4" customHeight="1" x14ac:dyDescent="0.3">
      <c r="A178" s="663" t="s">
        <v>518</v>
      </c>
      <c r="B178" s="664" t="s">
        <v>1429</v>
      </c>
      <c r="C178" s="665" t="s">
        <v>531</v>
      </c>
      <c r="D178" s="666" t="s">
        <v>1432</v>
      </c>
      <c r="E178" s="665" t="s">
        <v>2633</v>
      </c>
      <c r="F178" s="666" t="s">
        <v>2634</v>
      </c>
      <c r="G178" s="665" t="s">
        <v>2415</v>
      </c>
      <c r="H178" s="665" t="s">
        <v>2416</v>
      </c>
      <c r="I178" s="667">
        <v>2.54</v>
      </c>
      <c r="J178" s="667">
        <v>1000</v>
      </c>
      <c r="K178" s="668">
        <v>2539.1999999999998</v>
      </c>
    </row>
    <row r="179" spans="1:11" ht="14.4" customHeight="1" x14ac:dyDescent="0.3">
      <c r="A179" s="663" t="s">
        <v>518</v>
      </c>
      <c r="B179" s="664" t="s">
        <v>1429</v>
      </c>
      <c r="C179" s="665" t="s">
        <v>531</v>
      </c>
      <c r="D179" s="666" t="s">
        <v>1432</v>
      </c>
      <c r="E179" s="665" t="s">
        <v>2633</v>
      </c>
      <c r="F179" s="666" t="s">
        <v>2634</v>
      </c>
      <c r="G179" s="665" t="s">
        <v>2417</v>
      </c>
      <c r="H179" s="665" t="s">
        <v>2418</v>
      </c>
      <c r="I179" s="667">
        <v>10.52</v>
      </c>
      <c r="J179" s="667">
        <v>60</v>
      </c>
      <c r="K179" s="668">
        <v>631.20000000000005</v>
      </c>
    </row>
    <row r="180" spans="1:11" ht="14.4" customHeight="1" x14ac:dyDescent="0.3">
      <c r="A180" s="663" t="s">
        <v>518</v>
      </c>
      <c r="B180" s="664" t="s">
        <v>1429</v>
      </c>
      <c r="C180" s="665" t="s">
        <v>531</v>
      </c>
      <c r="D180" s="666" t="s">
        <v>1432</v>
      </c>
      <c r="E180" s="665" t="s">
        <v>2633</v>
      </c>
      <c r="F180" s="666" t="s">
        <v>2634</v>
      </c>
      <c r="G180" s="665" t="s">
        <v>2419</v>
      </c>
      <c r="H180" s="665" t="s">
        <v>2420</v>
      </c>
      <c r="I180" s="667">
        <v>97.04</v>
      </c>
      <c r="J180" s="667">
        <v>5</v>
      </c>
      <c r="K180" s="668">
        <v>485.2</v>
      </c>
    </row>
    <row r="181" spans="1:11" ht="14.4" customHeight="1" x14ac:dyDescent="0.3">
      <c r="A181" s="663" t="s">
        <v>518</v>
      </c>
      <c r="B181" s="664" t="s">
        <v>1429</v>
      </c>
      <c r="C181" s="665" t="s">
        <v>531</v>
      </c>
      <c r="D181" s="666" t="s">
        <v>1432</v>
      </c>
      <c r="E181" s="665" t="s">
        <v>2635</v>
      </c>
      <c r="F181" s="666" t="s">
        <v>2636</v>
      </c>
      <c r="G181" s="665" t="s">
        <v>2315</v>
      </c>
      <c r="H181" s="665" t="s">
        <v>2316</v>
      </c>
      <c r="I181" s="667">
        <v>1.68</v>
      </c>
      <c r="J181" s="667">
        <v>500</v>
      </c>
      <c r="K181" s="668">
        <v>840</v>
      </c>
    </row>
    <row r="182" spans="1:11" ht="14.4" customHeight="1" x14ac:dyDescent="0.3">
      <c r="A182" s="663" t="s">
        <v>518</v>
      </c>
      <c r="B182" s="664" t="s">
        <v>1429</v>
      </c>
      <c r="C182" s="665" t="s">
        <v>531</v>
      </c>
      <c r="D182" s="666" t="s">
        <v>1432</v>
      </c>
      <c r="E182" s="665" t="s">
        <v>2635</v>
      </c>
      <c r="F182" s="666" t="s">
        <v>2636</v>
      </c>
      <c r="G182" s="665" t="s">
        <v>2317</v>
      </c>
      <c r="H182" s="665" t="s">
        <v>2318</v>
      </c>
      <c r="I182" s="667">
        <v>0.47</v>
      </c>
      <c r="J182" s="667">
        <v>1600</v>
      </c>
      <c r="K182" s="668">
        <v>752</v>
      </c>
    </row>
    <row r="183" spans="1:11" ht="14.4" customHeight="1" x14ac:dyDescent="0.3">
      <c r="A183" s="663" t="s">
        <v>518</v>
      </c>
      <c r="B183" s="664" t="s">
        <v>1429</v>
      </c>
      <c r="C183" s="665" t="s">
        <v>531</v>
      </c>
      <c r="D183" s="666" t="s">
        <v>1432</v>
      </c>
      <c r="E183" s="665" t="s">
        <v>2635</v>
      </c>
      <c r="F183" s="666" t="s">
        <v>2636</v>
      </c>
      <c r="G183" s="665" t="s">
        <v>2319</v>
      </c>
      <c r="H183" s="665" t="s">
        <v>2320</v>
      </c>
      <c r="I183" s="667">
        <v>0.67</v>
      </c>
      <c r="J183" s="667">
        <v>2500</v>
      </c>
      <c r="K183" s="668">
        <v>1675</v>
      </c>
    </row>
    <row r="184" spans="1:11" ht="14.4" customHeight="1" x14ac:dyDescent="0.3">
      <c r="A184" s="663" t="s">
        <v>518</v>
      </c>
      <c r="B184" s="664" t="s">
        <v>1429</v>
      </c>
      <c r="C184" s="665" t="s">
        <v>531</v>
      </c>
      <c r="D184" s="666" t="s">
        <v>1432</v>
      </c>
      <c r="E184" s="665" t="s">
        <v>2635</v>
      </c>
      <c r="F184" s="666" t="s">
        <v>2636</v>
      </c>
      <c r="G184" s="665" t="s">
        <v>2219</v>
      </c>
      <c r="H184" s="665" t="s">
        <v>2220</v>
      </c>
      <c r="I184" s="667">
        <v>2.91</v>
      </c>
      <c r="J184" s="667">
        <v>100</v>
      </c>
      <c r="K184" s="668">
        <v>291</v>
      </c>
    </row>
    <row r="185" spans="1:11" ht="14.4" customHeight="1" x14ac:dyDescent="0.3">
      <c r="A185" s="663" t="s">
        <v>518</v>
      </c>
      <c r="B185" s="664" t="s">
        <v>1429</v>
      </c>
      <c r="C185" s="665" t="s">
        <v>531</v>
      </c>
      <c r="D185" s="666" t="s">
        <v>1432</v>
      </c>
      <c r="E185" s="665" t="s">
        <v>2635</v>
      </c>
      <c r="F185" s="666" t="s">
        <v>2636</v>
      </c>
      <c r="G185" s="665" t="s">
        <v>2333</v>
      </c>
      <c r="H185" s="665" t="s">
        <v>2334</v>
      </c>
      <c r="I185" s="667">
        <v>12.106666666666667</v>
      </c>
      <c r="J185" s="667">
        <v>30</v>
      </c>
      <c r="K185" s="668">
        <v>363.2</v>
      </c>
    </row>
    <row r="186" spans="1:11" ht="14.4" customHeight="1" x14ac:dyDescent="0.3">
      <c r="A186" s="663" t="s">
        <v>518</v>
      </c>
      <c r="B186" s="664" t="s">
        <v>1429</v>
      </c>
      <c r="C186" s="665" t="s">
        <v>531</v>
      </c>
      <c r="D186" s="666" t="s">
        <v>1432</v>
      </c>
      <c r="E186" s="665" t="s">
        <v>2635</v>
      </c>
      <c r="F186" s="666" t="s">
        <v>2636</v>
      </c>
      <c r="G186" s="665" t="s">
        <v>2253</v>
      </c>
      <c r="H186" s="665" t="s">
        <v>2254</v>
      </c>
      <c r="I186" s="667">
        <v>3.43</v>
      </c>
      <c r="J186" s="667">
        <v>120</v>
      </c>
      <c r="K186" s="668">
        <v>411.59999999999997</v>
      </c>
    </row>
    <row r="187" spans="1:11" ht="14.4" customHeight="1" x14ac:dyDescent="0.3">
      <c r="A187" s="663" t="s">
        <v>518</v>
      </c>
      <c r="B187" s="664" t="s">
        <v>1429</v>
      </c>
      <c r="C187" s="665" t="s">
        <v>531</v>
      </c>
      <c r="D187" s="666" t="s">
        <v>1432</v>
      </c>
      <c r="E187" s="665" t="s">
        <v>2635</v>
      </c>
      <c r="F187" s="666" t="s">
        <v>2636</v>
      </c>
      <c r="G187" s="665" t="s">
        <v>2339</v>
      </c>
      <c r="H187" s="665" t="s">
        <v>2340</v>
      </c>
      <c r="I187" s="667">
        <v>6.1</v>
      </c>
      <c r="J187" s="667">
        <v>20</v>
      </c>
      <c r="K187" s="668">
        <v>122</v>
      </c>
    </row>
    <row r="188" spans="1:11" ht="14.4" customHeight="1" x14ac:dyDescent="0.3">
      <c r="A188" s="663" t="s">
        <v>518</v>
      </c>
      <c r="B188" s="664" t="s">
        <v>1429</v>
      </c>
      <c r="C188" s="665" t="s">
        <v>531</v>
      </c>
      <c r="D188" s="666" t="s">
        <v>1432</v>
      </c>
      <c r="E188" s="665" t="s">
        <v>2651</v>
      </c>
      <c r="F188" s="666" t="s">
        <v>2652</v>
      </c>
      <c r="G188" s="665" t="s">
        <v>2421</v>
      </c>
      <c r="H188" s="665" t="s">
        <v>2422</v>
      </c>
      <c r="I188" s="667">
        <v>291.60000000000002</v>
      </c>
      <c r="J188" s="667">
        <v>7</v>
      </c>
      <c r="K188" s="668">
        <v>2053.5</v>
      </c>
    </row>
    <row r="189" spans="1:11" ht="14.4" customHeight="1" x14ac:dyDescent="0.3">
      <c r="A189" s="663" t="s">
        <v>518</v>
      </c>
      <c r="B189" s="664" t="s">
        <v>1429</v>
      </c>
      <c r="C189" s="665" t="s">
        <v>531</v>
      </c>
      <c r="D189" s="666" t="s">
        <v>1432</v>
      </c>
      <c r="E189" s="665" t="s">
        <v>2651</v>
      </c>
      <c r="F189" s="666" t="s">
        <v>2652</v>
      </c>
      <c r="G189" s="665" t="s">
        <v>2423</v>
      </c>
      <c r="H189" s="665" t="s">
        <v>2424</v>
      </c>
      <c r="I189" s="667">
        <v>356.34500000000003</v>
      </c>
      <c r="J189" s="667">
        <v>2</v>
      </c>
      <c r="K189" s="668">
        <v>712.69</v>
      </c>
    </row>
    <row r="190" spans="1:11" ht="14.4" customHeight="1" x14ac:dyDescent="0.3">
      <c r="A190" s="663" t="s">
        <v>518</v>
      </c>
      <c r="B190" s="664" t="s">
        <v>1429</v>
      </c>
      <c r="C190" s="665" t="s">
        <v>531</v>
      </c>
      <c r="D190" s="666" t="s">
        <v>1432</v>
      </c>
      <c r="E190" s="665" t="s">
        <v>2651</v>
      </c>
      <c r="F190" s="666" t="s">
        <v>2652</v>
      </c>
      <c r="G190" s="665" t="s">
        <v>2345</v>
      </c>
      <c r="H190" s="665" t="s">
        <v>2346</v>
      </c>
      <c r="I190" s="667">
        <v>213.81</v>
      </c>
      <c r="J190" s="667">
        <v>1</v>
      </c>
      <c r="K190" s="668">
        <v>213.81</v>
      </c>
    </row>
    <row r="191" spans="1:11" ht="14.4" customHeight="1" x14ac:dyDescent="0.3">
      <c r="A191" s="663" t="s">
        <v>518</v>
      </c>
      <c r="B191" s="664" t="s">
        <v>1429</v>
      </c>
      <c r="C191" s="665" t="s">
        <v>531</v>
      </c>
      <c r="D191" s="666" t="s">
        <v>1432</v>
      </c>
      <c r="E191" s="665" t="s">
        <v>2651</v>
      </c>
      <c r="F191" s="666" t="s">
        <v>2652</v>
      </c>
      <c r="G191" s="665" t="s">
        <v>2425</v>
      </c>
      <c r="H191" s="665" t="s">
        <v>2426</v>
      </c>
      <c r="I191" s="667">
        <v>175.45</v>
      </c>
      <c r="J191" s="667">
        <v>45</v>
      </c>
      <c r="K191" s="668">
        <v>7895.25</v>
      </c>
    </row>
    <row r="192" spans="1:11" ht="14.4" customHeight="1" x14ac:dyDescent="0.3">
      <c r="A192" s="663" t="s">
        <v>518</v>
      </c>
      <c r="B192" s="664" t="s">
        <v>1429</v>
      </c>
      <c r="C192" s="665" t="s">
        <v>531</v>
      </c>
      <c r="D192" s="666" t="s">
        <v>1432</v>
      </c>
      <c r="E192" s="665" t="s">
        <v>2651</v>
      </c>
      <c r="F192" s="666" t="s">
        <v>2652</v>
      </c>
      <c r="G192" s="665" t="s">
        <v>2427</v>
      </c>
      <c r="H192" s="665" t="s">
        <v>2428</v>
      </c>
      <c r="I192" s="667">
        <v>1.1879999999999999</v>
      </c>
      <c r="J192" s="667">
        <v>2400</v>
      </c>
      <c r="K192" s="668">
        <v>2843.08</v>
      </c>
    </row>
    <row r="193" spans="1:11" ht="14.4" customHeight="1" x14ac:dyDescent="0.3">
      <c r="A193" s="663" t="s">
        <v>518</v>
      </c>
      <c r="B193" s="664" t="s">
        <v>1429</v>
      </c>
      <c r="C193" s="665" t="s">
        <v>531</v>
      </c>
      <c r="D193" s="666" t="s">
        <v>1432</v>
      </c>
      <c r="E193" s="665" t="s">
        <v>2651</v>
      </c>
      <c r="F193" s="666" t="s">
        <v>2652</v>
      </c>
      <c r="G193" s="665" t="s">
        <v>2429</v>
      </c>
      <c r="H193" s="665" t="s">
        <v>2430</v>
      </c>
      <c r="I193" s="667">
        <v>150.65</v>
      </c>
      <c r="J193" s="667">
        <v>9</v>
      </c>
      <c r="K193" s="668">
        <v>1355.85</v>
      </c>
    </row>
    <row r="194" spans="1:11" ht="14.4" customHeight="1" x14ac:dyDescent="0.3">
      <c r="A194" s="663" t="s">
        <v>518</v>
      </c>
      <c r="B194" s="664" t="s">
        <v>1429</v>
      </c>
      <c r="C194" s="665" t="s">
        <v>531</v>
      </c>
      <c r="D194" s="666" t="s">
        <v>1432</v>
      </c>
      <c r="E194" s="665" t="s">
        <v>2651</v>
      </c>
      <c r="F194" s="666" t="s">
        <v>2652</v>
      </c>
      <c r="G194" s="665" t="s">
        <v>2431</v>
      </c>
      <c r="H194" s="665" t="s">
        <v>2432</v>
      </c>
      <c r="I194" s="667">
        <v>601.45000000000005</v>
      </c>
      <c r="J194" s="667">
        <v>1</v>
      </c>
      <c r="K194" s="668">
        <v>601.45000000000005</v>
      </c>
    </row>
    <row r="195" spans="1:11" ht="14.4" customHeight="1" x14ac:dyDescent="0.3">
      <c r="A195" s="663" t="s">
        <v>518</v>
      </c>
      <c r="B195" s="664" t="s">
        <v>1429</v>
      </c>
      <c r="C195" s="665" t="s">
        <v>531</v>
      </c>
      <c r="D195" s="666" t="s">
        <v>1432</v>
      </c>
      <c r="E195" s="665" t="s">
        <v>2651</v>
      </c>
      <c r="F195" s="666" t="s">
        <v>2652</v>
      </c>
      <c r="G195" s="665" t="s">
        <v>2433</v>
      </c>
      <c r="H195" s="665" t="s">
        <v>2434</v>
      </c>
      <c r="I195" s="667">
        <v>166.75</v>
      </c>
      <c r="J195" s="667">
        <v>6</v>
      </c>
      <c r="K195" s="668">
        <v>1000.5</v>
      </c>
    </row>
    <row r="196" spans="1:11" ht="14.4" customHeight="1" x14ac:dyDescent="0.3">
      <c r="A196" s="663" t="s">
        <v>518</v>
      </c>
      <c r="B196" s="664" t="s">
        <v>1429</v>
      </c>
      <c r="C196" s="665" t="s">
        <v>531</v>
      </c>
      <c r="D196" s="666" t="s">
        <v>1432</v>
      </c>
      <c r="E196" s="665" t="s">
        <v>2651</v>
      </c>
      <c r="F196" s="666" t="s">
        <v>2652</v>
      </c>
      <c r="G196" s="665" t="s">
        <v>2435</v>
      </c>
      <c r="H196" s="665" t="s">
        <v>2436</v>
      </c>
      <c r="I196" s="667">
        <v>323.14999999999998</v>
      </c>
      <c r="J196" s="667">
        <v>1</v>
      </c>
      <c r="K196" s="668">
        <v>323.14999999999998</v>
      </c>
    </row>
    <row r="197" spans="1:11" ht="14.4" customHeight="1" x14ac:dyDescent="0.3">
      <c r="A197" s="663" t="s">
        <v>518</v>
      </c>
      <c r="B197" s="664" t="s">
        <v>1429</v>
      </c>
      <c r="C197" s="665" t="s">
        <v>531</v>
      </c>
      <c r="D197" s="666" t="s">
        <v>1432</v>
      </c>
      <c r="E197" s="665" t="s">
        <v>2651</v>
      </c>
      <c r="F197" s="666" t="s">
        <v>2652</v>
      </c>
      <c r="G197" s="665" t="s">
        <v>2437</v>
      </c>
      <c r="H197" s="665" t="s">
        <v>2438</v>
      </c>
      <c r="I197" s="667">
        <v>140.51666666666668</v>
      </c>
      <c r="J197" s="667">
        <v>15</v>
      </c>
      <c r="K197" s="668">
        <v>2104.65</v>
      </c>
    </row>
    <row r="198" spans="1:11" ht="14.4" customHeight="1" x14ac:dyDescent="0.3">
      <c r="A198" s="663" t="s">
        <v>518</v>
      </c>
      <c r="B198" s="664" t="s">
        <v>1429</v>
      </c>
      <c r="C198" s="665" t="s">
        <v>531</v>
      </c>
      <c r="D198" s="666" t="s">
        <v>1432</v>
      </c>
      <c r="E198" s="665" t="s">
        <v>2651</v>
      </c>
      <c r="F198" s="666" t="s">
        <v>2652</v>
      </c>
      <c r="G198" s="665" t="s">
        <v>2351</v>
      </c>
      <c r="H198" s="665" t="s">
        <v>2352</v>
      </c>
      <c r="I198" s="667">
        <v>118.58</v>
      </c>
      <c r="J198" s="667">
        <v>20</v>
      </c>
      <c r="K198" s="668">
        <v>2371.6</v>
      </c>
    </row>
    <row r="199" spans="1:11" ht="14.4" customHeight="1" x14ac:dyDescent="0.3">
      <c r="A199" s="663" t="s">
        <v>518</v>
      </c>
      <c r="B199" s="664" t="s">
        <v>1429</v>
      </c>
      <c r="C199" s="665" t="s">
        <v>531</v>
      </c>
      <c r="D199" s="666" t="s">
        <v>1432</v>
      </c>
      <c r="E199" s="665" t="s">
        <v>2651</v>
      </c>
      <c r="F199" s="666" t="s">
        <v>2652</v>
      </c>
      <c r="G199" s="665" t="s">
        <v>2439</v>
      </c>
      <c r="H199" s="665" t="s">
        <v>2440</v>
      </c>
      <c r="I199" s="667">
        <v>758.67</v>
      </c>
      <c r="J199" s="667">
        <v>1</v>
      </c>
      <c r="K199" s="668">
        <v>758.67</v>
      </c>
    </row>
    <row r="200" spans="1:11" ht="14.4" customHeight="1" x14ac:dyDescent="0.3">
      <c r="A200" s="663" t="s">
        <v>518</v>
      </c>
      <c r="B200" s="664" t="s">
        <v>1429</v>
      </c>
      <c r="C200" s="665" t="s">
        <v>531</v>
      </c>
      <c r="D200" s="666" t="s">
        <v>1432</v>
      </c>
      <c r="E200" s="665" t="s">
        <v>2651</v>
      </c>
      <c r="F200" s="666" t="s">
        <v>2652</v>
      </c>
      <c r="G200" s="665" t="s">
        <v>2441</v>
      </c>
      <c r="H200" s="665" t="s">
        <v>2442</v>
      </c>
      <c r="I200" s="667">
        <v>166.75</v>
      </c>
      <c r="J200" s="667">
        <v>3</v>
      </c>
      <c r="K200" s="668">
        <v>500.25</v>
      </c>
    </row>
    <row r="201" spans="1:11" ht="14.4" customHeight="1" x14ac:dyDescent="0.3">
      <c r="A201" s="663" t="s">
        <v>518</v>
      </c>
      <c r="B201" s="664" t="s">
        <v>1429</v>
      </c>
      <c r="C201" s="665" t="s">
        <v>531</v>
      </c>
      <c r="D201" s="666" t="s">
        <v>1432</v>
      </c>
      <c r="E201" s="665" t="s">
        <v>2651</v>
      </c>
      <c r="F201" s="666" t="s">
        <v>2652</v>
      </c>
      <c r="G201" s="665" t="s">
        <v>2443</v>
      </c>
      <c r="H201" s="665" t="s">
        <v>2444</v>
      </c>
      <c r="I201" s="667">
        <v>601.45000000000005</v>
      </c>
      <c r="J201" s="667">
        <v>1</v>
      </c>
      <c r="K201" s="668">
        <v>601.45000000000005</v>
      </c>
    </row>
    <row r="202" spans="1:11" ht="14.4" customHeight="1" x14ac:dyDescent="0.3">
      <c r="A202" s="663" t="s">
        <v>518</v>
      </c>
      <c r="B202" s="664" t="s">
        <v>1429</v>
      </c>
      <c r="C202" s="665" t="s">
        <v>531</v>
      </c>
      <c r="D202" s="666" t="s">
        <v>1432</v>
      </c>
      <c r="E202" s="665" t="s">
        <v>2651</v>
      </c>
      <c r="F202" s="666" t="s">
        <v>2652</v>
      </c>
      <c r="G202" s="665" t="s">
        <v>2445</v>
      </c>
      <c r="H202" s="665" t="s">
        <v>2446</v>
      </c>
      <c r="I202" s="667">
        <v>160.55000000000001</v>
      </c>
      <c r="J202" s="667">
        <v>4</v>
      </c>
      <c r="K202" s="668">
        <v>642.20000000000005</v>
      </c>
    </row>
    <row r="203" spans="1:11" ht="14.4" customHeight="1" x14ac:dyDescent="0.3">
      <c r="A203" s="663" t="s">
        <v>518</v>
      </c>
      <c r="B203" s="664" t="s">
        <v>1429</v>
      </c>
      <c r="C203" s="665" t="s">
        <v>531</v>
      </c>
      <c r="D203" s="666" t="s">
        <v>1432</v>
      </c>
      <c r="E203" s="665" t="s">
        <v>2651</v>
      </c>
      <c r="F203" s="666" t="s">
        <v>2652</v>
      </c>
      <c r="G203" s="665" t="s">
        <v>2447</v>
      </c>
      <c r="H203" s="665" t="s">
        <v>2448</v>
      </c>
      <c r="I203" s="667">
        <v>155.13</v>
      </c>
      <c r="J203" s="667">
        <v>2</v>
      </c>
      <c r="K203" s="668">
        <v>310.27</v>
      </c>
    </row>
    <row r="204" spans="1:11" ht="14.4" customHeight="1" x14ac:dyDescent="0.3">
      <c r="A204" s="663" t="s">
        <v>518</v>
      </c>
      <c r="B204" s="664" t="s">
        <v>1429</v>
      </c>
      <c r="C204" s="665" t="s">
        <v>531</v>
      </c>
      <c r="D204" s="666" t="s">
        <v>1432</v>
      </c>
      <c r="E204" s="665" t="s">
        <v>2651</v>
      </c>
      <c r="F204" s="666" t="s">
        <v>2652</v>
      </c>
      <c r="G204" s="665" t="s">
        <v>2449</v>
      </c>
      <c r="H204" s="665" t="s">
        <v>2450</v>
      </c>
      <c r="I204" s="667">
        <v>71.39</v>
      </c>
      <c r="J204" s="667">
        <v>60</v>
      </c>
      <c r="K204" s="668">
        <v>4283.3999999999996</v>
      </c>
    </row>
    <row r="205" spans="1:11" ht="14.4" customHeight="1" x14ac:dyDescent="0.3">
      <c r="A205" s="663" t="s">
        <v>518</v>
      </c>
      <c r="B205" s="664" t="s">
        <v>1429</v>
      </c>
      <c r="C205" s="665" t="s">
        <v>531</v>
      </c>
      <c r="D205" s="666" t="s">
        <v>1432</v>
      </c>
      <c r="E205" s="665" t="s">
        <v>2651</v>
      </c>
      <c r="F205" s="666" t="s">
        <v>2652</v>
      </c>
      <c r="G205" s="665" t="s">
        <v>2451</v>
      </c>
      <c r="H205" s="665" t="s">
        <v>2452</v>
      </c>
      <c r="I205" s="667">
        <v>62.92</v>
      </c>
      <c r="J205" s="667">
        <v>60</v>
      </c>
      <c r="K205" s="668">
        <v>3775.2</v>
      </c>
    </row>
    <row r="206" spans="1:11" ht="14.4" customHeight="1" x14ac:dyDescent="0.3">
      <c r="A206" s="663" t="s">
        <v>518</v>
      </c>
      <c r="B206" s="664" t="s">
        <v>1429</v>
      </c>
      <c r="C206" s="665" t="s">
        <v>531</v>
      </c>
      <c r="D206" s="666" t="s">
        <v>1432</v>
      </c>
      <c r="E206" s="665" t="s">
        <v>2651</v>
      </c>
      <c r="F206" s="666" t="s">
        <v>2652</v>
      </c>
      <c r="G206" s="665" t="s">
        <v>2453</v>
      </c>
      <c r="H206" s="665" t="s">
        <v>2454</v>
      </c>
      <c r="I206" s="667">
        <v>151.80000000000001</v>
      </c>
      <c r="J206" s="667">
        <v>1</v>
      </c>
      <c r="K206" s="668">
        <v>151.80000000000001</v>
      </c>
    </row>
    <row r="207" spans="1:11" ht="14.4" customHeight="1" x14ac:dyDescent="0.3">
      <c r="A207" s="663" t="s">
        <v>518</v>
      </c>
      <c r="B207" s="664" t="s">
        <v>1429</v>
      </c>
      <c r="C207" s="665" t="s">
        <v>531</v>
      </c>
      <c r="D207" s="666" t="s">
        <v>1432</v>
      </c>
      <c r="E207" s="665" t="s">
        <v>2651</v>
      </c>
      <c r="F207" s="666" t="s">
        <v>2652</v>
      </c>
      <c r="G207" s="665" t="s">
        <v>2455</v>
      </c>
      <c r="H207" s="665" t="s">
        <v>2456</v>
      </c>
      <c r="I207" s="667">
        <v>928.15</v>
      </c>
      <c r="J207" s="667">
        <v>1</v>
      </c>
      <c r="K207" s="668">
        <v>928.15</v>
      </c>
    </row>
    <row r="208" spans="1:11" ht="14.4" customHeight="1" x14ac:dyDescent="0.3">
      <c r="A208" s="663" t="s">
        <v>518</v>
      </c>
      <c r="B208" s="664" t="s">
        <v>1429</v>
      </c>
      <c r="C208" s="665" t="s">
        <v>531</v>
      </c>
      <c r="D208" s="666" t="s">
        <v>1432</v>
      </c>
      <c r="E208" s="665" t="s">
        <v>2651</v>
      </c>
      <c r="F208" s="666" t="s">
        <v>2652</v>
      </c>
      <c r="G208" s="665" t="s">
        <v>2361</v>
      </c>
      <c r="H208" s="665" t="s">
        <v>2362</v>
      </c>
      <c r="I208" s="667">
        <v>304</v>
      </c>
      <c r="J208" s="667">
        <v>2</v>
      </c>
      <c r="K208" s="668">
        <v>608</v>
      </c>
    </row>
    <row r="209" spans="1:11" ht="14.4" customHeight="1" x14ac:dyDescent="0.3">
      <c r="A209" s="663" t="s">
        <v>518</v>
      </c>
      <c r="B209" s="664" t="s">
        <v>1429</v>
      </c>
      <c r="C209" s="665" t="s">
        <v>531</v>
      </c>
      <c r="D209" s="666" t="s">
        <v>1432</v>
      </c>
      <c r="E209" s="665" t="s">
        <v>2651</v>
      </c>
      <c r="F209" s="666" t="s">
        <v>2652</v>
      </c>
      <c r="G209" s="665" t="s">
        <v>2457</v>
      </c>
      <c r="H209" s="665" t="s">
        <v>2458</v>
      </c>
      <c r="I209" s="667">
        <v>4295.5</v>
      </c>
      <c r="J209" s="667">
        <v>1</v>
      </c>
      <c r="K209" s="668">
        <v>4295.5</v>
      </c>
    </row>
    <row r="210" spans="1:11" ht="14.4" customHeight="1" x14ac:dyDescent="0.3">
      <c r="A210" s="663" t="s">
        <v>518</v>
      </c>
      <c r="B210" s="664" t="s">
        <v>1429</v>
      </c>
      <c r="C210" s="665" t="s">
        <v>531</v>
      </c>
      <c r="D210" s="666" t="s">
        <v>1432</v>
      </c>
      <c r="E210" s="665" t="s">
        <v>2651</v>
      </c>
      <c r="F210" s="666" t="s">
        <v>2652</v>
      </c>
      <c r="G210" s="665" t="s">
        <v>2459</v>
      </c>
      <c r="H210" s="665" t="s">
        <v>2460</v>
      </c>
      <c r="I210" s="667">
        <v>809</v>
      </c>
      <c r="J210" s="667">
        <v>1</v>
      </c>
      <c r="K210" s="668">
        <v>809</v>
      </c>
    </row>
    <row r="211" spans="1:11" ht="14.4" customHeight="1" x14ac:dyDescent="0.3">
      <c r="A211" s="663" t="s">
        <v>518</v>
      </c>
      <c r="B211" s="664" t="s">
        <v>1429</v>
      </c>
      <c r="C211" s="665" t="s">
        <v>531</v>
      </c>
      <c r="D211" s="666" t="s">
        <v>1432</v>
      </c>
      <c r="E211" s="665" t="s">
        <v>2651</v>
      </c>
      <c r="F211" s="666" t="s">
        <v>2652</v>
      </c>
      <c r="G211" s="665" t="s">
        <v>2365</v>
      </c>
      <c r="H211" s="665" t="s">
        <v>2366</v>
      </c>
      <c r="I211" s="667">
        <v>338.78</v>
      </c>
      <c r="J211" s="667">
        <v>8</v>
      </c>
      <c r="K211" s="668">
        <v>2710.25</v>
      </c>
    </row>
    <row r="212" spans="1:11" ht="14.4" customHeight="1" x14ac:dyDescent="0.3">
      <c r="A212" s="663" t="s">
        <v>518</v>
      </c>
      <c r="B212" s="664" t="s">
        <v>1429</v>
      </c>
      <c r="C212" s="665" t="s">
        <v>531</v>
      </c>
      <c r="D212" s="666" t="s">
        <v>1432</v>
      </c>
      <c r="E212" s="665" t="s">
        <v>2651</v>
      </c>
      <c r="F212" s="666" t="s">
        <v>2652</v>
      </c>
      <c r="G212" s="665" t="s">
        <v>2367</v>
      </c>
      <c r="H212" s="665" t="s">
        <v>2368</v>
      </c>
      <c r="I212" s="667">
        <v>411.36666666666662</v>
      </c>
      <c r="J212" s="667">
        <v>6</v>
      </c>
      <c r="K212" s="668">
        <v>2468.1999999999998</v>
      </c>
    </row>
    <row r="213" spans="1:11" ht="14.4" customHeight="1" x14ac:dyDescent="0.3">
      <c r="A213" s="663" t="s">
        <v>518</v>
      </c>
      <c r="B213" s="664" t="s">
        <v>1429</v>
      </c>
      <c r="C213" s="665" t="s">
        <v>531</v>
      </c>
      <c r="D213" s="666" t="s">
        <v>1432</v>
      </c>
      <c r="E213" s="665" t="s">
        <v>2651</v>
      </c>
      <c r="F213" s="666" t="s">
        <v>2652</v>
      </c>
      <c r="G213" s="665" t="s">
        <v>2461</v>
      </c>
      <c r="H213" s="665" t="s">
        <v>2462</v>
      </c>
      <c r="I213" s="667">
        <v>151.80000000000001</v>
      </c>
      <c r="J213" s="667">
        <v>1</v>
      </c>
      <c r="K213" s="668">
        <v>151.80000000000001</v>
      </c>
    </row>
    <row r="214" spans="1:11" ht="14.4" customHeight="1" x14ac:dyDescent="0.3">
      <c r="A214" s="663" t="s">
        <v>518</v>
      </c>
      <c r="B214" s="664" t="s">
        <v>1429</v>
      </c>
      <c r="C214" s="665" t="s">
        <v>531</v>
      </c>
      <c r="D214" s="666" t="s">
        <v>1432</v>
      </c>
      <c r="E214" s="665" t="s">
        <v>2651</v>
      </c>
      <c r="F214" s="666" t="s">
        <v>2652</v>
      </c>
      <c r="G214" s="665" t="s">
        <v>2463</v>
      </c>
      <c r="H214" s="665" t="s">
        <v>2464</v>
      </c>
      <c r="I214" s="667">
        <v>107.69</v>
      </c>
      <c r="J214" s="667">
        <v>20</v>
      </c>
      <c r="K214" s="668">
        <v>2153.8000000000002</v>
      </c>
    </row>
    <row r="215" spans="1:11" ht="14.4" customHeight="1" x14ac:dyDescent="0.3">
      <c r="A215" s="663" t="s">
        <v>518</v>
      </c>
      <c r="B215" s="664" t="s">
        <v>1429</v>
      </c>
      <c r="C215" s="665" t="s">
        <v>531</v>
      </c>
      <c r="D215" s="666" t="s">
        <v>1432</v>
      </c>
      <c r="E215" s="665" t="s">
        <v>2651</v>
      </c>
      <c r="F215" s="666" t="s">
        <v>2652</v>
      </c>
      <c r="G215" s="665" t="s">
        <v>2465</v>
      </c>
      <c r="H215" s="665" t="s">
        <v>2466</v>
      </c>
      <c r="I215" s="667">
        <v>349.69</v>
      </c>
      <c r="J215" s="667">
        <v>20</v>
      </c>
      <c r="K215" s="668">
        <v>6993.8</v>
      </c>
    </row>
    <row r="216" spans="1:11" ht="14.4" customHeight="1" x14ac:dyDescent="0.3">
      <c r="A216" s="663" t="s">
        <v>518</v>
      </c>
      <c r="B216" s="664" t="s">
        <v>1429</v>
      </c>
      <c r="C216" s="665" t="s">
        <v>531</v>
      </c>
      <c r="D216" s="666" t="s">
        <v>1432</v>
      </c>
      <c r="E216" s="665" t="s">
        <v>2651</v>
      </c>
      <c r="F216" s="666" t="s">
        <v>2652</v>
      </c>
      <c r="G216" s="665" t="s">
        <v>2467</v>
      </c>
      <c r="H216" s="665" t="s">
        <v>2468</v>
      </c>
      <c r="I216" s="667">
        <v>107.69</v>
      </c>
      <c r="J216" s="667">
        <v>20</v>
      </c>
      <c r="K216" s="668">
        <v>2153.8000000000002</v>
      </c>
    </row>
    <row r="217" spans="1:11" ht="14.4" customHeight="1" x14ac:dyDescent="0.3">
      <c r="A217" s="663" t="s">
        <v>518</v>
      </c>
      <c r="B217" s="664" t="s">
        <v>1429</v>
      </c>
      <c r="C217" s="665" t="s">
        <v>531</v>
      </c>
      <c r="D217" s="666" t="s">
        <v>1432</v>
      </c>
      <c r="E217" s="665" t="s">
        <v>2651</v>
      </c>
      <c r="F217" s="666" t="s">
        <v>2652</v>
      </c>
      <c r="G217" s="665" t="s">
        <v>2469</v>
      </c>
      <c r="H217" s="665" t="s">
        <v>2470</v>
      </c>
      <c r="I217" s="667">
        <v>2200</v>
      </c>
      <c r="J217" s="667">
        <v>2</v>
      </c>
      <c r="K217" s="668">
        <v>4400</v>
      </c>
    </row>
    <row r="218" spans="1:11" ht="14.4" customHeight="1" x14ac:dyDescent="0.3">
      <c r="A218" s="663" t="s">
        <v>518</v>
      </c>
      <c r="B218" s="664" t="s">
        <v>1429</v>
      </c>
      <c r="C218" s="665" t="s">
        <v>531</v>
      </c>
      <c r="D218" s="666" t="s">
        <v>1432</v>
      </c>
      <c r="E218" s="665" t="s">
        <v>2651</v>
      </c>
      <c r="F218" s="666" t="s">
        <v>2652</v>
      </c>
      <c r="G218" s="665" t="s">
        <v>2471</v>
      </c>
      <c r="H218" s="665" t="s">
        <v>2472</v>
      </c>
      <c r="I218" s="667">
        <v>62.92</v>
      </c>
      <c r="J218" s="667">
        <v>180</v>
      </c>
      <c r="K218" s="668">
        <v>11325.6</v>
      </c>
    </row>
    <row r="219" spans="1:11" ht="14.4" customHeight="1" x14ac:dyDescent="0.3">
      <c r="A219" s="663" t="s">
        <v>518</v>
      </c>
      <c r="B219" s="664" t="s">
        <v>1429</v>
      </c>
      <c r="C219" s="665" t="s">
        <v>531</v>
      </c>
      <c r="D219" s="666" t="s">
        <v>1432</v>
      </c>
      <c r="E219" s="665" t="s">
        <v>2651</v>
      </c>
      <c r="F219" s="666" t="s">
        <v>2652</v>
      </c>
      <c r="G219" s="665" t="s">
        <v>2473</v>
      </c>
      <c r="H219" s="665" t="s">
        <v>2474</v>
      </c>
      <c r="I219" s="667">
        <v>636.82000000000005</v>
      </c>
      <c r="J219" s="667">
        <v>1</v>
      </c>
      <c r="K219" s="668">
        <v>636.82000000000005</v>
      </c>
    </row>
    <row r="220" spans="1:11" ht="14.4" customHeight="1" x14ac:dyDescent="0.3">
      <c r="A220" s="663" t="s">
        <v>518</v>
      </c>
      <c r="B220" s="664" t="s">
        <v>1429</v>
      </c>
      <c r="C220" s="665" t="s">
        <v>531</v>
      </c>
      <c r="D220" s="666" t="s">
        <v>1432</v>
      </c>
      <c r="E220" s="665" t="s">
        <v>2651</v>
      </c>
      <c r="F220" s="666" t="s">
        <v>2652</v>
      </c>
      <c r="G220" s="665" t="s">
        <v>2475</v>
      </c>
      <c r="H220" s="665" t="s">
        <v>2476</v>
      </c>
      <c r="I220" s="667">
        <v>2200</v>
      </c>
      <c r="J220" s="667">
        <v>2</v>
      </c>
      <c r="K220" s="668">
        <v>4400</v>
      </c>
    </row>
    <row r="221" spans="1:11" ht="14.4" customHeight="1" x14ac:dyDescent="0.3">
      <c r="A221" s="663" t="s">
        <v>518</v>
      </c>
      <c r="B221" s="664" t="s">
        <v>1429</v>
      </c>
      <c r="C221" s="665" t="s">
        <v>531</v>
      </c>
      <c r="D221" s="666" t="s">
        <v>1432</v>
      </c>
      <c r="E221" s="665" t="s">
        <v>2651</v>
      </c>
      <c r="F221" s="666" t="s">
        <v>2652</v>
      </c>
      <c r="G221" s="665" t="s">
        <v>2477</v>
      </c>
      <c r="H221" s="665" t="s">
        <v>2478</v>
      </c>
      <c r="I221" s="667">
        <v>2897.51</v>
      </c>
      <c r="J221" s="667">
        <v>1</v>
      </c>
      <c r="K221" s="668">
        <v>2897.51</v>
      </c>
    </row>
    <row r="222" spans="1:11" ht="14.4" customHeight="1" x14ac:dyDescent="0.3">
      <c r="A222" s="663" t="s">
        <v>518</v>
      </c>
      <c r="B222" s="664" t="s">
        <v>1429</v>
      </c>
      <c r="C222" s="665" t="s">
        <v>531</v>
      </c>
      <c r="D222" s="666" t="s">
        <v>1432</v>
      </c>
      <c r="E222" s="665" t="s">
        <v>2651</v>
      </c>
      <c r="F222" s="666" t="s">
        <v>2652</v>
      </c>
      <c r="G222" s="665" t="s">
        <v>2479</v>
      </c>
      <c r="H222" s="665" t="s">
        <v>2480</v>
      </c>
      <c r="I222" s="667">
        <v>2897.5</v>
      </c>
      <c r="J222" s="667">
        <v>1</v>
      </c>
      <c r="K222" s="668">
        <v>2897.5</v>
      </c>
    </row>
    <row r="223" spans="1:11" ht="14.4" customHeight="1" x14ac:dyDescent="0.3">
      <c r="A223" s="663" t="s">
        <v>518</v>
      </c>
      <c r="B223" s="664" t="s">
        <v>1429</v>
      </c>
      <c r="C223" s="665" t="s">
        <v>531</v>
      </c>
      <c r="D223" s="666" t="s">
        <v>1432</v>
      </c>
      <c r="E223" s="665" t="s">
        <v>2651</v>
      </c>
      <c r="F223" s="666" t="s">
        <v>2652</v>
      </c>
      <c r="G223" s="665" t="s">
        <v>2481</v>
      </c>
      <c r="H223" s="665" t="s">
        <v>2482</v>
      </c>
      <c r="I223" s="667">
        <v>3906.5</v>
      </c>
      <c r="J223" s="667">
        <v>1</v>
      </c>
      <c r="K223" s="668">
        <v>3906.5</v>
      </c>
    </row>
    <row r="224" spans="1:11" ht="14.4" customHeight="1" x14ac:dyDescent="0.3">
      <c r="A224" s="663" t="s">
        <v>518</v>
      </c>
      <c r="B224" s="664" t="s">
        <v>1429</v>
      </c>
      <c r="C224" s="665" t="s">
        <v>531</v>
      </c>
      <c r="D224" s="666" t="s">
        <v>1432</v>
      </c>
      <c r="E224" s="665" t="s">
        <v>2651</v>
      </c>
      <c r="F224" s="666" t="s">
        <v>2652</v>
      </c>
      <c r="G224" s="665" t="s">
        <v>2483</v>
      </c>
      <c r="H224" s="665" t="s">
        <v>2484</v>
      </c>
      <c r="I224" s="667">
        <v>3906.5</v>
      </c>
      <c r="J224" s="667">
        <v>1</v>
      </c>
      <c r="K224" s="668">
        <v>3906.5</v>
      </c>
    </row>
    <row r="225" spans="1:11" ht="14.4" customHeight="1" x14ac:dyDescent="0.3">
      <c r="A225" s="663" t="s">
        <v>518</v>
      </c>
      <c r="B225" s="664" t="s">
        <v>1429</v>
      </c>
      <c r="C225" s="665" t="s">
        <v>531</v>
      </c>
      <c r="D225" s="666" t="s">
        <v>1432</v>
      </c>
      <c r="E225" s="665" t="s">
        <v>2651</v>
      </c>
      <c r="F225" s="666" t="s">
        <v>2652</v>
      </c>
      <c r="G225" s="665" t="s">
        <v>2485</v>
      </c>
      <c r="H225" s="665" t="s">
        <v>2486</v>
      </c>
      <c r="I225" s="667">
        <v>676.39</v>
      </c>
      <c r="J225" s="667">
        <v>6</v>
      </c>
      <c r="K225" s="668">
        <v>4058.34</v>
      </c>
    </row>
    <row r="226" spans="1:11" ht="14.4" customHeight="1" x14ac:dyDescent="0.3">
      <c r="A226" s="663" t="s">
        <v>518</v>
      </c>
      <c r="B226" s="664" t="s">
        <v>1429</v>
      </c>
      <c r="C226" s="665" t="s">
        <v>531</v>
      </c>
      <c r="D226" s="666" t="s">
        <v>1432</v>
      </c>
      <c r="E226" s="665" t="s">
        <v>2651</v>
      </c>
      <c r="F226" s="666" t="s">
        <v>2652</v>
      </c>
      <c r="G226" s="665" t="s">
        <v>2487</v>
      </c>
      <c r="H226" s="665" t="s">
        <v>2488</v>
      </c>
      <c r="I226" s="667">
        <v>676.39</v>
      </c>
      <c r="J226" s="667">
        <v>6</v>
      </c>
      <c r="K226" s="668">
        <v>4058.34</v>
      </c>
    </row>
    <row r="227" spans="1:11" ht="14.4" customHeight="1" x14ac:dyDescent="0.3">
      <c r="A227" s="663" t="s">
        <v>518</v>
      </c>
      <c r="B227" s="664" t="s">
        <v>1429</v>
      </c>
      <c r="C227" s="665" t="s">
        <v>531</v>
      </c>
      <c r="D227" s="666" t="s">
        <v>1432</v>
      </c>
      <c r="E227" s="665" t="s">
        <v>2651</v>
      </c>
      <c r="F227" s="666" t="s">
        <v>2652</v>
      </c>
      <c r="G227" s="665" t="s">
        <v>2489</v>
      </c>
      <c r="H227" s="665" t="s">
        <v>2490</v>
      </c>
      <c r="I227" s="667">
        <v>676.39</v>
      </c>
      <c r="J227" s="667">
        <v>6</v>
      </c>
      <c r="K227" s="668">
        <v>4058.34</v>
      </c>
    </row>
    <row r="228" spans="1:11" ht="14.4" customHeight="1" x14ac:dyDescent="0.3">
      <c r="A228" s="663" t="s">
        <v>518</v>
      </c>
      <c r="B228" s="664" t="s">
        <v>1429</v>
      </c>
      <c r="C228" s="665" t="s">
        <v>531</v>
      </c>
      <c r="D228" s="666" t="s">
        <v>1432</v>
      </c>
      <c r="E228" s="665" t="s">
        <v>2651</v>
      </c>
      <c r="F228" s="666" t="s">
        <v>2652</v>
      </c>
      <c r="G228" s="665" t="s">
        <v>2491</v>
      </c>
      <c r="H228" s="665" t="s">
        <v>2492</v>
      </c>
      <c r="I228" s="667">
        <v>150.65</v>
      </c>
      <c r="J228" s="667">
        <v>4</v>
      </c>
      <c r="K228" s="668">
        <v>602.6</v>
      </c>
    </row>
    <row r="229" spans="1:11" ht="14.4" customHeight="1" x14ac:dyDescent="0.3">
      <c r="A229" s="663" t="s">
        <v>518</v>
      </c>
      <c r="B229" s="664" t="s">
        <v>1429</v>
      </c>
      <c r="C229" s="665" t="s">
        <v>531</v>
      </c>
      <c r="D229" s="666" t="s">
        <v>1432</v>
      </c>
      <c r="E229" s="665" t="s">
        <v>2641</v>
      </c>
      <c r="F229" s="666" t="s">
        <v>2642</v>
      </c>
      <c r="G229" s="665" t="s">
        <v>2267</v>
      </c>
      <c r="H229" s="665" t="s">
        <v>2268</v>
      </c>
      <c r="I229" s="667">
        <v>42.1</v>
      </c>
      <c r="J229" s="667">
        <v>432</v>
      </c>
      <c r="K229" s="668">
        <v>18188.5</v>
      </c>
    </row>
    <row r="230" spans="1:11" ht="14.4" customHeight="1" x14ac:dyDescent="0.3">
      <c r="A230" s="663" t="s">
        <v>518</v>
      </c>
      <c r="B230" s="664" t="s">
        <v>1429</v>
      </c>
      <c r="C230" s="665" t="s">
        <v>531</v>
      </c>
      <c r="D230" s="666" t="s">
        <v>1432</v>
      </c>
      <c r="E230" s="665" t="s">
        <v>2641</v>
      </c>
      <c r="F230" s="666" t="s">
        <v>2642</v>
      </c>
      <c r="G230" s="665" t="s">
        <v>2493</v>
      </c>
      <c r="H230" s="665" t="s">
        <v>2494</v>
      </c>
      <c r="I230" s="667">
        <v>39.67</v>
      </c>
      <c r="J230" s="667">
        <v>216</v>
      </c>
      <c r="K230" s="668">
        <v>8569.7999999999993</v>
      </c>
    </row>
    <row r="231" spans="1:11" ht="14.4" customHeight="1" x14ac:dyDescent="0.3">
      <c r="A231" s="663" t="s">
        <v>518</v>
      </c>
      <c r="B231" s="664" t="s">
        <v>1429</v>
      </c>
      <c r="C231" s="665" t="s">
        <v>531</v>
      </c>
      <c r="D231" s="666" t="s">
        <v>1432</v>
      </c>
      <c r="E231" s="665" t="s">
        <v>2641</v>
      </c>
      <c r="F231" s="666" t="s">
        <v>2642</v>
      </c>
      <c r="G231" s="665" t="s">
        <v>2385</v>
      </c>
      <c r="H231" s="665" t="s">
        <v>2386</v>
      </c>
      <c r="I231" s="667">
        <v>26.57</v>
      </c>
      <c r="J231" s="667">
        <v>144</v>
      </c>
      <c r="K231" s="668">
        <v>3825.36</v>
      </c>
    </row>
    <row r="232" spans="1:11" ht="14.4" customHeight="1" x14ac:dyDescent="0.3">
      <c r="A232" s="663" t="s">
        <v>518</v>
      </c>
      <c r="B232" s="664" t="s">
        <v>1429</v>
      </c>
      <c r="C232" s="665" t="s">
        <v>531</v>
      </c>
      <c r="D232" s="666" t="s">
        <v>1432</v>
      </c>
      <c r="E232" s="665" t="s">
        <v>2641</v>
      </c>
      <c r="F232" s="666" t="s">
        <v>2642</v>
      </c>
      <c r="G232" s="665" t="s">
        <v>2269</v>
      </c>
      <c r="H232" s="665" t="s">
        <v>2270</v>
      </c>
      <c r="I232" s="667">
        <v>40.200000000000003</v>
      </c>
      <c r="J232" s="667">
        <v>180</v>
      </c>
      <c r="K232" s="668">
        <v>7235.7999999999993</v>
      </c>
    </row>
    <row r="233" spans="1:11" ht="14.4" customHeight="1" x14ac:dyDescent="0.3">
      <c r="A233" s="663" t="s">
        <v>518</v>
      </c>
      <c r="B233" s="664" t="s">
        <v>1429</v>
      </c>
      <c r="C233" s="665" t="s">
        <v>531</v>
      </c>
      <c r="D233" s="666" t="s">
        <v>1432</v>
      </c>
      <c r="E233" s="665" t="s">
        <v>2641</v>
      </c>
      <c r="F233" s="666" t="s">
        <v>2642</v>
      </c>
      <c r="G233" s="665" t="s">
        <v>2389</v>
      </c>
      <c r="H233" s="665" t="s">
        <v>2390</v>
      </c>
      <c r="I233" s="667">
        <v>65.400000000000006</v>
      </c>
      <c r="J233" s="667">
        <v>24</v>
      </c>
      <c r="K233" s="668">
        <v>1569.55</v>
      </c>
    </row>
    <row r="234" spans="1:11" ht="14.4" customHeight="1" x14ac:dyDescent="0.3">
      <c r="A234" s="663" t="s">
        <v>518</v>
      </c>
      <c r="B234" s="664" t="s">
        <v>1429</v>
      </c>
      <c r="C234" s="665" t="s">
        <v>531</v>
      </c>
      <c r="D234" s="666" t="s">
        <v>1432</v>
      </c>
      <c r="E234" s="665" t="s">
        <v>2641</v>
      </c>
      <c r="F234" s="666" t="s">
        <v>2642</v>
      </c>
      <c r="G234" s="665" t="s">
        <v>2271</v>
      </c>
      <c r="H234" s="665" t="s">
        <v>2272</v>
      </c>
      <c r="I234" s="667">
        <v>69.92</v>
      </c>
      <c r="J234" s="667">
        <v>144</v>
      </c>
      <c r="K234" s="668">
        <v>10067.99</v>
      </c>
    </row>
    <row r="235" spans="1:11" ht="14.4" customHeight="1" x14ac:dyDescent="0.3">
      <c r="A235" s="663" t="s">
        <v>518</v>
      </c>
      <c r="B235" s="664" t="s">
        <v>1429</v>
      </c>
      <c r="C235" s="665" t="s">
        <v>531</v>
      </c>
      <c r="D235" s="666" t="s">
        <v>1432</v>
      </c>
      <c r="E235" s="665" t="s">
        <v>2641</v>
      </c>
      <c r="F235" s="666" t="s">
        <v>2642</v>
      </c>
      <c r="G235" s="665" t="s">
        <v>2391</v>
      </c>
      <c r="H235" s="665" t="s">
        <v>2392</v>
      </c>
      <c r="I235" s="667">
        <v>67.42</v>
      </c>
      <c r="J235" s="667">
        <v>72</v>
      </c>
      <c r="K235" s="668">
        <v>4854.32</v>
      </c>
    </row>
    <row r="236" spans="1:11" ht="14.4" customHeight="1" x14ac:dyDescent="0.3">
      <c r="A236" s="663" t="s">
        <v>518</v>
      </c>
      <c r="B236" s="664" t="s">
        <v>1429</v>
      </c>
      <c r="C236" s="665" t="s">
        <v>531</v>
      </c>
      <c r="D236" s="666" t="s">
        <v>1432</v>
      </c>
      <c r="E236" s="665" t="s">
        <v>2641</v>
      </c>
      <c r="F236" s="666" t="s">
        <v>2642</v>
      </c>
      <c r="G236" s="665" t="s">
        <v>2393</v>
      </c>
      <c r="H236" s="665" t="s">
        <v>2394</v>
      </c>
      <c r="I236" s="667">
        <v>30.2</v>
      </c>
      <c r="J236" s="667">
        <v>72</v>
      </c>
      <c r="K236" s="668">
        <v>2174.42</v>
      </c>
    </row>
    <row r="237" spans="1:11" ht="14.4" customHeight="1" x14ac:dyDescent="0.3">
      <c r="A237" s="663" t="s">
        <v>518</v>
      </c>
      <c r="B237" s="664" t="s">
        <v>1429</v>
      </c>
      <c r="C237" s="665" t="s">
        <v>531</v>
      </c>
      <c r="D237" s="666" t="s">
        <v>1432</v>
      </c>
      <c r="E237" s="665" t="s">
        <v>2641</v>
      </c>
      <c r="F237" s="666" t="s">
        <v>2642</v>
      </c>
      <c r="G237" s="665" t="s">
        <v>2397</v>
      </c>
      <c r="H237" s="665" t="s">
        <v>2398</v>
      </c>
      <c r="I237" s="667">
        <v>41.18</v>
      </c>
      <c r="J237" s="667">
        <v>36</v>
      </c>
      <c r="K237" s="668">
        <v>1482.58</v>
      </c>
    </row>
    <row r="238" spans="1:11" ht="14.4" customHeight="1" x14ac:dyDescent="0.3">
      <c r="A238" s="663" t="s">
        <v>518</v>
      </c>
      <c r="B238" s="664" t="s">
        <v>1429</v>
      </c>
      <c r="C238" s="665" t="s">
        <v>531</v>
      </c>
      <c r="D238" s="666" t="s">
        <v>1432</v>
      </c>
      <c r="E238" s="665" t="s">
        <v>2641</v>
      </c>
      <c r="F238" s="666" t="s">
        <v>2642</v>
      </c>
      <c r="G238" s="665" t="s">
        <v>2495</v>
      </c>
      <c r="H238" s="665" t="s">
        <v>2496</v>
      </c>
      <c r="I238" s="667">
        <v>63.13</v>
      </c>
      <c r="J238" s="667">
        <v>48</v>
      </c>
      <c r="K238" s="668">
        <v>3030.3</v>
      </c>
    </row>
    <row r="239" spans="1:11" ht="14.4" customHeight="1" x14ac:dyDescent="0.3">
      <c r="A239" s="663" t="s">
        <v>518</v>
      </c>
      <c r="B239" s="664" t="s">
        <v>1429</v>
      </c>
      <c r="C239" s="665" t="s">
        <v>531</v>
      </c>
      <c r="D239" s="666" t="s">
        <v>1432</v>
      </c>
      <c r="E239" s="665" t="s">
        <v>2641</v>
      </c>
      <c r="F239" s="666" t="s">
        <v>2642</v>
      </c>
      <c r="G239" s="665" t="s">
        <v>2497</v>
      </c>
      <c r="H239" s="665" t="s">
        <v>2498</v>
      </c>
      <c r="I239" s="667">
        <v>63.13</v>
      </c>
      <c r="J239" s="667">
        <v>48</v>
      </c>
      <c r="K239" s="668">
        <v>3030.3</v>
      </c>
    </row>
    <row r="240" spans="1:11" ht="14.4" customHeight="1" x14ac:dyDescent="0.3">
      <c r="A240" s="663" t="s">
        <v>518</v>
      </c>
      <c r="B240" s="664" t="s">
        <v>1429</v>
      </c>
      <c r="C240" s="665" t="s">
        <v>531</v>
      </c>
      <c r="D240" s="666" t="s">
        <v>1432</v>
      </c>
      <c r="E240" s="665" t="s">
        <v>2643</v>
      </c>
      <c r="F240" s="666" t="s">
        <v>2644</v>
      </c>
      <c r="G240" s="665" t="s">
        <v>2279</v>
      </c>
      <c r="H240" s="665" t="s">
        <v>2280</v>
      </c>
      <c r="I240" s="667">
        <v>0.3</v>
      </c>
      <c r="J240" s="667">
        <v>3300</v>
      </c>
      <c r="K240" s="668">
        <v>990</v>
      </c>
    </row>
    <row r="241" spans="1:11" ht="14.4" customHeight="1" x14ac:dyDescent="0.3">
      <c r="A241" s="663" t="s">
        <v>518</v>
      </c>
      <c r="B241" s="664" t="s">
        <v>1429</v>
      </c>
      <c r="C241" s="665" t="s">
        <v>531</v>
      </c>
      <c r="D241" s="666" t="s">
        <v>1432</v>
      </c>
      <c r="E241" s="665" t="s">
        <v>2643</v>
      </c>
      <c r="F241" s="666" t="s">
        <v>2644</v>
      </c>
      <c r="G241" s="665" t="s">
        <v>2399</v>
      </c>
      <c r="H241" s="665" t="s">
        <v>2400</v>
      </c>
      <c r="I241" s="667">
        <v>0.3075</v>
      </c>
      <c r="J241" s="667">
        <v>3300</v>
      </c>
      <c r="K241" s="668">
        <v>1013</v>
      </c>
    </row>
    <row r="242" spans="1:11" ht="14.4" customHeight="1" x14ac:dyDescent="0.3">
      <c r="A242" s="663" t="s">
        <v>518</v>
      </c>
      <c r="B242" s="664" t="s">
        <v>1429</v>
      </c>
      <c r="C242" s="665" t="s">
        <v>531</v>
      </c>
      <c r="D242" s="666" t="s">
        <v>1432</v>
      </c>
      <c r="E242" s="665" t="s">
        <v>2643</v>
      </c>
      <c r="F242" s="666" t="s">
        <v>2644</v>
      </c>
      <c r="G242" s="665" t="s">
        <v>2281</v>
      </c>
      <c r="H242" s="665" t="s">
        <v>2282</v>
      </c>
      <c r="I242" s="667">
        <v>0.48499999999999999</v>
      </c>
      <c r="J242" s="667">
        <v>600</v>
      </c>
      <c r="K242" s="668">
        <v>291</v>
      </c>
    </row>
    <row r="243" spans="1:11" ht="14.4" customHeight="1" x14ac:dyDescent="0.3">
      <c r="A243" s="663" t="s">
        <v>518</v>
      </c>
      <c r="B243" s="664" t="s">
        <v>1429</v>
      </c>
      <c r="C243" s="665" t="s">
        <v>531</v>
      </c>
      <c r="D243" s="666" t="s">
        <v>1432</v>
      </c>
      <c r="E243" s="665" t="s">
        <v>2645</v>
      </c>
      <c r="F243" s="666" t="s">
        <v>2646</v>
      </c>
      <c r="G243" s="665" t="s">
        <v>2291</v>
      </c>
      <c r="H243" s="665" t="s">
        <v>2292</v>
      </c>
      <c r="I243" s="667">
        <v>0.71</v>
      </c>
      <c r="J243" s="667">
        <v>16600</v>
      </c>
      <c r="K243" s="668">
        <v>11786</v>
      </c>
    </row>
    <row r="244" spans="1:11" ht="14.4" customHeight="1" x14ac:dyDescent="0.3">
      <c r="A244" s="663" t="s">
        <v>518</v>
      </c>
      <c r="B244" s="664" t="s">
        <v>1429</v>
      </c>
      <c r="C244" s="665" t="s">
        <v>531</v>
      </c>
      <c r="D244" s="666" t="s">
        <v>1432</v>
      </c>
      <c r="E244" s="665" t="s">
        <v>2645</v>
      </c>
      <c r="F244" s="666" t="s">
        <v>2646</v>
      </c>
      <c r="G244" s="665" t="s">
        <v>2293</v>
      </c>
      <c r="H244" s="665" t="s">
        <v>2294</v>
      </c>
      <c r="I244" s="667">
        <v>0.71</v>
      </c>
      <c r="J244" s="667">
        <v>6000</v>
      </c>
      <c r="K244" s="668">
        <v>4260</v>
      </c>
    </row>
    <row r="245" spans="1:11" ht="14.4" customHeight="1" x14ac:dyDescent="0.3">
      <c r="A245" s="663" t="s">
        <v>518</v>
      </c>
      <c r="B245" s="664" t="s">
        <v>1429</v>
      </c>
      <c r="C245" s="665" t="s">
        <v>531</v>
      </c>
      <c r="D245" s="666" t="s">
        <v>1432</v>
      </c>
      <c r="E245" s="665" t="s">
        <v>2645</v>
      </c>
      <c r="F245" s="666" t="s">
        <v>2646</v>
      </c>
      <c r="G245" s="665" t="s">
        <v>2295</v>
      </c>
      <c r="H245" s="665" t="s">
        <v>2296</v>
      </c>
      <c r="I245" s="667">
        <v>0.71</v>
      </c>
      <c r="J245" s="667">
        <v>6000</v>
      </c>
      <c r="K245" s="668">
        <v>4260</v>
      </c>
    </row>
    <row r="246" spans="1:11" ht="14.4" customHeight="1" x14ac:dyDescent="0.3">
      <c r="A246" s="663" t="s">
        <v>518</v>
      </c>
      <c r="B246" s="664" t="s">
        <v>1429</v>
      </c>
      <c r="C246" s="665" t="s">
        <v>534</v>
      </c>
      <c r="D246" s="666" t="s">
        <v>1433</v>
      </c>
      <c r="E246" s="665" t="s">
        <v>2633</v>
      </c>
      <c r="F246" s="666" t="s">
        <v>2634</v>
      </c>
      <c r="G246" s="665" t="s">
        <v>2161</v>
      </c>
      <c r="H246" s="665" t="s">
        <v>2162</v>
      </c>
      <c r="I246" s="667">
        <v>18.399999999999999</v>
      </c>
      <c r="J246" s="667">
        <v>400</v>
      </c>
      <c r="K246" s="668">
        <v>7360</v>
      </c>
    </row>
    <row r="247" spans="1:11" ht="14.4" customHeight="1" x14ac:dyDescent="0.3">
      <c r="A247" s="663" t="s">
        <v>518</v>
      </c>
      <c r="B247" s="664" t="s">
        <v>1429</v>
      </c>
      <c r="C247" s="665" t="s">
        <v>534</v>
      </c>
      <c r="D247" s="666" t="s">
        <v>1433</v>
      </c>
      <c r="E247" s="665" t="s">
        <v>2633</v>
      </c>
      <c r="F247" s="666" t="s">
        <v>2634</v>
      </c>
      <c r="G247" s="665" t="s">
        <v>2499</v>
      </c>
      <c r="H247" s="665" t="s">
        <v>2500</v>
      </c>
      <c r="I247" s="667">
        <v>36.93</v>
      </c>
      <c r="J247" s="667">
        <v>20</v>
      </c>
      <c r="K247" s="668">
        <v>738.53</v>
      </c>
    </row>
    <row r="248" spans="1:11" ht="14.4" customHeight="1" x14ac:dyDescent="0.3">
      <c r="A248" s="663" t="s">
        <v>518</v>
      </c>
      <c r="B248" s="664" t="s">
        <v>1429</v>
      </c>
      <c r="C248" s="665" t="s">
        <v>534</v>
      </c>
      <c r="D248" s="666" t="s">
        <v>1433</v>
      </c>
      <c r="E248" s="665" t="s">
        <v>2633</v>
      </c>
      <c r="F248" s="666" t="s">
        <v>2634</v>
      </c>
      <c r="G248" s="665" t="s">
        <v>2407</v>
      </c>
      <c r="H248" s="665" t="s">
        <v>2408</v>
      </c>
      <c r="I248" s="667">
        <v>140.11000000000001</v>
      </c>
      <c r="J248" s="667">
        <v>40</v>
      </c>
      <c r="K248" s="668">
        <v>5604.369999999999</v>
      </c>
    </row>
    <row r="249" spans="1:11" ht="14.4" customHeight="1" x14ac:dyDescent="0.3">
      <c r="A249" s="663" t="s">
        <v>518</v>
      </c>
      <c r="B249" s="664" t="s">
        <v>1429</v>
      </c>
      <c r="C249" s="665" t="s">
        <v>534</v>
      </c>
      <c r="D249" s="666" t="s">
        <v>1433</v>
      </c>
      <c r="E249" s="665" t="s">
        <v>2633</v>
      </c>
      <c r="F249" s="666" t="s">
        <v>2634</v>
      </c>
      <c r="G249" s="665" t="s">
        <v>2303</v>
      </c>
      <c r="H249" s="665" t="s">
        <v>2304</v>
      </c>
      <c r="I249" s="667">
        <v>1.17</v>
      </c>
      <c r="J249" s="667">
        <v>1000</v>
      </c>
      <c r="K249" s="668">
        <v>1170</v>
      </c>
    </row>
    <row r="250" spans="1:11" ht="14.4" customHeight="1" x14ac:dyDescent="0.3">
      <c r="A250" s="663" t="s">
        <v>518</v>
      </c>
      <c r="B250" s="664" t="s">
        <v>1429</v>
      </c>
      <c r="C250" s="665" t="s">
        <v>534</v>
      </c>
      <c r="D250" s="666" t="s">
        <v>1433</v>
      </c>
      <c r="E250" s="665" t="s">
        <v>2633</v>
      </c>
      <c r="F250" s="666" t="s">
        <v>2634</v>
      </c>
      <c r="G250" s="665" t="s">
        <v>2305</v>
      </c>
      <c r="H250" s="665" t="s">
        <v>2306</v>
      </c>
      <c r="I250" s="667">
        <v>5.28</v>
      </c>
      <c r="J250" s="667">
        <v>500</v>
      </c>
      <c r="K250" s="668">
        <v>2639.7</v>
      </c>
    </row>
    <row r="251" spans="1:11" ht="14.4" customHeight="1" x14ac:dyDescent="0.3">
      <c r="A251" s="663" t="s">
        <v>518</v>
      </c>
      <c r="B251" s="664" t="s">
        <v>1429</v>
      </c>
      <c r="C251" s="665" t="s">
        <v>534</v>
      </c>
      <c r="D251" s="666" t="s">
        <v>1433</v>
      </c>
      <c r="E251" s="665" t="s">
        <v>2633</v>
      </c>
      <c r="F251" s="666" t="s">
        <v>2634</v>
      </c>
      <c r="G251" s="665" t="s">
        <v>2413</v>
      </c>
      <c r="H251" s="665" t="s">
        <v>2414</v>
      </c>
      <c r="I251" s="667">
        <v>111.58999999999999</v>
      </c>
      <c r="J251" s="667">
        <v>60</v>
      </c>
      <c r="K251" s="668">
        <v>6695.41</v>
      </c>
    </row>
    <row r="252" spans="1:11" ht="14.4" customHeight="1" x14ac:dyDescent="0.3">
      <c r="A252" s="663" t="s">
        <v>518</v>
      </c>
      <c r="B252" s="664" t="s">
        <v>1429</v>
      </c>
      <c r="C252" s="665" t="s">
        <v>534</v>
      </c>
      <c r="D252" s="666" t="s">
        <v>1433</v>
      </c>
      <c r="E252" s="665" t="s">
        <v>2633</v>
      </c>
      <c r="F252" s="666" t="s">
        <v>2634</v>
      </c>
      <c r="G252" s="665" t="s">
        <v>2501</v>
      </c>
      <c r="H252" s="665" t="s">
        <v>2502</v>
      </c>
      <c r="I252" s="667">
        <v>16.21</v>
      </c>
      <c r="J252" s="667">
        <v>30</v>
      </c>
      <c r="K252" s="668">
        <v>486.45</v>
      </c>
    </row>
    <row r="253" spans="1:11" ht="14.4" customHeight="1" x14ac:dyDescent="0.3">
      <c r="A253" s="663" t="s">
        <v>518</v>
      </c>
      <c r="B253" s="664" t="s">
        <v>1429</v>
      </c>
      <c r="C253" s="665" t="s">
        <v>534</v>
      </c>
      <c r="D253" s="666" t="s">
        <v>1433</v>
      </c>
      <c r="E253" s="665" t="s">
        <v>2633</v>
      </c>
      <c r="F253" s="666" t="s">
        <v>2634</v>
      </c>
      <c r="G253" s="665" t="s">
        <v>2503</v>
      </c>
      <c r="H253" s="665" t="s">
        <v>2504</v>
      </c>
      <c r="I253" s="667">
        <v>16.21</v>
      </c>
      <c r="J253" s="667">
        <v>920</v>
      </c>
      <c r="K253" s="668">
        <v>14917.800000000001</v>
      </c>
    </row>
    <row r="254" spans="1:11" ht="14.4" customHeight="1" x14ac:dyDescent="0.3">
      <c r="A254" s="663" t="s">
        <v>518</v>
      </c>
      <c r="B254" s="664" t="s">
        <v>1429</v>
      </c>
      <c r="C254" s="665" t="s">
        <v>534</v>
      </c>
      <c r="D254" s="666" t="s">
        <v>1433</v>
      </c>
      <c r="E254" s="665" t="s">
        <v>2633</v>
      </c>
      <c r="F254" s="666" t="s">
        <v>2634</v>
      </c>
      <c r="G254" s="665" t="s">
        <v>2505</v>
      </c>
      <c r="H254" s="665" t="s">
        <v>2506</v>
      </c>
      <c r="I254" s="667">
        <v>29.09</v>
      </c>
      <c r="J254" s="667">
        <v>48</v>
      </c>
      <c r="K254" s="668">
        <v>1396.56</v>
      </c>
    </row>
    <row r="255" spans="1:11" ht="14.4" customHeight="1" x14ac:dyDescent="0.3">
      <c r="A255" s="663" t="s">
        <v>518</v>
      </c>
      <c r="B255" s="664" t="s">
        <v>1429</v>
      </c>
      <c r="C255" s="665" t="s">
        <v>534</v>
      </c>
      <c r="D255" s="666" t="s">
        <v>1433</v>
      </c>
      <c r="E255" s="665" t="s">
        <v>2635</v>
      </c>
      <c r="F255" s="666" t="s">
        <v>2636</v>
      </c>
      <c r="G255" s="665" t="s">
        <v>2507</v>
      </c>
      <c r="H255" s="665" t="s">
        <v>2508</v>
      </c>
      <c r="I255" s="667">
        <v>2.9</v>
      </c>
      <c r="J255" s="667">
        <v>100</v>
      </c>
      <c r="K255" s="668">
        <v>290</v>
      </c>
    </row>
    <row r="256" spans="1:11" ht="14.4" customHeight="1" x14ac:dyDescent="0.3">
      <c r="A256" s="663" t="s">
        <v>518</v>
      </c>
      <c r="B256" s="664" t="s">
        <v>1429</v>
      </c>
      <c r="C256" s="665" t="s">
        <v>534</v>
      </c>
      <c r="D256" s="666" t="s">
        <v>1433</v>
      </c>
      <c r="E256" s="665" t="s">
        <v>2635</v>
      </c>
      <c r="F256" s="666" t="s">
        <v>2636</v>
      </c>
      <c r="G256" s="665" t="s">
        <v>2313</v>
      </c>
      <c r="H256" s="665" t="s">
        <v>2314</v>
      </c>
      <c r="I256" s="667">
        <v>2.75</v>
      </c>
      <c r="J256" s="667">
        <v>201</v>
      </c>
      <c r="K256" s="668">
        <v>552.75</v>
      </c>
    </row>
    <row r="257" spans="1:11" ht="14.4" customHeight="1" x14ac:dyDescent="0.3">
      <c r="A257" s="663" t="s">
        <v>518</v>
      </c>
      <c r="B257" s="664" t="s">
        <v>1429</v>
      </c>
      <c r="C257" s="665" t="s">
        <v>534</v>
      </c>
      <c r="D257" s="666" t="s">
        <v>1433</v>
      </c>
      <c r="E257" s="665" t="s">
        <v>2635</v>
      </c>
      <c r="F257" s="666" t="s">
        <v>2636</v>
      </c>
      <c r="G257" s="665" t="s">
        <v>2193</v>
      </c>
      <c r="H257" s="665" t="s">
        <v>2194</v>
      </c>
      <c r="I257" s="667">
        <v>11.14</v>
      </c>
      <c r="J257" s="667">
        <v>50</v>
      </c>
      <c r="K257" s="668">
        <v>557</v>
      </c>
    </row>
    <row r="258" spans="1:11" ht="14.4" customHeight="1" x14ac:dyDescent="0.3">
      <c r="A258" s="663" t="s">
        <v>518</v>
      </c>
      <c r="B258" s="664" t="s">
        <v>1429</v>
      </c>
      <c r="C258" s="665" t="s">
        <v>534</v>
      </c>
      <c r="D258" s="666" t="s">
        <v>1433</v>
      </c>
      <c r="E258" s="665" t="s">
        <v>2635</v>
      </c>
      <c r="F258" s="666" t="s">
        <v>2636</v>
      </c>
      <c r="G258" s="665" t="s">
        <v>2509</v>
      </c>
      <c r="H258" s="665" t="s">
        <v>2510</v>
      </c>
      <c r="I258" s="667">
        <v>8.4700000000000006</v>
      </c>
      <c r="J258" s="667">
        <v>30</v>
      </c>
      <c r="K258" s="668">
        <v>254.1</v>
      </c>
    </row>
    <row r="259" spans="1:11" ht="14.4" customHeight="1" x14ac:dyDescent="0.3">
      <c r="A259" s="663" t="s">
        <v>518</v>
      </c>
      <c r="B259" s="664" t="s">
        <v>1429</v>
      </c>
      <c r="C259" s="665" t="s">
        <v>534</v>
      </c>
      <c r="D259" s="666" t="s">
        <v>1433</v>
      </c>
      <c r="E259" s="665" t="s">
        <v>2635</v>
      </c>
      <c r="F259" s="666" t="s">
        <v>2636</v>
      </c>
      <c r="G259" s="665" t="s">
        <v>2195</v>
      </c>
      <c r="H259" s="665" t="s">
        <v>2196</v>
      </c>
      <c r="I259" s="667">
        <v>1.0900000000000001</v>
      </c>
      <c r="J259" s="667">
        <v>200</v>
      </c>
      <c r="K259" s="668">
        <v>218</v>
      </c>
    </row>
    <row r="260" spans="1:11" ht="14.4" customHeight="1" x14ac:dyDescent="0.3">
      <c r="A260" s="663" t="s">
        <v>518</v>
      </c>
      <c r="B260" s="664" t="s">
        <v>1429</v>
      </c>
      <c r="C260" s="665" t="s">
        <v>534</v>
      </c>
      <c r="D260" s="666" t="s">
        <v>1433</v>
      </c>
      <c r="E260" s="665" t="s">
        <v>2635</v>
      </c>
      <c r="F260" s="666" t="s">
        <v>2636</v>
      </c>
      <c r="G260" s="665" t="s">
        <v>2315</v>
      </c>
      <c r="H260" s="665" t="s">
        <v>2316</v>
      </c>
      <c r="I260" s="667">
        <v>1.6749999999999998</v>
      </c>
      <c r="J260" s="667">
        <v>1200</v>
      </c>
      <c r="K260" s="668">
        <v>2008</v>
      </c>
    </row>
    <row r="261" spans="1:11" ht="14.4" customHeight="1" x14ac:dyDescent="0.3">
      <c r="A261" s="663" t="s">
        <v>518</v>
      </c>
      <c r="B261" s="664" t="s">
        <v>1429</v>
      </c>
      <c r="C261" s="665" t="s">
        <v>534</v>
      </c>
      <c r="D261" s="666" t="s">
        <v>1433</v>
      </c>
      <c r="E261" s="665" t="s">
        <v>2635</v>
      </c>
      <c r="F261" s="666" t="s">
        <v>2636</v>
      </c>
      <c r="G261" s="665" t="s">
        <v>2319</v>
      </c>
      <c r="H261" s="665" t="s">
        <v>2320</v>
      </c>
      <c r="I261" s="667">
        <v>0.67</v>
      </c>
      <c r="J261" s="667">
        <v>2000</v>
      </c>
      <c r="K261" s="668">
        <v>1340</v>
      </c>
    </row>
    <row r="262" spans="1:11" ht="14.4" customHeight="1" x14ac:dyDescent="0.3">
      <c r="A262" s="663" t="s">
        <v>518</v>
      </c>
      <c r="B262" s="664" t="s">
        <v>1429</v>
      </c>
      <c r="C262" s="665" t="s">
        <v>534</v>
      </c>
      <c r="D262" s="666" t="s">
        <v>1433</v>
      </c>
      <c r="E262" s="665" t="s">
        <v>2635</v>
      </c>
      <c r="F262" s="666" t="s">
        <v>2636</v>
      </c>
      <c r="G262" s="665" t="s">
        <v>2511</v>
      </c>
      <c r="H262" s="665" t="s">
        <v>2512</v>
      </c>
      <c r="I262" s="667">
        <v>22.53</v>
      </c>
      <c r="J262" s="667">
        <v>20</v>
      </c>
      <c r="K262" s="668">
        <v>450.6</v>
      </c>
    </row>
    <row r="263" spans="1:11" ht="14.4" customHeight="1" x14ac:dyDescent="0.3">
      <c r="A263" s="663" t="s">
        <v>518</v>
      </c>
      <c r="B263" s="664" t="s">
        <v>1429</v>
      </c>
      <c r="C263" s="665" t="s">
        <v>534</v>
      </c>
      <c r="D263" s="666" t="s">
        <v>1433</v>
      </c>
      <c r="E263" s="665" t="s">
        <v>2635</v>
      </c>
      <c r="F263" s="666" t="s">
        <v>2636</v>
      </c>
      <c r="G263" s="665" t="s">
        <v>2199</v>
      </c>
      <c r="H263" s="665" t="s">
        <v>2200</v>
      </c>
      <c r="I263" s="667">
        <v>80.574999999999989</v>
      </c>
      <c r="J263" s="667">
        <v>60</v>
      </c>
      <c r="K263" s="668">
        <v>4834.6000000000004</v>
      </c>
    </row>
    <row r="264" spans="1:11" ht="14.4" customHeight="1" x14ac:dyDescent="0.3">
      <c r="A264" s="663" t="s">
        <v>518</v>
      </c>
      <c r="B264" s="664" t="s">
        <v>1429</v>
      </c>
      <c r="C264" s="665" t="s">
        <v>534</v>
      </c>
      <c r="D264" s="666" t="s">
        <v>1433</v>
      </c>
      <c r="E264" s="665" t="s">
        <v>2635</v>
      </c>
      <c r="F264" s="666" t="s">
        <v>2636</v>
      </c>
      <c r="G264" s="665" t="s">
        <v>2513</v>
      </c>
      <c r="H264" s="665" t="s">
        <v>2514</v>
      </c>
      <c r="I264" s="667">
        <v>6.17</v>
      </c>
      <c r="J264" s="667">
        <v>20</v>
      </c>
      <c r="K264" s="668">
        <v>123.4</v>
      </c>
    </row>
    <row r="265" spans="1:11" ht="14.4" customHeight="1" x14ac:dyDescent="0.3">
      <c r="A265" s="663" t="s">
        <v>518</v>
      </c>
      <c r="B265" s="664" t="s">
        <v>1429</v>
      </c>
      <c r="C265" s="665" t="s">
        <v>534</v>
      </c>
      <c r="D265" s="666" t="s">
        <v>1433</v>
      </c>
      <c r="E265" s="665" t="s">
        <v>2635</v>
      </c>
      <c r="F265" s="666" t="s">
        <v>2636</v>
      </c>
      <c r="G265" s="665" t="s">
        <v>2203</v>
      </c>
      <c r="H265" s="665" t="s">
        <v>2204</v>
      </c>
      <c r="I265" s="667">
        <v>206.04500000000002</v>
      </c>
      <c r="J265" s="667">
        <v>5</v>
      </c>
      <c r="K265" s="668">
        <v>1030.23</v>
      </c>
    </row>
    <row r="266" spans="1:11" ht="14.4" customHeight="1" x14ac:dyDescent="0.3">
      <c r="A266" s="663" t="s">
        <v>518</v>
      </c>
      <c r="B266" s="664" t="s">
        <v>1429</v>
      </c>
      <c r="C266" s="665" t="s">
        <v>534</v>
      </c>
      <c r="D266" s="666" t="s">
        <v>1433</v>
      </c>
      <c r="E266" s="665" t="s">
        <v>2635</v>
      </c>
      <c r="F266" s="666" t="s">
        <v>2636</v>
      </c>
      <c r="G266" s="665" t="s">
        <v>2515</v>
      </c>
      <c r="H266" s="665" t="s">
        <v>2516</v>
      </c>
      <c r="I266" s="667">
        <v>34</v>
      </c>
      <c r="J266" s="667">
        <v>50</v>
      </c>
      <c r="K266" s="668">
        <v>1700</v>
      </c>
    </row>
    <row r="267" spans="1:11" ht="14.4" customHeight="1" x14ac:dyDescent="0.3">
      <c r="A267" s="663" t="s">
        <v>518</v>
      </c>
      <c r="B267" s="664" t="s">
        <v>1429</v>
      </c>
      <c r="C267" s="665" t="s">
        <v>534</v>
      </c>
      <c r="D267" s="666" t="s">
        <v>1433</v>
      </c>
      <c r="E267" s="665" t="s">
        <v>2635</v>
      </c>
      <c r="F267" s="666" t="s">
        <v>2636</v>
      </c>
      <c r="G267" s="665" t="s">
        <v>2213</v>
      </c>
      <c r="H267" s="665" t="s">
        <v>2214</v>
      </c>
      <c r="I267" s="667">
        <v>2.0499999999999998</v>
      </c>
      <c r="J267" s="667">
        <v>10</v>
      </c>
      <c r="K267" s="668">
        <v>20.5</v>
      </c>
    </row>
    <row r="268" spans="1:11" ht="14.4" customHeight="1" x14ac:dyDescent="0.3">
      <c r="A268" s="663" t="s">
        <v>518</v>
      </c>
      <c r="B268" s="664" t="s">
        <v>1429</v>
      </c>
      <c r="C268" s="665" t="s">
        <v>534</v>
      </c>
      <c r="D268" s="666" t="s">
        <v>1433</v>
      </c>
      <c r="E268" s="665" t="s">
        <v>2635</v>
      </c>
      <c r="F268" s="666" t="s">
        <v>2636</v>
      </c>
      <c r="G268" s="665" t="s">
        <v>2517</v>
      </c>
      <c r="H268" s="665" t="s">
        <v>2518</v>
      </c>
      <c r="I268" s="667">
        <v>29.9</v>
      </c>
      <c r="J268" s="667">
        <v>10</v>
      </c>
      <c r="K268" s="668">
        <v>299</v>
      </c>
    </row>
    <row r="269" spans="1:11" ht="14.4" customHeight="1" x14ac:dyDescent="0.3">
      <c r="A269" s="663" t="s">
        <v>518</v>
      </c>
      <c r="B269" s="664" t="s">
        <v>1429</v>
      </c>
      <c r="C269" s="665" t="s">
        <v>534</v>
      </c>
      <c r="D269" s="666" t="s">
        <v>1433</v>
      </c>
      <c r="E269" s="665" t="s">
        <v>2635</v>
      </c>
      <c r="F269" s="666" t="s">
        <v>2636</v>
      </c>
      <c r="G269" s="665" t="s">
        <v>2519</v>
      </c>
      <c r="H269" s="665" t="s">
        <v>2520</v>
      </c>
      <c r="I269" s="667">
        <v>6.05</v>
      </c>
      <c r="J269" s="667">
        <v>10</v>
      </c>
      <c r="K269" s="668">
        <v>60.5</v>
      </c>
    </row>
    <row r="270" spans="1:11" ht="14.4" customHeight="1" x14ac:dyDescent="0.3">
      <c r="A270" s="663" t="s">
        <v>518</v>
      </c>
      <c r="B270" s="664" t="s">
        <v>1429</v>
      </c>
      <c r="C270" s="665" t="s">
        <v>534</v>
      </c>
      <c r="D270" s="666" t="s">
        <v>1433</v>
      </c>
      <c r="E270" s="665" t="s">
        <v>2635</v>
      </c>
      <c r="F270" s="666" t="s">
        <v>2636</v>
      </c>
      <c r="G270" s="665" t="s">
        <v>2219</v>
      </c>
      <c r="H270" s="665" t="s">
        <v>2220</v>
      </c>
      <c r="I270" s="667">
        <v>2.9025000000000003</v>
      </c>
      <c r="J270" s="667">
        <v>700</v>
      </c>
      <c r="K270" s="668">
        <v>2032</v>
      </c>
    </row>
    <row r="271" spans="1:11" ht="14.4" customHeight="1" x14ac:dyDescent="0.3">
      <c r="A271" s="663" t="s">
        <v>518</v>
      </c>
      <c r="B271" s="664" t="s">
        <v>1429</v>
      </c>
      <c r="C271" s="665" t="s">
        <v>534</v>
      </c>
      <c r="D271" s="666" t="s">
        <v>1433</v>
      </c>
      <c r="E271" s="665" t="s">
        <v>2635</v>
      </c>
      <c r="F271" s="666" t="s">
        <v>2636</v>
      </c>
      <c r="G271" s="665" t="s">
        <v>2223</v>
      </c>
      <c r="H271" s="665" t="s">
        <v>2224</v>
      </c>
      <c r="I271" s="667">
        <v>47.19</v>
      </c>
      <c r="J271" s="667">
        <v>20</v>
      </c>
      <c r="K271" s="668">
        <v>943.8</v>
      </c>
    </row>
    <row r="272" spans="1:11" ht="14.4" customHeight="1" x14ac:dyDescent="0.3">
      <c r="A272" s="663" t="s">
        <v>518</v>
      </c>
      <c r="B272" s="664" t="s">
        <v>1429</v>
      </c>
      <c r="C272" s="665" t="s">
        <v>534</v>
      </c>
      <c r="D272" s="666" t="s">
        <v>1433</v>
      </c>
      <c r="E272" s="665" t="s">
        <v>2635</v>
      </c>
      <c r="F272" s="666" t="s">
        <v>2636</v>
      </c>
      <c r="G272" s="665" t="s">
        <v>2521</v>
      </c>
      <c r="H272" s="665" t="s">
        <v>2522</v>
      </c>
      <c r="I272" s="667">
        <v>17.98</v>
      </c>
      <c r="J272" s="667">
        <v>50</v>
      </c>
      <c r="K272" s="668">
        <v>899</v>
      </c>
    </row>
    <row r="273" spans="1:11" ht="14.4" customHeight="1" x14ac:dyDescent="0.3">
      <c r="A273" s="663" t="s">
        <v>518</v>
      </c>
      <c r="B273" s="664" t="s">
        <v>1429</v>
      </c>
      <c r="C273" s="665" t="s">
        <v>534</v>
      </c>
      <c r="D273" s="666" t="s">
        <v>1433</v>
      </c>
      <c r="E273" s="665" t="s">
        <v>2635</v>
      </c>
      <c r="F273" s="666" t="s">
        <v>2636</v>
      </c>
      <c r="G273" s="665" t="s">
        <v>2333</v>
      </c>
      <c r="H273" s="665" t="s">
        <v>2334</v>
      </c>
      <c r="I273" s="667">
        <v>12.11</v>
      </c>
      <c r="J273" s="667">
        <v>30</v>
      </c>
      <c r="K273" s="668">
        <v>363.3</v>
      </c>
    </row>
    <row r="274" spans="1:11" ht="14.4" customHeight="1" x14ac:dyDescent="0.3">
      <c r="A274" s="663" t="s">
        <v>518</v>
      </c>
      <c r="B274" s="664" t="s">
        <v>1429</v>
      </c>
      <c r="C274" s="665" t="s">
        <v>534</v>
      </c>
      <c r="D274" s="666" t="s">
        <v>1433</v>
      </c>
      <c r="E274" s="665" t="s">
        <v>2635</v>
      </c>
      <c r="F274" s="666" t="s">
        <v>2636</v>
      </c>
      <c r="G274" s="665" t="s">
        <v>2523</v>
      </c>
      <c r="H274" s="665" t="s">
        <v>2524</v>
      </c>
      <c r="I274" s="667">
        <v>17.3</v>
      </c>
      <c r="J274" s="667">
        <v>100</v>
      </c>
      <c r="K274" s="668">
        <v>1730.3</v>
      </c>
    </row>
    <row r="275" spans="1:11" ht="14.4" customHeight="1" x14ac:dyDescent="0.3">
      <c r="A275" s="663" t="s">
        <v>518</v>
      </c>
      <c r="B275" s="664" t="s">
        <v>1429</v>
      </c>
      <c r="C275" s="665" t="s">
        <v>534</v>
      </c>
      <c r="D275" s="666" t="s">
        <v>1433</v>
      </c>
      <c r="E275" s="665" t="s">
        <v>2635</v>
      </c>
      <c r="F275" s="666" t="s">
        <v>2636</v>
      </c>
      <c r="G275" s="665" t="s">
        <v>2231</v>
      </c>
      <c r="H275" s="665" t="s">
        <v>2232</v>
      </c>
      <c r="I275" s="667">
        <v>11.5</v>
      </c>
      <c r="J275" s="667">
        <v>10</v>
      </c>
      <c r="K275" s="668">
        <v>115</v>
      </c>
    </row>
    <row r="276" spans="1:11" ht="14.4" customHeight="1" x14ac:dyDescent="0.3">
      <c r="A276" s="663" t="s">
        <v>518</v>
      </c>
      <c r="B276" s="664" t="s">
        <v>1429</v>
      </c>
      <c r="C276" s="665" t="s">
        <v>534</v>
      </c>
      <c r="D276" s="666" t="s">
        <v>1433</v>
      </c>
      <c r="E276" s="665" t="s">
        <v>2635</v>
      </c>
      <c r="F276" s="666" t="s">
        <v>2636</v>
      </c>
      <c r="G276" s="665" t="s">
        <v>2525</v>
      </c>
      <c r="H276" s="665" t="s">
        <v>2526</v>
      </c>
      <c r="I276" s="667">
        <v>17.3</v>
      </c>
      <c r="J276" s="667">
        <v>100</v>
      </c>
      <c r="K276" s="668">
        <v>1730.3</v>
      </c>
    </row>
    <row r="277" spans="1:11" ht="14.4" customHeight="1" x14ac:dyDescent="0.3">
      <c r="A277" s="663" t="s">
        <v>518</v>
      </c>
      <c r="B277" s="664" t="s">
        <v>1429</v>
      </c>
      <c r="C277" s="665" t="s">
        <v>534</v>
      </c>
      <c r="D277" s="666" t="s">
        <v>1433</v>
      </c>
      <c r="E277" s="665" t="s">
        <v>2635</v>
      </c>
      <c r="F277" s="666" t="s">
        <v>2636</v>
      </c>
      <c r="G277" s="665" t="s">
        <v>2527</v>
      </c>
      <c r="H277" s="665" t="s">
        <v>2528</v>
      </c>
      <c r="I277" s="667">
        <v>2.9050000000000002</v>
      </c>
      <c r="J277" s="667">
        <v>50</v>
      </c>
      <c r="K277" s="668">
        <v>145.30000000000001</v>
      </c>
    </row>
    <row r="278" spans="1:11" ht="14.4" customHeight="1" x14ac:dyDescent="0.3">
      <c r="A278" s="663" t="s">
        <v>518</v>
      </c>
      <c r="B278" s="664" t="s">
        <v>1429</v>
      </c>
      <c r="C278" s="665" t="s">
        <v>534</v>
      </c>
      <c r="D278" s="666" t="s">
        <v>1433</v>
      </c>
      <c r="E278" s="665" t="s">
        <v>2635</v>
      </c>
      <c r="F278" s="666" t="s">
        <v>2636</v>
      </c>
      <c r="G278" s="665" t="s">
        <v>2529</v>
      </c>
      <c r="H278" s="665" t="s">
        <v>2530</v>
      </c>
      <c r="I278" s="667">
        <v>2.94</v>
      </c>
      <c r="J278" s="667">
        <v>10</v>
      </c>
      <c r="K278" s="668">
        <v>29.4</v>
      </c>
    </row>
    <row r="279" spans="1:11" ht="14.4" customHeight="1" x14ac:dyDescent="0.3">
      <c r="A279" s="663" t="s">
        <v>518</v>
      </c>
      <c r="B279" s="664" t="s">
        <v>1429</v>
      </c>
      <c r="C279" s="665" t="s">
        <v>534</v>
      </c>
      <c r="D279" s="666" t="s">
        <v>1433</v>
      </c>
      <c r="E279" s="665" t="s">
        <v>2635</v>
      </c>
      <c r="F279" s="666" t="s">
        <v>2636</v>
      </c>
      <c r="G279" s="665" t="s">
        <v>2235</v>
      </c>
      <c r="H279" s="665" t="s">
        <v>2236</v>
      </c>
      <c r="I279" s="667">
        <v>484.03</v>
      </c>
      <c r="J279" s="667">
        <v>5</v>
      </c>
      <c r="K279" s="668">
        <v>2420.15</v>
      </c>
    </row>
    <row r="280" spans="1:11" ht="14.4" customHeight="1" x14ac:dyDescent="0.3">
      <c r="A280" s="663" t="s">
        <v>518</v>
      </c>
      <c r="B280" s="664" t="s">
        <v>1429</v>
      </c>
      <c r="C280" s="665" t="s">
        <v>534</v>
      </c>
      <c r="D280" s="666" t="s">
        <v>1433</v>
      </c>
      <c r="E280" s="665" t="s">
        <v>2635</v>
      </c>
      <c r="F280" s="666" t="s">
        <v>2636</v>
      </c>
      <c r="G280" s="665" t="s">
        <v>2531</v>
      </c>
      <c r="H280" s="665" t="s">
        <v>2532</v>
      </c>
      <c r="I280" s="667">
        <v>3730.79</v>
      </c>
      <c r="J280" s="667">
        <v>6</v>
      </c>
      <c r="K280" s="668">
        <v>22384.76</v>
      </c>
    </row>
    <row r="281" spans="1:11" ht="14.4" customHeight="1" x14ac:dyDescent="0.3">
      <c r="A281" s="663" t="s">
        <v>518</v>
      </c>
      <c r="B281" s="664" t="s">
        <v>1429</v>
      </c>
      <c r="C281" s="665" t="s">
        <v>534</v>
      </c>
      <c r="D281" s="666" t="s">
        <v>1433</v>
      </c>
      <c r="E281" s="665" t="s">
        <v>2635</v>
      </c>
      <c r="F281" s="666" t="s">
        <v>2636</v>
      </c>
      <c r="G281" s="665" t="s">
        <v>2533</v>
      </c>
      <c r="H281" s="665" t="s">
        <v>2534</v>
      </c>
      <c r="I281" s="667">
        <v>76.23</v>
      </c>
      <c r="J281" s="667">
        <v>180</v>
      </c>
      <c r="K281" s="668">
        <v>13721.400000000001</v>
      </c>
    </row>
    <row r="282" spans="1:11" ht="14.4" customHeight="1" x14ac:dyDescent="0.3">
      <c r="A282" s="663" t="s">
        <v>518</v>
      </c>
      <c r="B282" s="664" t="s">
        <v>1429</v>
      </c>
      <c r="C282" s="665" t="s">
        <v>534</v>
      </c>
      <c r="D282" s="666" t="s">
        <v>1433</v>
      </c>
      <c r="E282" s="665" t="s">
        <v>2635</v>
      </c>
      <c r="F282" s="666" t="s">
        <v>2636</v>
      </c>
      <c r="G282" s="665" t="s">
        <v>2241</v>
      </c>
      <c r="H282" s="665" t="s">
        <v>2242</v>
      </c>
      <c r="I282" s="667">
        <v>75.02</v>
      </c>
      <c r="J282" s="667">
        <v>20</v>
      </c>
      <c r="K282" s="668">
        <v>1500.4</v>
      </c>
    </row>
    <row r="283" spans="1:11" ht="14.4" customHeight="1" x14ac:dyDescent="0.3">
      <c r="A283" s="663" t="s">
        <v>518</v>
      </c>
      <c r="B283" s="664" t="s">
        <v>1429</v>
      </c>
      <c r="C283" s="665" t="s">
        <v>534</v>
      </c>
      <c r="D283" s="666" t="s">
        <v>1433</v>
      </c>
      <c r="E283" s="665" t="s">
        <v>2635</v>
      </c>
      <c r="F283" s="666" t="s">
        <v>2636</v>
      </c>
      <c r="G283" s="665" t="s">
        <v>2535</v>
      </c>
      <c r="H283" s="665" t="s">
        <v>2536</v>
      </c>
      <c r="I283" s="667">
        <v>25.59</v>
      </c>
      <c r="J283" s="667">
        <v>90</v>
      </c>
      <c r="K283" s="668">
        <v>2303.2399999999998</v>
      </c>
    </row>
    <row r="284" spans="1:11" ht="14.4" customHeight="1" x14ac:dyDescent="0.3">
      <c r="A284" s="663" t="s">
        <v>518</v>
      </c>
      <c r="B284" s="664" t="s">
        <v>1429</v>
      </c>
      <c r="C284" s="665" t="s">
        <v>534</v>
      </c>
      <c r="D284" s="666" t="s">
        <v>1433</v>
      </c>
      <c r="E284" s="665" t="s">
        <v>2635</v>
      </c>
      <c r="F284" s="666" t="s">
        <v>2636</v>
      </c>
      <c r="G284" s="665" t="s">
        <v>2537</v>
      </c>
      <c r="H284" s="665" t="s">
        <v>2538</v>
      </c>
      <c r="I284" s="667">
        <v>6.32</v>
      </c>
      <c r="J284" s="667">
        <v>100</v>
      </c>
      <c r="K284" s="668">
        <v>631.62</v>
      </c>
    </row>
    <row r="285" spans="1:11" ht="14.4" customHeight="1" x14ac:dyDescent="0.3">
      <c r="A285" s="663" t="s">
        <v>518</v>
      </c>
      <c r="B285" s="664" t="s">
        <v>1429</v>
      </c>
      <c r="C285" s="665" t="s">
        <v>534</v>
      </c>
      <c r="D285" s="666" t="s">
        <v>1433</v>
      </c>
      <c r="E285" s="665" t="s">
        <v>2635</v>
      </c>
      <c r="F285" s="666" t="s">
        <v>2636</v>
      </c>
      <c r="G285" s="665" t="s">
        <v>2539</v>
      </c>
      <c r="H285" s="665" t="s">
        <v>2540</v>
      </c>
      <c r="I285" s="667">
        <v>37.51</v>
      </c>
      <c r="J285" s="667">
        <v>95</v>
      </c>
      <c r="K285" s="668">
        <v>3563.5</v>
      </c>
    </row>
    <row r="286" spans="1:11" ht="14.4" customHeight="1" x14ac:dyDescent="0.3">
      <c r="A286" s="663" t="s">
        <v>518</v>
      </c>
      <c r="B286" s="664" t="s">
        <v>1429</v>
      </c>
      <c r="C286" s="665" t="s">
        <v>534</v>
      </c>
      <c r="D286" s="666" t="s">
        <v>1433</v>
      </c>
      <c r="E286" s="665" t="s">
        <v>2635</v>
      </c>
      <c r="F286" s="666" t="s">
        <v>2636</v>
      </c>
      <c r="G286" s="665" t="s">
        <v>2541</v>
      </c>
      <c r="H286" s="665" t="s">
        <v>2542</v>
      </c>
      <c r="I286" s="667">
        <v>37.51</v>
      </c>
      <c r="J286" s="667">
        <v>50</v>
      </c>
      <c r="K286" s="668">
        <v>1875.5</v>
      </c>
    </row>
    <row r="287" spans="1:11" ht="14.4" customHeight="1" x14ac:dyDescent="0.3">
      <c r="A287" s="663" t="s">
        <v>518</v>
      </c>
      <c r="B287" s="664" t="s">
        <v>1429</v>
      </c>
      <c r="C287" s="665" t="s">
        <v>534</v>
      </c>
      <c r="D287" s="666" t="s">
        <v>1433</v>
      </c>
      <c r="E287" s="665" t="s">
        <v>2635</v>
      </c>
      <c r="F287" s="666" t="s">
        <v>2636</v>
      </c>
      <c r="G287" s="665" t="s">
        <v>2251</v>
      </c>
      <c r="H287" s="665" t="s">
        <v>2252</v>
      </c>
      <c r="I287" s="667">
        <v>1.0566666666666666</v>
      </c>
      <c r="J287" s="667">
        <v>500</v>
      </c>
      <c r="K287" s="668">
        <v>529</v>
      </c>
    </row>
    <row r="288" spans="1:11" ht="14.4" customHeight="1" x14ac:dyDescent="0.3">
      <c r="A288" s="663" t="s">
        <v>518</v>
      </c>
      <c r="B288" s="664" t="s">
        <v>1429</v>
      </c>
      <c r="C288" s="665" t="s">
        <v>534</v>
      </c>
      <c r="D288" s="666" t="s">
        <v>1433</v>
      </c>
      <c r="E288" s="665" t="s">
        <v>2635</v>
      </c>
      <c r="F288" s="666" t="s">
        <v>2636</v>
      </c>
      <c r="G288" s="665" t="s">
        <v>2253</v>
      </c>
      <c r="H288" s="665" t="s">
        <v>2254</v>
      </c>
      <c r="I288" s="667">
        <v>3.39</v>
      </c>
      <c r="J288" s="667">
        <v>40</v>
      </c>
      <c r="K288" s="668">
        <v>135.6</v>
      </c>
    </row>
    <row r="289" spans="1:11" ht="14.4" customHeight="1" x14ac:dyDescent="0.3">
      <c r="A289" s="663" t="s">
        <v>518</v>
      </c>
      <c r="B289" s="664" t="s">
        <v>1429</v>
      </c>
      <c r="C289" s="665" t="s">
        <v>534</v>
      </c>
      <c r="D289" s="666" t="s">
        <v>1433</v>
      </c>
      <c r="E289" s="665" t="s">
        <v>2635</v>
      </c>
      <c r="F289" s="666" t="s">
        <v>2636</v>
      </c>
      <c r="G289" s="665" t="s">
        <v>2339</v>
      </c>
      <c r="H289" s="665" t="s">
        <v>2340</v>
      </c>
      <c r="I289" s="667">
        <v>6.05</v>
      </c>
      <c r="J289" s="667">
        <v>20</v>
      </c>
      <c r="K289" s="668">
        <v>121</v>
      </c>
    </row>
    <row r="290" spans="1:11" ht="14.4" customHeight="1" x14ac:dyDescent="0.3">
      <c r="A290" s="663" t="s">
        <v>518</v>
      </c>
      <c r="B290" s="664" t="s">
        <v>1429</v>
      </c>
      <c r="C290" s="665" t="s">
        <v>534</v>
      </c>
      <c r="D290" s="666" t="s">
        <v>1433</v>
      </c>
      <c r="E290" s="665" t="s">
        <v>2635</v>
      </c>
      <c r="F290" s="666" t="s">
        <v>2636</v>
      </c>
      <c r="G290" s="665" t="s">
        <v>2255</v>
      </c>
      <c r="H290" s="665" t="s">
        <v>2256</v>
      </c>
      <c r="I290" s="667">
        <v>9.44</v>
      </c>
      <c r="J290" s="667">
        <v>150</v>
      </c>
      <c r="K290" s="668">
        <v>1416</v>
      </c>
    </row>
    <row r="291" spans="1:11" ht="14.4" customHeight="1" x14ac:dyDescent="0.3">
      <c r="A291" s="663" t="s">
        <v>518</v>
      </c>
      <c r="B291" s="664" t="s">
        <v>1429</v>
      </c>
      <c r="C291" s="665" t="s">
        <v>534</v>
      </c>
      <c r="D291" s="666" t="s">
        <v>1433</v>
      </c>
      <c r="E291" s="665" t="s">
        <v>2635</v>
      </c>
      <c r="F291" s="666" t="s">
        <v>2636</v>
      </c>
      <c r="G291" s="665" t="s">
        <v>2543</v>
      </c>
      <c r="H291" s="665" t="s">
        <v>2544</v>
      </c>
      <c r="I291" s="667">
        <v>5.77</v>
      </c>
      <c r="J291" s="667">
        <v>100</v>
      </c>
      <c r="K291" s="668">
        <v>577.16999999999996</v>
      </c>
    </row>
    <row r="292" spans="1:11" ht="14.4" customHeight="1" x14ac:dyDescent="0.3">
      <c r="A292" s="663" t="s">
        <v>518</v>
      </c>
      <c r="B292" s="664" t="s">
        <v>1429</v>
      </c>
      <c r="C292" s="665" t="s">
        <v>534</v>
      </c>
      <c r="D292" s="666" t="s">
        <v>1433</v>
      </c>
      <c r="E292" s="665" t="s">
        <v>2653</v>
      </c>
      <c r="F292" s="666" t="s">
        <v>2654</v>
      </c>
      <c r="G292" s="665" t="s">
        <v>2545</v>
      </c>
      <c r="H292" s="665" t="s">
        <v>2546</v>
      </c>
      <c r="I292" s="667">
        <v>50.82</v>
      </c>
      <c r="J292" s="667">
        <v>1</v>
      </c>
      <c r="K292" s="668">
        <v>50.82</v>
      </c>
    </row>
    <row r="293" spans="1:11" ht="14.4" customHeight="1" x14ac:dyDescent="0.3">
      <c r="A293" s="663" t="s">
        <v>518</v>
      </c>
      <c r="B293" s="664" t="s">
        <v>1429</v>
      </c>
      <c r="C293" s="665" t="s">
        <v>534</v>
      </c>
      <c r="D293" s="666" t="s">
        <v>1433</v>
      </c>
      <c r="E293" s="665" t="s">
        <v>2653</v>
      </c>
      <c r="F293" s="666" t="s">
        <v>2654</v>
      </c>
      <c r="G293" s="665" t="s">
        <v>2547</v>
      </c>
      <c r="H293" s="665" t="s">
        <v>2548</v>
      </c>
      <c r="I293" s="667">
        <v>87.12</v>
      </c>
      <c r="J293" s="667">
        <v>2</v>
      </c>
      <c r="K293" s="668">
        <v>174.24</v>
      </c>
    </row>
    <row r="294" spans="1:11" ht="14.4" customHeight="1" x14ac:dyDescent="0.3">
      <c r="A294" s="663" t="s">
        <v>518</v>
      </c>
      <c r="B294" s="664" t="s">
        <v>1429</v>
      </c>
      <c r="C294" s="665" t="s">
        <v>534</v>
      </c>
      <c r="D294" s="666" t="s">
        <v>1433</v>
      </c>
      <c r="E294" s="665" t="s">
        <v>2651</v>
      </c>
      <c r="F294" s="666" t="s">
        <v>2652</v>
      </c>
      <c r="G294" s="665" t="s">
        <v>2429</v>
      </c>
      <c r="H294" s="665" t="s">
        <v>2430</v>
      </c>
      <c r="I294" s="667">
        <v>150.65</v>
      </c>
      <c r="J294" s="667">
        <v>13</v>
      </c>
      <c r="K294" s="668">
        <v>1958.4499999999998</v>
      </c>
    </row>
    <row r="295" spans="1:11" ht="14.4" customHeight="1" x14ac:dyDescent="0.3">
      <c r="A295" s="663" t="s">
        <v>518</v>
      </c>
      <c r="B295" s="664" t="s">
        <v>1429</v>
      </c>
      <c r="C295" s="665" t="s">
        <v>534</v>
      </c>
      <c r="D295" s="666" t="s">
        <v>1433</v>
      </c>
      <c r="E295" s="665" t="s">
        <v>2651</v>
      </c>
      <c r="F295" s="666" t="s">
        <v>2652</v>
      </c>
      <c r="G295" s="665" t="s">
        <v>2431</v>
      </c>
      <c r="H295" s="665" t="s">
        <v>2432</v>
      </c>
      <c r="I295" s="667">
        <v>601.45000000000005</v>
      </c>
      <c r="J295" s="667">
        <v>3</v>
      </c>
      <c r="K295" s="668">
        <v>1804.3500000000001</v>
      </c>
    </row>
    <row r="296" spans="1:11" ht="14.4" customHeight="1" x14ac:dyDescent="0.3">
      <c r="A296" s="663" t="s">
        <v>518</v>
      </c>
      <c r="B296" s="664" t="s">
        <v>1429</v>
      </c>
      <c r="C296" s="665" t="s">
        <v>534</v>
      </c>
      <c r="D296" s="666" t="s">
        <v>1433</v>
      </c>
      <c r="E296" s="665" t="s">
        <v>2651</v>
      </c>
      <c r="F296" s="666" t="s">
        <v>2652</v>
      </c>
      <c r="G296" s="665" t="s">
        <v>2433</v>
      </c>
      <c r="H296" s="665" t="s">
        <v>2434</v>
      </c>
      <c r="I296" s="667">
        <v>166.75</v>
      </c>
      <c r="J296" s="667">
        <v>50</v>
      </c>
      <c r="K296" s="668">
        <v>8337.5</v>
      </c>
    </row>
    <row r="297" spans="1:11" ht="14.4" customHeight="1" x14ac:dyDescent="0.3">
      <c r="A297" s="663" t="s">
        <v>518</v>
      </c>
      <c r="B297" s="664" t="s">
        <v>1429</v>
      </c>
      <c r="C297" s="665" t="s">
        <v>534</v>
      </c>
      <c r="D297" s="666" t="s">
        <v>1433</v>
      </c>
      <c r="E297" s="665" t="s">
        <v>2651</v>
      </c>
      <c r="F297" s="666" t="s">
        <v>2652</v>
      </c>
      <c r="G297" s="665" t="s">
        <v>2435</v>
      </c>
      <c r="H297" s="665" t="s">
        <v>2436</v>
      </c>
      <c r="I297" s="667">
        <v>323.15000000000003</v>
      </c>
      <c r="J297" s="667">
        <v>11</v>
      </c>
      <c r="K297" s="668">
        <v>3554.6499999999996</v>
      </c>
    </row>
    <row r="298" spans="1:11" ht="14.4" customHeight="1" x14ac:dyDescent="0.3">
      <c r="A298" s="663" t="s">
        <v>518</v>
      </c>
      <c r="B298" s="664" t="s">
        <v>1429</v>
      </c>
      <c r="C298" s="665" t="s">
        <v>534</v>
      </c>
      <c r="D298" s="666" t="s">
        <v>1433</v>
      </c>
      <c r="E298" s="665" t="s">
        <v>2651</v>
      </c>
      <c r="F298" s="666" t="s">
        <v>2652</v>
      </c>
      <c r="G298" s="665" t="s">
        <v>2549</v>
      </c>
      <c r="H298" s="665" t="s">
        <v>2550</v>
      </c>
      <c r="I298" s="667">
        <v>166.75</v>
      </c>
      <c r="J298" s="667">
        <v>12</v>
      </c>
      <c r="K298" s="668">
        <v>2001</v>
      </c>
    </row>
    <row r="299" spans="1:11" ht="14.4" customHeight="1" x14ac:dyDescent="0.3">
      <c r="A299" s="663" t="s">
        <v>518</v>
      </c>
      <c r="B299" s="664" t="s">
        <v>1429</v>
      </c>
      <c r="C299" s="665" t="s">
        <v>534</v>
      </c>
      <c r="D299" s="666" t="s">
        <v>1433</v>
      </c>
      <c r="E299" s="665" t="s">
        <v>2651</v>
      </c>
      <c r="F299" s="666" t="s">
        <v>2652</v>
      </c>
      <c r="G299" s="665" t="s">
        <v>2437</v>
      </c>
      <c r="H299" s="665" t="s">
        <v>2438</v>
      </c>
      <c r="I299" s="667">
        <v>141.55000000000001</v>
      </c>
      <c r="J299" s="667">
        <v>6</v>
      </c>
      <c r="K299" s="668">
        <v>849.3</v>
      </c>
    </row>
    <row r="300" spans="1:11" ht="14.4" customHeight="1" x14ac:dyDescent="0.3">
      <c r="A300" s="663" t="s">
        <v>518</v>
      </c>
      <c r="B300" s="664" t="s">
        <v>1429</v>
      </c>
      <c r="C300" s="665" t="s">
        <v>534</v>
      </c>
      <c r="D300" s="666" t="s">
        <v>1433</v>
      </c>
      <c r="E300" s="665" t="s">
        <v>2651</v>
      </c>
      <c r="F300" s="666" t="s">
        <v>2652</v>
      </c>
      <c r="G300" s="665" t="s">
        <v>2551</v>
      </c>
      <c r="H300" s="665" t="s">
        <v>2552</v>
      </c>
      <c r="I300" s="667">
        <v>190.9</v>
      </c>
      <c r="J300" s="667">
        <v>9</v>
      </c>
      <c r="K300" s="668">
        <v>1718.1000000000001</v>
      </c>
    </row>
    <row r="301" spans="1:11" ht="14.4" customHeight="1" x14ac:dyDescent="0.3">
      <c r="A301" s="663" t="s">
        <v>518</v>
      </c>
      <c r="B301" s="664" t="s">
        <v>1429</v>
      </c>
      <c r="C301" s="665" t="s">
        <v>534</v>
      </c>
      <c r="D301" s="666" t="s">
        <v>1433</v>
      </c>
      <c r="E301" s="665" t="s">
        <v>2651</v>
      </c>
      <c r="F301" s="666" t="s">
        <v>2652</v>
      </c>
      <c r="G301" s="665" t="s">
        <v>2441</v>
      </c>
      <c r="H301" s="665" t="s">
        <v>2442</v>
      </c>
      <c r="I301" s="667">
        <v>166.75</v>
      </c>
      <c r="J301" s="667">
        <v>8</v>
      </c>
      <c r="K301" s="668">
        <v>1334</v>
      </c>
    </row>
    <row r="302" spans="1:11" ht="14.4" customHeight="1" x14ac:dyDescent="0.3">
      <c r="A302" s="663" t="s">
        <v>518</v>
      </c>
      <c r="B302" s="664" t="s">
        <v>1429</v>
      </c>
      <c r="C302" s="665" t="s">
        <v>534</v>
      </c>
      <c r="D302" s="666" t="s">
        <v>1433</v>
      </c>
      <c r="E302" s="665" t="s">
        <v>2651</v>
      </c>
      <c r="F302" s="666" t="s">
        <v>2652</v>
      </c>
      <c r="G302" s="665" t="s">
        <v>2443</v>
      </c>
      <c r="H302" s="665" t="s">
        <v>2444</v>
      </c>
      <c r="I302" s="667">
        <v>601.45000000000005</v>
      </c>
      <c r="J302" s="667">
        <v>1</v>
      </c>
      <c r="K302" s="668">
        <v>601.45000000000005</v>
      </c>
    </row>
    <row r="303" spans="1:11" ht="14.4" customHeight="1" x14ac:dyDescent="0.3">
      <c r="A303" s="663" t="s">
        <v>518</v>
      </c>
      <c r="B303" s="664" t="s">
        <v>1429</v>
      </c>
      <c r="C303" s="665" t="s">
        <v>534</v>
      </c>
      <c r="D303" s="666" t="s">
        <v>1433</v>
      </c>
      <c r="E303" s="665" t="s">
        <v>2651</v>
      </c>
      <c r="F303" s="666" t="s">
        <v>2652</v>
      </c>
      <c r="G303" s="665" t="s">
        <v>2553</v>
      </c>
      <c r="H303" s="665" t="s">
        <v>2554</v>
      </c>
      <c r="I303" s="667">
        <v>166.75</v>
      </c>
      <c r="J303" s="667">
        <v>3</v>
      </c>
      <c r="K303" s="668">
        <v>500.25</v>
      </c>
    </row>
    <row r="304" spans="1:11" ht="14.4" customHeight="1" x14ac:dyDescent="0.3">
      <c r="A304" s="663" t="s">
        <v>518</v>
      </c>
      <c r="B304" s="664" t="s">
        <v>1429</v>
      </c>
      <c r="C304" s="665" t="s">
        <v>534</v>
      </c>
      <c r="D304" s="666" t="s">
        <v>1433</v>
      </c>
      <c r="E304" s="665" t="s">
        <v>2651</v>
      </c>
      <c r="F304" s="666" t="s">
        <v>2652</v>
      </c>
      <c r="G304" s="665" t="s">
        <v>2555</v>
      </c>
      <c r="H304" s="665" t="s">
        <v>2556</v>
      </c>
      <c r="I304" s="667">
        <v>307.05</v>
      </c>
      <c r="J304" s="667">
        <v>1</v>
      </c>
      <c r="K304" s="668">
        <v>307.05</v>
      </c>
    </row>
    <row r="305" spans="1:11" ht="14.4" customHeight="1" x14ac:dyDescent="0.3">
      <c r="A305" s="663" t="s">
        <v>518</v>
      </c>
      <c r="B305" s="664" t="s">
        <v>1429</v>
      </c>
      <c r="C305" s="665" t="s">
        <v>534</v>
      </c>
      <c r="D305" s="666" t="s">
        <v>1433</v>
      </c>
      <c r="E305" s="665" t="s">
        <v>2651</v>
      </c>
      <c r="F305" s="666" t="s">
        <v>2652</v>
      </c>
      <c r="G305" s="665" t="s">
        <v>2557</v>
      </c>
      <c r="H305" s="665" t="s">
        <v>2558</v>
      </c>
      <c r="I305" s="667">
        <v>369.15</v>
      </c>
      <c r="J305" s="667">
        <v>2</v>
      </c>
      <c r="K305" s="668">
        <v>738.3</v>
      </c>
    </row>
    <row r="306" spans="1:11" ht="14.4" customHeight="1" x14ac:dyDescent="0.3">
      <c r="A306" s="663" t="s">
        <v>518</v>
      </c>
      <c r="B306" s="664" t="s">
        <v>1429</v>
      </c>
      <c r="C306" s="665" t="s">
        <v>534</v>
      </c>
      <c r="D306" s="666" t="s">
        <v>1433</v>
      </c>
      <c r="E306" s="665" t="s">
        <v>2651</v>
      </c>
      <c r="F306" s="666" t="s">
        <v>2652</v>
      </c>
      <c r="G306" s="665" t="s">
        <v>2453</v>
      </c>
      <c r="H306" s="665" t="s">
        <v>2454</v>
      </c>
      <c r="I306" s="667">
        <v>151.80000000000001</v>
      </c>
      <c r="J306" s="667">
        <v>3</v>
      </c>
      <c r="K306" s="668">
        <v>455.40000000000003</v>
      </c>
    </row>
    <row r="307" spans="1:11" ht="14.4" customHeight="1" x14ac:dyDescent="0.3">
      <c r="A307" s="663" t="s">
        <v>518</v>
      </c>
      <c r="B307" s="664" t="s">
        <v>1429</v>
      </c>
      <c r="C307" s="665" t="s">
        <v>534</v>
      </c>
      <c r="D307" s="666" t="s">
        <v>1433</v>
      </c>
      <c r="E307" s="665" t="s">
        <v>2651</v>
      </c>
      <c r="F307" s="666" t="s">
        <v>2652</v>
      </c>
      <c r="G307" s="665" t="s">
        <v>2559</v>
      </c>
      <c r="H307" s="665" t="s">
        <v>2560</v>
      </c>
      <c r="I307" s="667">
        <v>166.75</v>
      </c>
      <c r="J307" s="667">
        <v>13</v>
      </c>
      <c r="K307" s="668">
        <v>2167.75</v>
      </c>
    </row>
    <row r="308" spans="1:11" ht="14.4" customHeight="1" x14ac:dyDescent="0.3">
      <c r="A308" s="663" t="s">
        <v>518</v>
      </c>
      <c r="B308" s="664" t="s">
        <v>1429</v>
      </c>
      <c r="C308" s="665" t="s">
        <v>534</v>
      </c>
      <c r="D308" s="666" t="s">
        <v>1433</v>
      </c>
      <c r="E308" s="665" t="s">
        <v>2651</v>
      </c>
      <c r="F308" s="666" t="s">
        <v>2652</v>
      </c>
      <c r="G308" s="665" t="s">
        <v>2561</v>
      </c>
      <c r="H308" s="665" t="s">
        <v>2562</v>
      </c>
      <c r="I308" s="667">
        <v>166.75</v>
      </c>
      <c r="J308" s="667">
        <v>3</v>
      </c>
      <c r="K308" s="668">
        <v>500.25</v>
      </c>
    </row>
    <row r="309" spans="1:11" ht="14.4" customHeight="1" x14ac:dyDescent="0.3">
      <c r="A309" s="663" t="s">
        <v>518</v>
      </c>
      <c r="B309" s="664" t="s">
        <v>1429</v>
      </c>
      <c r="C309" s="665" t="s">
        <v>534</v>
      </c>
      <c r="D309" s="666" t="s">
        <v>1433</v>
      </c>
      <c r="E309" s="665" t="s">
        <v>2651</v>
      </c>
      <c r="F309" s="666" t="s">
        <v>2652</v>
      </c>
      <c r="G309" s="665" t="s">
        <v>2563</v>
      </c>
      <c r="H309" s="665" t="s">
        <v>2564</v>
      </c>
      <c r="I309" s="667">
        <v>527.42499999999995</v>
      </c>
      <c r="J309" s="667">
        <v>17</v>
      </c>
      <c r="K309" s="668">
        <v>8966.19</v>
      </c>
    </row>
    <row r="310" spans="1:11" ht="14.4" customHeight="1" x14ac:dyDescent="0.3">
      <c r="A310" s="663" t="s">
        <v>518</v>
      </c>
      <c r="B310" s="664" t="s">
        <v>1429</v>
      </c>
      <c r="C310" s="665" t="s">
        <v>534</v>
      </c>
      <c r="D310" s="666" t="s">
        <v>1433</v>
      </c>
      <c r="E310" s="665" t="s">
        <v>2651</v>
      </c>
      <c r="F310" s="666" t="s">
        <v>2652</v>
      </c>
      <c r="G310" s="665" t="s">
        <v>2565</v>
      </c>
      <c r="H310" s="665" t="s">
        <v>2566</v>
      </c>
      <c r="I310" s="667">
        <v>527.42333333333329</v>
      </c>
      <c r="J310" s="667">
        <v>7</v>
      </c>
      <c r="K310" s="668">
        <v>3691.99</v>
      </c>
    </row>
    <row r="311" spans="1:11" ht="14.4" customHeight="1" x14ac:dyDescent="0.3">
      <c r="A311" s="663" t="s">
        <v>518</v>
      </c>
      <c r="B311" s="664" t="s">
        <v>1429</v>
      </c>
      <c r="C311" s="665" t="s">
        <v>534</v>
      </c>
      <c r="D311" s="666" t="s">
        <v>1433</v>
      </c>
      <c r="E311" s="665" t="s">
        <v>2651</v>
      </c>
      <c r="F311" s="666" t="s">
        <v>2652</v>
      </c>
      <c r="G311" s="665" t="s">
        <v>2567</v>
      </c>
      <c r="H311" s="665" t="s">
        <v>2568</v>
      </c>
      <c r="I311" s="667">
        <v>527.42999999999995</v>
      </c>
      <c r="J311" s="667">
        <v>12</v>
      </c>
      <c r="K311" s="668">
        <v>6329.15</v>
      </c>
    </row>
    <row r="312" spans="1:11" ht="14.4" customHeight="1" x14ac:dyDescent="0.3">
      <c r="A312" s="663" t="s">
        <v>518</v>
      </c>
      <c r="B312" s="664" t="s">
        <v>1429</v>
      </c>
      <c r="C312" s="665" t="s">
        <v>534</v>
      </c>
      <c r="D312" s="666" t="s">
        <v>1433</v>
      </c>
      <c r="E312" s="665" t="s">
        <v>2651</v>
      </c>
      <c r="F312" s="666" t="s">
        <v>2652</v>
      </c>
      <c r="G312" s="665" t="s">
        <v>2569</v>
      </c>
      <c r="H312" s="665" t="s">
        <v>2570</v>
      </c>
      <c r="I312" s="667">
        <v>2036.0550000000001</v>
      </c>
      <c r="J312" s="667">
        <v>5</v>
      </c>
      <c r="K312" s="668">
        <v>10180.26</v>
      </c>
    </row>
    <row r="313" spans="1:11" ht="14.4" customHeight="1" x14ac:dyDescent="0.3">
      <c r="A313" s="663" t="s">
        <v>518</v>
      </c>
      <c r="B313" s="664" t="s">
        <v>1429</v>
      </c>
      <c r="C313" s="665" t="s">
        <v>534</v>
      </c>
      <c r="D313" s="666" t="s">
        <v>1433</v>
      </c>
      <c r="E313" s="665" t="s">
        <v>2651</v>
      </c>
      <c r="F313" s="666" t="s">
        <v>2652</v>
      </c>
      <c r="G313" s="665" t="s">
        <v>2571</v>
      </c>
      <c r="H313" s="665" t="s">
        <v>2572</v>
      </c>
      <c r="I313" s="667">
        <v>2036.0466666666664</v>
      </c>
      <c r="J313" s="667">
        <v>5</v>
      </c>
      <c r="K313" s="668">
        <v>10180.24</v>
      </c>
    </row>
    <row r="314" spans="1:11" ht="14.4" customHeight="1" x14ac:dyDescent="0.3">
      <c r="A314" s="663" t="s">
        <v>518</v>
      </c>
      <c r="B314" s="664" t="s">
        <v>1429</v>
      </c>
      <c r="C314" s="665" t="s">
        <v>534</v>
      </c>
      <c r="D314" s="666" t="s">
        <v>1433</v>
      </c>
      <c r="E314" s="665" t="s">
        <v>2651</v>
      </c>
      <c r="F314" s="666" t="s">
        <v>2652</v>
      </c>
      <c r="G314" s="665" t="s">
        <v>2573</v>
      </c>
      <c r="H314" s="665" t="s">
        <v>2574</v>
      </c>
      <c r="I314" s="667">
        <v>1350.5</v>
      </c>
      <c r="J314" s="667">
        <v>1</v>
      </c>
      <c r="K314" s="668">
        <v>1350.5</v>
      </c>
    </row>
    <row r="315" spans="1:11" ht="14.4" customHeight="1" x14ac:dyDescent="0.3">
      <c r="A315" s="663" t="s">
        <v>518</v>
      </c>
      <c r="B315" s="664" t="s">
        <v>1429</v>
      </c>
      <c r="C315" s="665" t="s">
        <v>534</v>
      </c>
      <c r="D315" s="666" t="s">
        <v>1433</v>
      </c>
      <c r="E315" s="665" t="s">
        <v>2651</v>
      </c>
      <c r="F315" s="666" t="s">
        <v>2652</v>
      </c>
      <c r="G315" s="665" t="s">
        <v>2461</v>
      </c>
      <c r="H315" s="665" t="s">
        <v>2462</v>
      </c>
      <c r="I315" s="667">
        <v>151.80000000000001</v>
      </c>
      <c r="J315" s="667">
        <v>2</v>
      </c>
      <c r="K315" s="668">
        <v>303.60000000000002</v>
      </c>
    </row>
    <row r="316" spans="1:11" ht="14.4" customHeight="1" x14ac:dyDescent="0.3">
      <c r="A316" s="663" t="s">
        <v>518</v>
      </c>
      <c r="B316" s="664" t="s">
        <v>1429</v>
      </c>
      <c r="C316" s="665" t="s">
        <v>534</v>
      </c>
      <c r="D316" s="666" t="s">
        <v>1433</v>
      </c>
      <c r="E316" s="665" t="s">
        <v>2651</v>
      </c>
      <c r="F316" s="666" t="s">
        <v>2652</v>
      </c>
      <c r="G316" s="665" t="s">
        <v>2575</v>
      </c>
      <c r="H316" s="665" t="s">
        <v>2576</v>
      </c>
      <c r="I316" s="667">
        <v>4343.55</v>
      </c>
      <c r="J316" s="667">
        <v>2</v>
      </c>
      <c r="K316" s="668">
        <v>8687.1</v>
      </c>
    </row>
    <row r="317" spans="1:11" ht="14.4" customHeight="1" x14ac:dyDescent="0.3">
      <c r="A317" s="663" t="s">
        <v>518</v>
      </c>
      <c r="B317" s="664" t="s">
        <v>1429</v>
      </c>
      <c r="C317" s="665" t="s">
        <v>534</v>
      </c>
      <c r="D317" s="666" t="s">
        <v>1433</v>
      </c>
      <c r="E317" s="665" t="s">
        <v>2651</v>
      </c>
      <c r="F317" s="666" t="s">
        <v>2652</v>
      </c>
      <c r="G317" s="665" t="s">
        <v>2577</v>
      </c>
      <c r="H317" s="665" t="s">
        <v>2578</v>
      </c>
      <c r="I317" s="667">
        <v>527.42399999999998</v>
      </c>
      <c r="J317" s="667">
        <v>54</v>
      </c>
      <c r="K317" s="668">
        <v>28480.86</v>
      </c>
    </row>
    <row r="318" spans="1:11" ht="14.4" customHeight="1" x14ac:dyDescent="0.3">
      <c r="A318" s="663" t="s">
        <v>518</v>
      </c>
      <c r="B318" s="664" t="s">
        <v>1429</v>
      </c>
      <c r="C318" s="665" t="s">
        <v>534</v>
      </c>
      <c r="D318" s="666" t="s">
        <v>1433</v>
      </c>
      <c r="E318" s="665" t="s">
        <v>2651</v>
      </c>
      <c r="F318" s="666" t="s">
        <v>2652</v>
      </c>
      <c r="G318" s="665" t="s">
        <v>2579</v>
      </c>
      <c r="H318" s="665" t="s">
        <v>2580</v>
      </c>
      <c r="I318" s="667">
        <v>527.4228571428572</v>
      </c>
      <c r="J318" s="667">
        <v>79</v>
      </c>
      <c r="K318" s="668">
        <v>41666.44</v>
      </c>
    </row>
    <row r="319" spans="1:11" ht="14.4" customHeight="1" x14ac:dyDescent="0.3">
      <c r="A319" s="663" t="s">
        <v>518</v>
      </c>
      <c r="B319" s="664" t="s">
        <v>1429</v>
      </c>
      <c r="C319" s="665" t="s">
        <v>534</v>
      </c>
      <c r="D319" s="666" t="s">
        <v>1433</v>
      </c>
      <c r="E319" s="665" t="s">
        <v>2651</v>
      </c>
      <c r="F319" s="666" t="s">
        <v>2652</v>
      </c>
      <c r="G319" s="665" t="s">
        <v>2581</v>
      </c>
      <c r="H319" s="665" t="s">
        <v>2582</v>
      </c>
      <c r="I319" s="667">
        <v>1927.7250000000001</v>
      </c>
      <c r="J319" s="667">
        <v>12</v>
      </c>
      <c r="K319" s="668">
        <v>23132.670000000002</v>
      </c>
    </row>
    <row r="320" spans="1:11" ht="14.4" customHeight="1" x14ac:dyDescent="0.3">
      <c r="A320" s="663" t="s">
        <v>518</v>
      </c>
      <c r="B320" s="664" t="s">
        <v>1429</v>
      </c>
      <c r="C320" s="665" t="s">
        <v>534</v>
      </c>
      <c r="D320" s="666" t="s">
        <v>1433</v>
      </c>
      <c r="E320" s="665" t="s">
        <v>2651</v>
      </c>
      <c r="F320" s="666" t="s">
        <v>2652</v>
      </c>
      <c r="G320" s="665" t="s">
        <v>2583</v>
      </c>
      <c r="H320" s="665" t="s">
        <v>2584</v>
      </c>
      <c r="I320" s="667">
        <v>533.91</v>
      </c>
      <c r="J320" s="667">
        <v>42</v>
      </c>
      <c r="K320" s="668">
        <v>22424.240000000002</v>
      </c>
    </row>
    <row r="321" spans="1:11" ht="14.4" customHeight="1" x14ac:dyDescent="0.3">
      <c r="A321" s="663" t="s">
        <v>518</v>
      </c>
      <c r="B321" s="664" t="s">
        <v>1429</v>
      </c>
      <c r="C321" s="665" t="s">
        <v>534</v>
      </c>
      <c r="D321" s="666" t="s">
        <v>1433</v>
      </c>
      <c r="E321" s="665" t="s">
        <v>2651</v>
      </c>
      <c r="F321" s="666" t="s">
        <v>2652</v>
      </c>
      <c r="G321" s="665" t="s">
        <v>2585</v>
      </c>
      <c r="H321" s="665" t="s">
        <v>2586</v>
      </c>
      <c r="I321" s="667">
        <v>411.7</v>
      </c>
      <c r="J321" s="667">
        <v>1</v>
      </c>
      <c r="K321" s="668">
        <v>411.7</v>
      </c>
    </row>
    <row r="322" spans="1:11" ht="14.4" customHeight="1" x14ac:dyDescent="0.3">
      <c r="A322" s="663" t="s">
        <v>518</v>
      </c>
      <c r="B322" s="664" t="s">
        <v>1429</v>
      </c>
      <c r="C322" s="665" t="s">
        <v>534</v>
      </c>
      <c r="D322" s="666" t="s">
        <v>1433</v>
      </c>
      <c r="E322" s="665" t="s">
        <v>2651</v>
      </c>
      <c r="F322" s="666" t="s">
        <v>2652</v>
      </c>
      <c r="G322" s="665" t="s">
        <v>2587</v>
      </c>
      <c r="H322" s="665" t="s">
        <v>2588</v>
      </c>
      <c r="I322" s="667">
        <v>1350.5139999999999</v>
      </c>
      <c r="J322" s="667">
        <v>8</v>
      </c>
      <c r="K322" s="668">
        <v>10804.14</v>
      </c>
    </row>
    <row r="323" spans="1:11" ht="14.4" customHeight="1" x14ac:dyDescent="0.3">
      <c r="A323" s="663" t="s">
        <v>518</v>
      </c>
      <c r="B323" s="664" t="s">
        <v>1429</v>
      </c>
      <c r="C323" s="665" t="s">
        <v>534</v>
      </c>
      <c r="D323" s="666" t="s">
        <v>1433</v>
      </c>
      <c r="E323" s="665" t="s">
        <v>2651</v>
      </c>
      <c r="F323" s="666" t="s">
        <v>2652</v>
      </c>
      <c r="G323" s="665" t="s">
        <v>2589</v>
      </c>
      <c r="H323" s="665" t="s">
        <v>2590</v>
      </c>
      <c r="I323" s="667">
        <v>1927.7649999999999</v>
      </c>
      <c r="J323" s="667">
        <v>2</v>
      </c>
      <c r="K323" s="668">
        <v>3855.5299999999997</v>
      </c>
    </row>
    <row r="324" spans="1:11" ht="14.4" customHeight="1" x14ac:dyDescent="0.3">
      <c r="A324" s="663" t="s">
        <v>518</v>
      </c>
      <c r="B324" s="664" t="s">
        <v>1429</v>
      </c>
      <c r="C324" s="665" t="s">
        <v>534</v>
      </c>
      <c r="D324" s="666" t="s">
        <v>1433</v>
      </c>
      <c r="E324" s="665" t="s">
        <v>2651</v>
      </c>
      <c r="F324" s="666" t="s">
        <v>2652</v>
      </c>
      <c r="G324" s="665" t="s">
        <v>2591</v>
      </c>
      <c r="H324" s="665" t="s">
        <v>2592</v>
      </c>
      <c r="I324" s="667">
        <v>1350.54</v>
      </c>
      <c r="J324" s="667">
        <v>1</v>
      </c>
      <c r="K324" s="668">
        <v>1350.54</v>
      </c>
    </row>
    <row r="325" spans="1:11" ht="14.4" customHeight="1" x14ac:dyDescent="0.3">
      <c r="A325" s="663" t="s">
        <v>518</v>
      </c>
      <c r="B325" s="664" t="s">
        <v>1429</v>
      </c>
      <c r="C325" s="665" t="s">
        <v>534</v>
      </c>
      <c r="D325" s="666" t="s">
        <v>1433</v>
      </c>
      <c r="E325" s="665" t="s">
        <v>2651</v>
      </c>
      <c r="F325" s="666" t="s">
        <v>2652</v>
      </c>
      <c r="G325" s="665" t="s">
        <v>2593</v>
      </c>
      <c r="H325" s="665" t="s">
        <v>2594</v>
      </c>
      <c r="I325" s="667">
        <v>150.65</v>
      </c>
      <c r="J325" s="667">
        <v>13</v>
      </c>
      <c r="K325" s="668">
        <v>1958.4499999999998</v>
      </c>
    </row>
    <row r="326" spans="1:11" ht="14.4" customHeight="1" x14ac:dyDescent="0.3">
      <c r="A326" s="663" t="s">
        <v>518</v>
      </c>
      <c r="B326" s="664" t="s">
        <v>1429</v>
      </c>
      <c r="C326" s="665" t="s">
        <v>534</v>
      </c>
      <c r="D326" s="666" t="s">
        <v>1433</v>
      </c>
      <c r="E326" s="665" t="s">
        <v>2651</v>
      </c>
      <c r="F326" s="666" t="s">
        <v>2652</v>
      </c>
      <c r="G326" s="665" t="s">
        <v>2595</v>
      </c>
      <c r="H326" s="665" t="s">
        <v>2596</v>
      </c>
      <c r="I326" s="667">
        <v>370.3</v>
      </c>
      <c r="J326" s="667">
        <v>1</v>
      </c>
      <c r="K326" s="668">
        <v>370.3</v>
      </c>
    </row>
    <row r="327" spans="1:11" ht="14.4" customHeight="1" x14ac:dyDescent="0.3">
      <c r="A327" s="663" t="s">
        <v>518</v>
      </c>
      <c r="B327" s="664" t="s">
        <v>1429</v>
      </c>
      <c r="C327" s="665" t="s">
        <v>534</v>
      </c>
      <c r="D327" s="666" t="s">
        <v>1433</v>
      </c>
      <c r="E327" s="665" t="s">
        <v>2651</v>
      </c>
      <c r="F327" s="666" t="s">
        <v>2652</v>
      </c>
      <c r="G327" s="665" t="s">
        <v>2597</v>
      </c>
      <c r="H327" s="665" t="s">
        <v>2598</v>
      </c>
      <c r="I327" s="667">
        <v>2343.65</v>
      </c>
      <c r="J327" s="667">
        <v>1</v>
      </c>
      <c r="K327" s="668">
        <v>2343.65</v>
      </c>
    </row>
    <row r="328" spans="1:11" ht="14.4" customHeight="1" x14ac:dyDescent="0.3">
      <c r="A328" s="663" t="s">
        <v>518</v>
      </c>
      <c r="B328" s="664" t="s">
        <v>1429</v>
      </c>
      <c r="C328" s="665" t="s">
        <v>534</v>
      </c>
      <c r="D328" s="666" t="s">
        <v>1433</v>
      </c>
      <c r="E328" s="665" t="s">
        <v>2651</v>
      </c>
      <c r="F328" s="666" t="s">
        <v>2652</v>
      </c>
      <c r="G328" s="665" t="s">
        <v>2599</v>
      </c>
      <c r="H328" s="665" t="s">
        <v>2600</v>
      </c>
      <c r="I328" s="667">
        <v>49.67</v>
      </c>
      <c r="J328" s="667">
        <v>12</v>
      </c>
      <c r="K328" s="668">
        <v>596</v>
      </c>
    </row>
    <row r="329" spans="1:11" ht="14.4" customHeight="1" x14ac:dyDescent="0.3">
      <c r="A329" s="663" t="s">
        <v>518</v>
      </c>
      <c r="B329" s="664" t="s">
        <v>1429</v>
      </c>
      <c r="C329" s="665" t="s">
        <v>534</v>
      </c>
      <c r="D329" s="666" t="s">
        <v>1433</v>
      </c>
      <c r="E329" s="665" t="s">
        <v>2651</v>
      </c>
      <c r="F329" s="666" t="s">
        <v>2652</v>
      </c>
      <c r="G329" s="665" t="s">
        <v>2601</v>
      </c>
      <c r="H329" s="665" t="s">
        <v>2602</v>
      </c>
      <c r="I329" s="667">
        <v>127.59</v>
      </c>
      <c r="J329" s="667">
        <v>5</v>
      </c>
      <c r="K329" s="668">
        <v>637.97</v>
      </c>
    </row>
    <row r="330" spans="1:11" ht="14.4" customHeight="1" x14ac:dyDescent="0.3">
      <c r="A330" s="663" t="s">
        <v>518</v>
      </c>
      <c r="B330" s="664" t="s">
        <v>1429</v>
      </c>
      <c r="C330" s="665" t="s">
        <v>534</v>
      </c>
      <c r="D330" s="666" t="s">
        <v>1433</v>
      </c>
      <c r="E330" s="665" t="s">
        <v>2651</v>
      </c>
      <c r="F330" s="666" t="s">
        <v>2652</v>
      </c>
      <c r="G330" s="665" t="s">
        <v>2603</v>
      </c>
      <c r="H330" s="665" t="s">
        <v>2604</v>
      </c>
      <c r="I330" s="667">
        <v>307.05</v>
      </c>
      <c r="J330" s="667">
        <v>2</v>
      </c>
      <c r="K330" s="668">
        <v>614.1</v>
      </c>
    </row>
    <row r="331" spans="1:11" ht="14.4" customHeight="1" x14ac:dyDescent="0.3">
      <c r="A331" s="663" t="s">
        <v>518</v>
      </c>
      <c r="B331" s="664" t="s">
        <v>1429</v>
      </c>
      <c r="C331" s="665" t="s">
        <v>534</v>
      </c>
      <c r="D331" s="666" t="s">
        <v>1433</v>
      </c>
      <c r="E331" s="665" t="s">
        <v>2651</v>
      </c>
      <c r="F331" s="666" t="s">
        <v>2652</v>
      </c>
      <c r="G331" s="665" t="s">
        <v>2605</v>
      </c>
      <c r="H331" s="665" t="s">
        <v>2606</v>
      </c>
      <c r="I331" s="667">
        <v>1350.5</v>
      </c>
      <c r="J331" s="667">
        <v>1</v>
      </c>
      <c r="K331" s="668">
        <v>1350.5</v>
      </c>
    </row>
    <row r="332" spans="1:11" ht="14.4" customHeight="1" x14ac:dyDescent="0.3">
      <c r="A332" s="663" t="s">
        <v>518</v>
      </c>
      <c r="B332" s="664" t="s">
        <v>1429</v>
      </c>
      <c r="C332" s="665" t="s">
        <v>534</v>
      </c>
      <c r="D332" s="666" t="s">
        <v>1433</v>
      </c>
      <c r="E332" s="665" t="s">
        <v>2651</v>
      </c>
      <c r="F332" s="666" t="s">
        <v>2652</v>
      </c>
      <c r="G332" s="665" t="s">
        <v>2607</v>
      </c>
      <c r="H332" s="665" t="s">
        <v>2608</v>
      </c>
      <c r="I332" s="667">
        <v>293.25</v>
      </c>
      <c r="J332" s="667">
        <v>2</v>
      </c>
      <c r="K332" s="668">
        <v>586.5</v>
      </c>
    </row>
    <row r="333" spans="1:11" ht="14.4" customHeight="1" x14ac:dyDescent="0.3">
      <c r="A333" s="663" t="s">
        <v>518</v>
      </c>
      <c r="B333" s="664" t="s">
        <v>1429</v>
      </c>
      <c r="C333" s="665" t="s">
        <v>534</v>
      </c>
      <c r="D333" s="666" t="s">
        <v>1433</v>
      </c>
      <c r="E333" s="665" t="s">
        <v>2651</v>
      </c>
      <c r="F333" s="666" t="s">
        <v>2652</v>
      </c>
      <c r="G333" s="665" t="s">
        <v>2609</v>
      </c>
      <c r="H333" s="665" t="s">
        <v>2610</v>
      </c>
      <c r="I333" s="667">
        <v>293.25</v>
      </c>
      <c r="J333" s="667">
        <v>1</v>
      </c>
      <c r="K333" s="668">
        <v>293.25</v>
      </c>
    </row>
    <row r="334" spans="1:11" ht="14.4" customHeight="1" x14ac:dyDescent="0.3">
      <c r="A334" s="663" t="s">
        <v>518</v>
      </c>
      <c r="B334" s="664" t="s">
        <v>1429</v>
      </c>
      <c r="C334" s="665" t="s">
        <v>534</v>
      </c>
      <c r="D334" s="666" t="s">
        <v>1433</v>
      </c>
      <c r="E334" s="665" t="s">
        <v>2651</v>
      </c>
      <c r="F334" s="666" t="s">
        <v>2652</v>
      </c>
      <c r="G334" s="665" t="s">
        <v>2611</v>
      </c>
      <c r="H334" s="665" t="s">
        <v>2612</v>
      </c>
      <c r="I334" s="667">
        <v>175.95</v>
      </c>
      <c r="J334" s="667">
        <v>7</v>
      </c>
      <c r="K334" s="668">
        <v>1231.6500000000001</v>
      </c>
    </row>
    <row r="335" spans="1:11" ht="14.4" customHeight="1" x14ac:dyDescent="0.3">
      <c r="A335" s="663" t="s">
        <v>518</v>
      </c>
      <c r="B335" s="664" t="s">
        <v>1429</v>
      </c>
      <c r="C335" s="665" t="s">
        <v>534</v>
      </c>
      <c r="D335" s="666" t="s">
        <v>1433</v>
      </c>
      <c r="E335" s="665" t="s">
        <v>2651</v>
      </c>
      <c r="F335" s="666" t="s">
        <v>2652</v>
      </c>
      <c r="G335" s="665" t="s">
        <v>2613</v>
      </c>
      <c r="H335" s="665" t="s">
        <v>2614</v>
      </c>
      <c r="I335" s="667">
        <v>230</v>
      </c>
      <c r="J335" s="667">
        <v>1</v>
      </c>
      <c r="K335" s="668">
        <v>230</v>
      </c>
    </row>
    <row r="336" spans="1:11" ht="14.4" customHeight="1" x14ac:dyDescent="0.3">
      <c r="A336" s="663" t="s">
        <v>518</v>
      </c>
      <c r="B336" s="664" t="s">
        <v>1429</v>
      </c>
      <c r="C336" s="665" t="s">
        <v>534</v>
      </c>
      <c r="D336" s="666" t="s">
        <v>1433</v>
      </c>
      <c r="E336" s="665" t="s">
        <v>2641</v>
      </c>
      <c r="F336" s="666" t="s">
        <v>2642</v>
      </c>
      <c r="G336" s="665" t="s">
        <v>2493</v>
      </c>
      <c r="H336" s="665" t="s">
        <v>2494</v>
      </c>
      <c r="I336" s="667">
        <v>39.67</v>
      </c>
      <c r="J336" s="667">
        <v>36</v>
      </c>
      <c r="K336" s="668">
        <v>1428.3</v>
      </c>
    </row>
    <row r="337" spans="1:11" ht="14.4" customHeight="1" x14ac:dyDescent="0.3">
      <c r="A337" s="663" t="s">
        <v>518</v>
      </c>
      <c r="B337" s="664" t="s">
        <v>1429</v>
      </c>
      <c r="C337" s="665" t="s">
        <v>534</v>
      </c>
      <c r="D337" s="666" t="s">
        <v>1433</v>
      </c>
      <c r="E337" s="665" t="s">
        <v>2641</v>
      </c>
      <c r="F337" s="666" t="s">
        <v>2642</v>
      </c>
      <c r="G337" s="665" t="s">
        <v>2385</v>
      </c>
      <c r="H337" s="665" t="s">
        <v>2386</v>
      </c>
      <c r="I337" s="667">
        <v>26.564999999999998</v>
      </c>
      <c r="J337" s="667">
        <v>288</v>
      </c>
      <c r="K337" s="668">
        <v>7650.7199999999993</v>
      </c>
    </row>
    <row r="338" spans="1:11" ht="14.4" customHeight="1" x14ac:dyDescent="0.3">
      <c r="A338" s="663" t="s">
        <v>518</v>
      </c>
      <c r="B338" s="664" t="s">
        <v>1429</v>
      </c>
      <c r="C338" s="665" t="s">
        <v>534</v>
      </c>
      <c r="D338" s="666" t="s">
        <v>1433</v>
      </c>
      <c r="E338" s="665" t="s">
        <v>2641</v>
      </c>
      <c r="F338" s="666" t="s">
        <v>2642</v>
      </c>
      <c r="G338" s="665" t="s">
        <v>2615</v>
      </c>
      <c r="H338" s="665" t="s">
        <v>2616</v>
      </c>
      <c r="I338" s="667">
        <v>31.36</v>
      </c>
      <c r="J338" s="667">
        <v>12</v>
      </c>
      <c r="K338" s="668">
        <v>376.28</v>
      </c>
    </row>
    <row r="339" spans="1:11" ht="14.4" customHeight="1" x14ac:dyDescent="0.3">
      <c r="A339" s="663" t="s">
        <v>518</v>
      </c>
      <c r="B339" s="664" t="s">
        <v>1429</v>
      </c>
      <c r="C339" s="665" t="s">
        <v>534</v>
      </c>
      <c r="D339" s="666" t="s">
        <v>1433</v>
      </c>
      <c r="E339" s="665" t="s">
        <v>2641</v>
      </c>
      <c r="F339" s="666" t="s">
        <v>2642</v>
      </c>
      <c r="G339" s="665" t="s">
        <v>2271</v>
      </c>
      <c r="H339" s="665" t="s">
        <v>2272</v>
      </c>
      <c r="I339" s="667">
        <v>69.92</v>
      </c>
      <c r="J339" s="667">
        <v>72</v>
      </c>
      <c r="K339" s="668">
        <v>5034.24</v>
      </c>
    </row>
    <row r="340" spans="1:11" ht="14.4" customHeight="1" x14ac:dyDescent="0.3">
      <c r="A340" s="663" t="s">
        <v>518</v>
      </c>
      <c r="B340" s="664" t="s">
        <v>1429</v>
      </c>
      <c r="C340" s="665" t="s">
        <v>534</v>
      </c>
      <c r="D340" s="666" t="s">
        <v>1433</v>
      </c>
      <c r="E340" s="665" t="s">
        <v>2641</v>
      </c>
      <c r="F340" s="666" t="s">
        <v>2642</v>
      </c>
      <c r="G340" s="665" t="s">
        <v>2395</v>
      </c>
      <c r="H340" s="665" t="s">
        <v>2396</v>
      </c>
      <c r="I340" s="667">
        <v>69.92</v>
      </c>
      <c r="J340" s="667">
        <v>72</v>
      </c>
      <c r="K340" s="668">
        <v>5033.99</v>
      </c>
    </row>
    <row r="341" spans="1:11" ht="14.4" customHeight="1" x14ac:dyDescent="0.3">
      <c r="A341" s="663" t="s">
        <v>518</v>
      </c>
      <c r="B341" s="664" t="s">
        <v>1429</v>
      </c>
      <c r="C341" s="665" t="s">
        <v>534</v>
      </c>
      <c r="D341" s="666" t="s">
        <v>1433</v>
      </c>
      <c r="E341" s="665" t="s">
        <v>2641</v>
      </c>
      <c r="F341" s="666" t="s">
        <v>2642</v>
      </c>
      <c r="G341" s="665" t="s">
        <v>2617</v>
      </c>
      <c r="H341" s="665" t="s">
        <v>2618</v>
      </c>
      <c r="I341" s="667">
        <v>63.138000000000012</v>
      </c>
      <c r="J341" s="667">
        <v>216</v>
      </c>
      <c r="K341" s="668">
        <v>13636.949999999999</v>
      </c>
    </row>
    <row r="342" spans="1:11" ht="14.4" customHeight="1" x14ac:dyDescent="0.3">
      <c r="A342" s="663" t="s">
        <v>518</v>
      </c>
      <c r="B342" s="664" t="s">
        <v>1429</v>
      </c>
      <c r="C342" s="665" t="s">
        <v>534</v>
      </c>
      <c r="D342" s="666" t="s">
        <v>1433</v>
      </c>
      <c r="E342" s="665" t="s">
        <v>2641</v>
      </c>
      <c r="F342" s="666" t="s">
        <v>2642</v>
      </c>
      <c r="G342" s="665" t="s">
        <v>2275</v>
      </c>
      <c r="H342" s="665" t="s">
        <v>2276</v>
      </c>
      <c r="I342" s="667">
        <v>63.133333333333333</v>
      </c>
      <c r="J342" s="667">
        <v>144</v>
      </c>
      <c r="K342" s="668">
        <v>9091.0999999999985</v>
      </c>
    </row>
    <row r="343" spans="1:11" ht="14.4" customHeight="1" x14ac:dyDescent="0.3">
      <c r="A343" s="663" t="s">
        <v>518</v>
      </c>
      <c r="B343" s="664" t="s">
        <v>1429</v>
      </c>
      <c r="C343" s="665" t="s">
        <v>534</v>
      </c>
      <c r="D343" s="666" t="s">
        <v>1433</v>
      </c>
      <c r="E343" s="665" t="s">
        <v>2643</v>
      </c>
      <c r="F343" s="666" t="s">
        <v>2644</v>
      </c>
      <c r="G343" s="665" t="s">
        <v>2279</v>
      </c>
      <c r="H343" s="665" t="s">
        <v>2280</v>
      </c>
      <c r="I343" s="667">
        <v>0.3</v>
      </c>
      <c r="J343" s="667">
        <v>2600</v>
      </c>
      <c r="K343" s="668">
        <v>780</v>
      </c>
    </row>
    <row r="344" spans="1:11" ht="14.4" customHeight="1" x14ac:dyDescent="0.3">
      <c r="A344" s="663" t="s">
        <v>518</v>
      </c>
      <c r="B344" s="664" t="s">
        <v>1429</v>
      </c>
      <c r="C344" s="665" t="s">
        <v>534</v>
      </c>
      <c r="D344" s="666" t="s">
        <v>1433</v>
      </c>
      <c r="E344" s="665" t="s">
        <v>2643</v>
      </c>
      <c r="F344" s="666" t="s">
        <v>2644</v>
      </c>
      <c r="G344" s="665" t="s">
        <v>2399</v>
      </c>
      <c r="H344" s="665" t="s">
        <v>2400</v>
      </c>
      <c r="I344" s="667">
        <v>0.3</v>
      </c>
      <c r="J344" s="667">
        <v>1000</v>
      </c>
      <c r="K344" s="668">
        <v>300</v>
      </c>
    </row>
    <row r="345" spans="1:11" ht="14.4" customHeight="1" x14ac:dyDescent="0.3">
      <c r="A345" s="663" t="s">
        <v>518</v>
      </c>
      <c r="B345" s="664" t="s">
        <v>1429</v>
      </c>
      <c r="C345" s="665" t="s">
        <v>534</v>
      </c>
      <c r="D345" s="666" t="s">
        <v>1433</v>
      </c>
      <c r="E345" s="665" t="s">
        <v>2643</v>
      </c>
      <c r="F345" s="666" t="s">
        <v>2644</v>
      </c>
      <c r="G345" s="665" t="s">
        <v>2281</v>
      </c>
      <c r="H345" s="665" t="s">
        <v>2282</v>
      </c>
      <c r="I345" s="667">
        <v>0.48</v>
      </c>
      <c r="J345" s="667">
        <v>400</v>
      </c>
      <c r="K345" s="668">
        <v>192</v>
      </c>
    </row>
    <row r="346" spans="1:11" ht="14.4" customHeight="1" x14ac:dyDescent="0.3">
      <c r="A346" s="663" t="s">
        <v>518</v>
      </c>
      <c r="B346" s="664" t="s">
        <v>1429</v>
      </c>
      <c r="C346" s="665" t="s">
        <v>534</v>
      </c>
      <c r="D346" s="666" t="s">
        <v>1433</v>
      </c>
      <c r="E346" s="665" t="s">
        <v>2645</v>
      </c>
      <c r="F346" s="666" t="s">
        <v>2646</v>
      </c>
      <c r="G346" s="665" t="s">
        <v>2619</v>
      </c>
      <c r="H346" s="665" t="s">
        <v>2620</v>
      </c>
      <c r="I346" s="667">
        <v>7.5</v>
      </c>
      <c r="J346" s="667">
        <v>50</v>
      </c>
      <c r="K346" s="668">
        <v>375</v>
      </c>
    </row>
    <row r="347" spans="1:11" ht="14.4" customHeight="1" x14ac:dyDescent="0.3">
      <c r="A347" s="663" t="s">
        <v>518</v>
      </c>
      <c r="B347" s="664" t="s">
        <v>1429</v>
      </c>
      <c r="C347" s="665" t="s">
        <v>534</v>
      </c>
      <c r="D347" s="666" t="s">
        <v>1433</v>
      </c>
      <c r="E347" s="665" t="s">
        <v>2645</v>
      </c>
      <c r="F347" s="666" t="s">
        <v>2646</v>
      </c>
      <c r="G347" s="665" t="s">
        <v>2621</v>
      </c>
      <c r="H347" s="665" t="s">
        <v>2622</v>
      </c>
      <c r="I347" s="667">
        <v>7.5019999999999998</v>
      </c>
      <c r="J347" s="667">
        <v>1000</v>
      </c>
      <c r="K347" s="668">
        <v>7503.2</v>
      </c>
    </row>
    <row r="348" spans="1:11" ht="14.4" customHeight="1" x14ac:dyDescent="0.3">
      <c r="A348" s="663" t="s">
        <v>518</v>
      </c>
      <c r="B348" s="664" t="s">
        <v>1429</v>
      </c>
      <c r="C348" s="665" t="s">
        <v>534</v>
      </c>
      <c r="D348" s="666" t="s">
        <v>1433</v>
      </c>
      <c r="E348" s="665" t="s">
        <v>2645</v>
      </c>
      <c r="F348" s="666" t="s">
        <v>2646</v>
      </c>
      <c r="G348" s="665" t="s">
        <v>2623</v>
      </c>
      <c r="H348" s="665" t="s">
        <v>2624</v>
      </c>
      <c r="I348" s="667">
        <v>7.5024999999999995</v>
      </c>
      <c r="J348" s="667">
        <v>200</v>
      </c>
      <c r="K348" s="668">
        <v>1500.5</v>
      </c>
    </row>
    <row r="349" spans="1:11" ht="14.4" customHeight="1" x14ac:dyDescent="0.3">
      <c r="A349" s="663" t="s">
        <v>518</v>
      </c>
      <c r="B349" s="664" t="s">
        <v>1429</v>
      </c>
      <c r="C349" s="665" t="s">
        <v>534</v>
      </c>
      <c r="D349" s="666" t="s">
        <v>1433</v>
      </c>
      <c r="E349" s="665" t="s">
        <v>2645</v>
      </c>
      <c r="F349" s="666" t="s">
        <v>2646</v>
      </c>
      <c r="G349" s="665" t="s">
        <v>2625</v>
      </c>
      <c r="H349" s="665" t="s">
        <v>2626</v>
      </c>
      <c r="I349" s="667">
        <v>7.5019999999999998</v>
      </c>
      <c r="J349" s="667">
        <v>300</v>
      </c>
      <c r="K349" s="668">
        <v>2250.5</v>
      </c>
    </row>
    <row r="350" spans="1:11" ht="14.4" customHeight="1" x14ac:dyDescent="0.3">
      <c r="A350" s="663" t="s">
        <v>518</v>
      </c>
      <c r="B350" s="664" t="s">
        <v>1429</v>
      </c>
      <c r="C350" s="665" t="s">
        <v>534</v>
      </c>
      <c r="D350" s="666" t="s">
        <v>1433</v>
      </c>
      <c r="E350" s="665" t="s">
        <v>2645</v>
      </c>
      <c r="F350" s="666" t="s">
        <v>2646</v>
      </c>
      <c r="G350" s="665" t="s">
        <v>2627</v>
      </c>
      <c r="H350" s="665" t="s">
        <v>2628</v>
      </c>
      <c r="I350" s="667">
        <v>7.5060000000000002</v>
      </c>
      <c r="J350" s="667">
        <v>550</v>
      </c>
      <c r="K350" s="668">
        <v>4128.5</v>
      </c>
    </row>
    <row r="351" spans="1:11" ht="14.4" customHeight="1" x14ac:dyDescent="0.3">
      <c r="A351" s="663" t="s">
        <v>518</v>
      </c>
      <c r="B351" s="664" t="s">
        <v>1429</v>
      </c>
      <c r="C351" s="665" t="s">
        <v>534</v>
      </c>
      <c r="D351" s="666" t="s">
        <v>1433</v>
      </c>
      <c r="E351" s="665" t="s">
        <v>2645</v>
      </c>
      <c r="F351" s="666" t="s">
        <v>2646</v>
      </c>
      <c r="G351" s="665" t="s">
        <v>2629</v>
      </c>
      <c r="H351" s="665" t="s">
        <v>2630</v>
      </c>
      <c r="I351" s="667">
        <v>12.58</v>
      </c>
      <c r="J351" s="667">
        <v>50</v>
      </c>
      <c r="K351" s="668">
        <v>629</v>
      </c>
    </row>
    <row r="352" spans="1:11" ht="14.4" customHeight="1" thickBot="1" x14ac:dyDescent="0.35">
      <c r="A352" s="669" t="s">
        <v>518</v>
      </c>
      <c r="B352" s="670" t="s">
        <v>1429</v>
      </c>
      <c r="C352" s="671" t="s">
        <v>534</v>
      </c>
      <c r="D352" s="672" t="s">
        <v>1433</v>
      </c>
      <c r="E352" s="671" t="s">
        <v>2655</v>
      </c>
      <c r="F352" s="672" t="s">
        <v>2656</v>
      </c>
      <c r="G352" s="671" t="s">
        <v>2631</v>
      </c>
      <c r="H352" s="671" t="s">
        <v>2632</v>
      </c>
      <c r="I352" s="673">
        <v>13.79</v>
      </c>
      <c r="J352" s="673">
        <v>25</v>
      </c>
      <c r="K352" s="674">
        <v>344.85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31.1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3</v>
      </c>
      <c r="E6" s="431">
        <f xml:space="preserve">
TRUNC(IF($A$4&lt;=12,SUMIFS('ON Data'!M:M,'ON Data'!$D:$D,$A$4,'ON Data'!$E:$E,1),SUMIFS('ON Data'!M:M,'ON Data'!$E:$E,1)/'ON Data'!$D$3),1)</f>
        <v>5.6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7.3</v>
      </c>
      <c r="H6" s="431">
        <f xml:space="preserve">
TRUNC(IF($A$4&lt;=12,SUMIFS('ON Data'!Q:Q,'ON Data'!$D:$D,$A$4,'ON Data'!$E:$E,1),SUMIFS('ON Data'!Q:Q,'ON Data'!$E:$E,1)/'ON Data'!$D$3),1)</f>
        <v>10.8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2.6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23892.82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2444.4</v>
      </c>
      <c r="E11" s="411">
        <f xml:space="preserve">
IF($A$4&lt;=12,SUMIFS('ON Data'!M:M,'ON Data'!$D:$D,$A$4,'ON Data'!$E:$E,2),SUMIFS('ON Data'!M:M,'ON Data'!$E:$E,2))</f>
        <v>4414.8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5757.5</v>
      </c>
      <c r="H11" s="411">
        <f xml:space="preserve">
IF($A$4&lt;=12,SUMIFS('ON Data'!Q:Q,'ON Data'!$D:$D,$A$4,'ON Data'!$E:$E,2),SUMIFS('ON Data'!Q:Q,'ON Data'!$E:$E,2))</f>
        <v>7861.5</v>
      </c>
      <c r="I11" s="411">
        <f xml:space="preserve">
IF($A$4&lt;=12,SUMIFS('ON Data'!Y:Y,'ON Data'!$D:$D,$A$4,'ON Data'!$E:$E,2),SUMIFS('ON Data'!Y:Y,'ON Data'!$E:$E,2))</f>
        <v>428</v>
      </c>
      <c r="J11" s="411">
        <f xml:space="preserve">
IF($A$4&lt;=12,SUMIFS('ON Data'!AO:AO,'ON Data'!$D:$D,$A$4,'ON Data'!$E:$E,2),SUMIFS('ON Data'!AO:AO,'ON Data'!$E:$E,2))</f>
        <v>705.25</v>
      </c>
      <c r="K11" s="411">
        <f xml:space="preserve">
IF($A$4&lt;=12,SUMIFS('ON Data'!AR:AR,'ON Data'!$D:$D,$A$4,'ON Data'!$E:$E,2),SUMIFS('ON Data'!AR:AR,'ON Data'!$E:$E,2))</f>
        <v>2112.38</v>
      </c>
      <c r="L11" s="777">
        <f xml:space="preserve">
IF($A$4&lt;=12,SUMIFS('ON Data'!AW:AW,'ON Data'!$D:$D,$A$4,'ON Data'!$E:$E,2),SUMIFS('ON Data'!AW:AW,'ON Data'!$E:$E,2))</f>
        <v>169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1238.3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681.80000000000007</v>
      </c>
      <c r="E12" s="411">
        <f xml:space="preserve">
IF($A$4&lt;=12,SUMIFS('ON Data'!M:M,'ON Data'!$D:$D,$A$4,'ON Data'!$E:$E,3),SUMIFS('ON Data'!M:M,'ON Data'!$E:$E,3))</f>
        <v>511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10.5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35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900.4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174.1</v>
      </c>
      <c r="E13" s="411">
        <f xml:space="preserve">
IF($A$4&lt;=12,SUMIFS('ON Data'!M:M,'ON Data'!$D:$D,$A$4,'ON Data'!$E:$E,4),SUMIFS('ON Data'!M:M,'ON Data'!$E:$E,4))</f>
        <v>543.79999999999995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18</v>
      </c>
      <c r="H13" s="411">
        <f xml:space="preserve">
IF($A$4&lt;=12,SUMIFS('ON Data'!Q:Q,'ON Data'!$D:$D,$A$4,'ON Data'!$E:$E,4),SUMIFS('ON Data'!Q:Q,'ON Data'!$E:$E,4))</f>
        <v>20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36.5</v>
      </c>
      <c r="K13" s="411">
        <f xml:space="preserve">
IF($A$4&lt;=12,SUMIFS('ON Data'!AR:AR,'ON Data'!$D:$D,$A$4,'ON Data'!$E:$E,4),SUMIFS('ON Data'!AR:AR,'ON Data'!$E:$E,4))</f>
        <v>108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6851</v>
      </c>
      <c r="C14" s="414">
        <f xml:space="preserve">
IF($A$4&lt;=12,SUMIFS('ON Data'!G:G,'ON Data'!$D:$D,$A$4,'ON Data'!$E:$E,5),SUMIFS('ON Data'!G:G,'ON Data'!$E:$E,5))</f>
        <v>6851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107232</v>
      </c>
      <c r="C18" s="410">
        <f t="shared" ref="C18:D18" si="0" xml:space="preserve">
C19-C16-C17</f>
        <v>0</v>
      </c>
      <c r="D18" s="411">
        <f t="shared" si="0"/>
        <v>34053</v>
      </c>
      <c r="E18" s="411">
        <f t="shared" ref="E18:I18" si="1" xml:space="preserve">
E19-E16-E17</f>
        <v>23303</v>
      </c>
      <c r="F18" s="411">
        <f t="shared" si="1"/>
        <v>0</v>
      </c>
      <c r="G18" s="411">
        <f t="shared" si="1"/>
        <v>22060</v>
      </c>
      <c r="H18" s="411">
        <f t="shared" si="1"/>
        <v>26500</v>
      </c>
      <c r="I18" s="411">
        <f t="shared" si="1"/>
        <v>0</v>
      </c>
      <c r="J18" s="411">
        <f t="shared" ref="J18:L18" si="2" xml:space="preserve">
J19-J16-J17</f>
        <v>0</v>
      </c>
      <c r="K18" s="411">
        <f t="shared" si="2"/>
        <v>1316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107232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34053</v>
      </c>
      <c r="E19" s="422">
        <f xml:space="preserve">
IF($A$4&lt;=12,SUMIFS('ON Data'!M:M,'ON Data'!$D:$D,$A$4,'ON Data'!$E:$E,9),SUMIFS('ON Data'!M:M,'ON Data'!$E:$E,9))</f>
        <v>23303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22060</v>
      </c>
      <c r="H19" s="422">
        <f xml:space="preserve">
IF($A$4&lt;=12,SUMIFS('ON Data'!Q:Q,'ON Data'!$D:$D,$A$4,'ON Data'!$E:$E,9),SUMIFS('ON Data'!Q:Q,'ON Data'!$E:$E,9))</f>
        <v>26500</v>
      </c>
      <c r="I19" s="422">
        <f xml:space="preserve">
IF($A$4&lt;=12,SUMIFS('ON Data'!Y:Y,'ON Data'!$D:$D,$A$4,'ON Data'!$E:$E,9),SUMIFS('ON Data'!Y:Y,'ON Data'!$E:$E,9))</f>
        <v>0</v>
      </c>
      <c r="J19" s="422">
        <f xml:space="preserve">
IF($A$4&lt;=12,SUMIFS('ON Data'!AO:AO,'ON Data'!$D:$D,$A$4,'ON Data'!$E:$E,9),SUMIFS('ON Data'!AO:AO,'ON Data'!$E:$E,9))</f>
        <v>0</v>
      </c>
      <c r="K19" s="422">
        <f xml:space="preserve">
IF($A$4&lt;=12,SUMIFS('ON Data'!AR:AR,'ON Data'!$D:$D,$A$4,'ON Data'!$E:$E,9),SUMIFS('ON Data'!AR:AR,'ON Data'!$E:$E,9))</f>
        <v>1316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8279741</v>
      </c>
      <c r="C20" s="424">
        <f xml:space="preserve">
IF($A$4&lt;=12,SUMIFS('ON Data'!G:G,'ON Data'!$D:$D,$A$4,'ON Data'!$E:$E,6),SUMIFS('ON Data'!G:G,'ON Data'!$E:$E,6))</f>
        <v>2220610</v>
      </c>
      <c r="D20" s="425">
        <f xml:space="preserve">
IF($A$4&lt;=12,SUMIFS('ON Data'!L:L,'ON Data'!$D:$D,$A$4,'ON Data'!$E:$E,6),SUMIFS('ON Data'!L:L,'ON Data'!$E:$E,6))</f>
        <v>718739</v>
      </c>
      <c r="E20" s="425">
        <f xml:space="preserve">
IF($A$4&lt;=12,SUMIFS('ON Data'!M:M,'ON Data'!$D:$D,$A$4,'ON Data'!$E:$E,6),SUMIFS('ON Data'!M:M,'ON Data'!$E:$E,6))</f>
        <v>2126483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1119687</v>
      </c>
      <c r="H20" s="425">
        <f xml:space="preserve">
IF($A$4&lt;=12,SUMIFS('ON Data'!Q:Q,'ON Data'!$D:$D,$A$4,'ON Data'!$E:$E,6),SUMIFS('ON Data'!Q:Q,'ON Data'!$E:$E,6))</f>
        <v>1647321</v>
      </c>
      <c r="I20" s="425">
        <f xml:space="preserve">
IF($A$4&lt;=12,SUMIFS('ON Data'!Y:Y,'ON Data'!$D:$D,$A$4,'ON Data'!$E:$E,6),SUMIFS('ON Data'!Y:Y,'ON Data'!$E:$E,6))</f>
        <v>76662</v>
      </c>
      <c r="J20" s="425">
        <f xml:space="preserve">
IF($A$4&lt;=12,SUMIFS('ON Data'!AO:AO,'ON Data'!$D:$D,$A$4,'ON Data'!$E:$E,6),SUMIFS('ON Data'!AO:AO,'ON Data'!$E:$E,6))</f>
        <v>96918</v>
      </c>
      <c r="K20" s="425">
        <f xml:space="preserve">
IF($A$4&lt;=12,SUMIFS('ON Data'!AR:AR,'ON Data'!$D:$D,$A$4,'ON Data'!$E:$E,6),SUMIFS('ON Data'!AR:AR,'ON Data'!$E:$E,6))</f>
        <v>242583</v>
      </c>
      <c r="L20" s="781">
        <f xml:space="preserve">
IF($A$4&lt;=12,SUMIFS('ON Data'!AW:AW,'ON Data'!$D:$D,$A$4,'ON Data'!$E:$E,6),SUMIFS('ON Data'!AW:AW,'ON Data'!$E:$E,6))</f>
        <v>30738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8279741</v>
      </c>
      <c r="C23" s="414">
        <f t="shared" ref="C23:D23" si="5" xml:space="preserve">
IF(C21="","",C20-C21)</f>
        <v>2220610</v>
      </c>
      <c r="D23" s="415">
        <f t="shared" si="5"/>
        <v>718739</v>
      </c>
      <c r="E23" s="415">
        <f t="shared" ref="E23:J23" si="6" xml:space="preserve">
IF(E21="","",E20-E21)</f>
        <v>2126483</v>
      </c>
      <c r="F23" s="415">
        <f t="shared" si="6"/>
        <v>0</v>
      </c>
      <c r="G23" s="415">
        <f t="shared" si="6"/>
        <v>1119687</v>
      </c>
      <c r="H23" s="415">
        <f t="shared" si="6"/>
        <v>1647321</v>
      </c>
      <c r="I23" s="415">
        <f t="shared" si="6"/>
        <v>76662</v>
      </c>
      <c r="J23" s="416">
        <f t="shared" si="6"/>
        <v>96918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10000</v>
      </c>
      <c r="C25" s="788">
        <f xml:space="preserve">
IF($A$4&lt;=12,SUMIFS('ON Data'!J:J,'ON Data'!$D:$D,$A$4,'ON Data'!$E:$E,10),SUMIFS('ON Data'!J:J,'ON Data'!$E:$E,10))</f>
        <v>10000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26463.104325699744</v>
      </c>
      <c r="C26" s="788">
        <f xml:space="preserve">
IF($A$4&lt;=12,SUMIFS('ON Data'!J:J,'ON Data'!$D:$D,$A$4,'ON Data'!$E:$E,11),SUMIFS('ON Data'!J:J,'ON Data'!$E:$E,11))</f>
        <v>18129.770992366412</v>
      </c>
      <c r="D26" s="762"/>
      <c r="E26" s="763"/>
      <c r="F26" s="765">
        <f xml:space="preserve">
IF($A$4&lt;=12,SUMIFS('ON Data'!O:O,'ON Data'!$D:$D,$A$4,'ON Data'!$E:$E,11),SUMIFS('ON Data'!O:O,'ON Data'!$E:$E,11))</f>
        <v>8333.3333333333339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0.37788461538461543</v>
      </c>
      <c r="C27" s="789">
        <f xml:space="preserve">
IF(C26=0,0,C25/C26)</f>
        <v>0.55157894736842106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16463.104325699744</v>
      </c>
      <c r="C28" s="790">
        <f xml:space="preserve">
C26-C25</f>
        <v>8129.7709923664115</v>
      </c>
      <c r="D28" s="768"/>
      <c r="E28" s="769"/>
      <c r="F28" s="770">
        <f xml:space="preserve">
F26-F25</f>
        <v>8333.3333333333339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15711.616870929882</v>
      </c>
      <c r="D4" s="287">
        <f ca="1">IF(ISERROR(VLOOKUP("Náklady celkem",INDIRECT("HI!$A:$G"),5,0)),0,VLOOKUP("Náklady celkem",INDIRECT("HI!$A:$G"),5,0))</f>
        <v>16441.686000000002</v>
      </c>
      <c r="E4" s="288">
        <f ca="1">IF(C4=0,0,D4/C4)</f>
        <v>1.0464668362949274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688.68763173296588</v>
      </c>
      <c r="D7" s="295">
        <f>IF(ISERROR(HI!E5),"",HI!E5)</f>
        <v>719.61446999999998</v>
      </c>
      <c r="E7" s="292">
        <f t="shared" ref="E7:E15" si="0">IF(C7=0,0,D7/C7)</f>
        <v>1.0449069169272169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0.95640550857660289</v>
      </c>
      <c r="E8" s="292">
        <f t="shared" si="0"/>
        <v>1.0626727873073365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0.17381316998468607</v>
      </c>
      <c r="E9" s="292">
        <f>IF(C9=0,0,D9/C9)</f>
        <v>0.57937723328228696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0.36576563617551089</v>
      </c>
      <c r="E11" s="292">
        <f t="shared" si="0"/>
        <v>0.60960939362585154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0.94556719124421418</v>
      </c>
      <c r="E12" s="292">
        <f t="shared" si="0"/>
        <v>1.1819589890552678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1119.5572713084875</v>
      </c>
      <c r="D15" s="295">
        <f>IF(ISERROR(HI!E6),"",HI!E6)</f>
        <v>880.60681999999997</v>
      </c>
      <c r="E15" s="292">
        <f t="shared" si="0"/>
        <v>0.78656701409369334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10552.086242075038</v>
      </c>
      <c r="D16" s="291">
        <f ca="1">IF(ISERROR(VLOOKUP("Osobní náklady (Kč) *",INDIRECT("HI!$A:$G"),5,0)),0,VLOOKUP("Osobní náklady (Kč) *",INDIRECT("HI!$A:$G"),5,0))</f>
        <v>11180.953729999997</v>
      </c>
      <c r="E16" s="292">
        <f ca="1">IF(C16=0,0,D16/C16)</f>
        <v>1.0595965076003107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24158.66675</v>
      </c>
      <c r="D18" s="310">
        <f ca="1">IF(ISERROR(VLOOKUP("Výnosy celkem",INDIRECT("HI!$A:$G"),5,0)),0,VLOOKUP("Výnosy celkem",INDIRECT("HI!$A:$G"),5,0))</f>
        <v>26814.993799999997</v>
      </c>
      <c r="E18" s="311">
        <f t="shared" ref="E18:E28" ca="1" si="1">IF(C18=0,0,D18/C18)</f>
        <v>1.1099533793602248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8503.226749999998</v>
      </c>
      <c r="D19" s="291">
        <f ca="1">IF(ISERROR(VLOOKUP("Ambulance *",INDIRECT("HI!$A:$G"),5,0)),0,VLOOKUP("Ambulance *",INDIRECT("HI!$A:$G"),5,0))</f>
        <v>10015.143799999996</v>
      </c>
      <c r="E19" s="292">
        <f t="shared" ca="1" si="1"/>
        <v>1.1778050961654054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1.1778050961654056</v>
      </c>
      <c r="E20" s="292">
        <f t="shared" si="1"/>
        <v>1.1778050961654056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1.2214302347394654</v>
      </c>
      <c r="E21" s="292">
        <f t="shared" si="1"/>
        <v>1.4369767467523122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15655.440000000002</v>
      </c>
      <c r="D22" s="291">
        <f ca="1">IF(ISERROR(VLOOKUP("Hospitalizace *",INDIRECT("HI!$A:$G"),5,0)),0,VLOOKUP("Hospitalizace *",INDIRECT("HI!$A:$G"),5,0))</f>
        <v>16799.850000000002</v>
      </c>
      <c r="E22" s="292">
        <f ca="1">IF(C22=0,0,D22/C22)</f>
        <v>1.0730998298355077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1.0730998298355077</v>
      </c>
      <c r="E23" s="292">
        <f t="shared" si="1"/>
        <v>1.0730998298355077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1.0730998298355077</v>
      </c>
      <c r="E24" s="292">
        <f t="shared" si="1"/>
        <v>1.0730998298355077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1.0156657963446476</v>
      </c>
      <c r="E26" s="292">
        <f t="shared" si="1"/>
        <v>1.0691218908891027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0.94981238273921198</v>
      </c>
      <c r="E27" s="292">
        <f t="shared" si="1"/>
        <v>0.94981238273921198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1.4107304662995748</v>
      </c>
      <c r="E28" s="292">
        <f t="shared" si="1"/>
        <v>1.4849794382100787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2658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5</v>
      </c>
      <c r="F3" s="379">
        <f>SUMIF($E5:$E1048576,"&lt;10",F5:F1048576)</f>
        <v>8420011.2699999996</v>
      </c>
      <c r="G3" s="379">
        <f t="shared" ref="G3:AW3" si="0">SUMIF($E5:$E1048576,"&lt;10",G5:G1048576)</f>
        <v>2227461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756107.45</v>
      </c>
      <c r="M3" s="379">
        <f t="shared" si="0"/>
        <v>2155283.9500000002</v>
      </c>
      <c r="N3" s="379">
        <f t="shared" si="0"/>
        <v>0</v>
      </c>
      <c r="O3" s="379">
        <f t="shared" si="0"/>
        <v>0</v>
      </c>
      <c r="P3" s="379">
        <f t="shared" si="0"/>
        <v>1147569.75</v>
      </c>
      <c r="Q3" s="379">
        <f t="shared" si="0"/>
        <v>1681756.5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77127.5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97664.75</v>
      </c>
      <c r="AP3" s="379">
        <f t="shared" si="0"/>
        <v>0</v>
      </c>
      <c r="AQ3" s="379">
        <f t="shared" si="0"/>
        <v>0</v>
      </c>
      <c r="AR3" s="379">
        <f t="shared" si="0"/>
        <v>246132.38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30908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25</v>
      </c>
      <c r="D38" s="378">
        <v>5</v>
      </c>
      <c r="E38" s="378">
        <v>1</v>
      </c>
      <c r="F38" s="378">
        <v>31.95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2.75</v>
      </c>
      <c r="M38" s="378">
        <v>5.95</v>
      </c>
      <c r="N38" s="378">
        <v>0</v>
      </c>
      <c r="O38" s="378">
        <v>0</v>
      </c>
      <c r="P38" s="378">
        <v>6.75</v>
      </c>
      <c r="Q38" s="378">
        <v>12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0.5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1</v>
      </c>
      <c r="AP38" s="378">
        <v>0</v>
      </c>
      <c r="AQ38" s="378">
        <v>0</v>
      </c>
      <c r="AR38" s="378">
        <v>3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25</v>
      </c>
      <c r="D39" s="378">
        <v>5</v>
      </c>
      <c r="E39" s="378">
        <v>2</v>
      </c>
      <c r="F39" s="378">
        <v>4967.95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410.8</v>
      </c>
      <c r="M39" s="378">
        <v>996.4</v>
      </c>
      <c r="N39" s="378">
        <v>0</v>
      </c>
      <c r="O39" s="378">
        <v>0</v>
      </c>
      <c r="P39" s="378">
        <v>1114</v>
      </c>
      <c r="Q39" s="378">
        <v>1819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88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38.75</v>
      </c>
      <c r="AP39" s="378">
        <v>0</v>
      </c>
      <c r="AQ39" s="378">
        <v>0</v>
      </c>
      <c r="AR39" s="378">
        <v>501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25</v>
      </c>
      <c r="D40" s="378">
        <v>5</v>
      </c>
      <c r="E40" s="378">
        <v>3</v>
      </c>
      <c r="F40" s="378">
        <v>267.89999999999998</v>
      </c>
      <c r="G40" s="378">
        <v>0</v>
      </c>
      <c r="H40" s="378">
        <v>0</v>
      </c>
      <c r="I40" s="378">
        <v>0</v>
      </c>
      <c r="J40" s="378">
        <v>0</v>
      </c>
      <c r="K40" s="378">
        <v>0</v>
      </c>
      <c r="L40" s="378">
        <v>111.7</v>
      </c>
      <c r="M40" s="378">
        <v>138.19999999999999</v>
      </c>
      <c r="N40" s="378">
        <v>0</v>
      </c>
      <c r="O40" s="378">
        <v>0</v>
      </c>
      <c r="P40" s="378">
        <v>10.5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7.5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25</v>
      </c>
      <c r="D41" s="378">
        <v>5</v>
      </c>
      <c r="E41" s="378">
        <v>4</v>
      </c>
      <c r="F41" s="378">
        <v>165</v>
      </c>
      <c r="G41" s="378">
        <v>0</v>
      </c>
      <c r="H41" s="378">
        <v>0</v>
      </c>
      <c r="I41" s="378">
        <v>0</v>
      </c>
      <c r="J41" s="378">
        <v>0</v>
      </c>
      <c r="K41" s="378">
        <v>0</v>
      </c>
      <c r="L41" s="378">
        <v>34</v>
      </c>
      <c r="M41" s="378">
        <v>107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24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25</v>
      </c>
      <c r="D42" s="378">
        <v>5</v>
      </c>
      <c r="E42" s="378">
        <v>5</v>
      </c>
      <c r="F42" s="378">
        <v>1380</v>
      </c>
      <c r="G42" s="378">
        <v>1380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25</v>
      </c>
      <c r="D43" s="378">
        <v>5</v>
      </c>
      <c r="E43" s="378">
        <v>6</v>
      </c>
      <c r="F43" s="378">
        <v>1693742</v>
      </c>
      <c r="G43" s="378">
        <v>446250</v>
      </c>
      <c r="H43" s="378">
        <v>0</v>
      </c>
      <c r="I43" s="378">
        <v>0</v>
      </c>
      <c r="J43" s="378">
        <v>0</v>
      </c>
      <c r="K43" s="378">
        <v>0</v>
      </c>
      <c r="L43" s="378">
        <v>130734</v>
      </c>
      <c r="M43" s="378">
        <v>457945</v>
      </c>
      <c r="N43" s="378">
        <v>0</v>
      </c>
      <c r="O43" s="378">
        <v>0</v>
      </c>
      <c r="P43" s="378">
        <v>204784</v>
      </c>
      <c r="Q43" s="378">
        <v>375092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15476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8482</v>
      </c>
      <c r="AP43" s="378">
        <v>0</v>
      </c>
      <c r="AQ43" s="378">
        <v>0</v>
      </c>
      <c r="AR43" s="378">
        <v>54979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25</v>
      </c>
      <c r="D44" s="378">
        <v>5</v>
      </c>
      <c r="E44" s="378">
        <v>9</v>
      </c>
      <c r="F44" s="378">
        <v>1494</v>
      </c>
      <c r="G44" s="378">
        <v>0</v>
      </c>
      <c r="H44" s="378">
        <v>0</v>
      </c>
      <c r="I44" s="378">
        <v>0</v>
      </c>
      <c r="J44" s="378">
        <v>0</v>
      </c>
      <c r="K44" s="378">
        <v>0</v>
      </c>
      <c r="L44" s="378">
        <v>1494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</row>
    <row r="45" spans="3:49" x14ac:dyDescent="0.3">
      <c r="C45" s="378">
        <v>25</v>
      </c>
      <c r="D45" s="378">
        <v>5</v>
      </c>
      <c r="E45" s="378">
        <v>11</v>
      </c>
      <c r="F45" s="378">
        <v>5292.6208651399493</v>
      </c>
      <c r="G45" s="378">
        <v>0</v>
      </c>
      <c r="H45" s="378">
        <v>0</v>
      </c>
      <c r="I45" s="378">
        <v>0</v>
      </c>
      <c r="J45" s="378">
        <v>3625.9541984732823</v>
      </c>
      <c r="K45" s="378">
        <v>0</v>
      </c>
      <c r="L45" s="378">
        <v>0</v>
      </c>
      <c r="M45" s="378">
        <v>0</v>
      </c>
      <c r="N45" s="378">
        <v>0</v>
      </c>
      <c r="O45" s="378">
        <v>1666.6666666666667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2662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8503226.7499999981</v>
      </c>
      <c r="C3" s="351">
        <f t="shared" ref="C3:R3" si="0">SUBTOTAL(9,C6:C1048576)</f>
        <v>7</v>
      </c>
      <c r="D3" s="351">
        <f>SUBTOTAL(9,D6:D1048576)/2</f>
        <v>8757403.5299999993</v>
      </c>
      <c r="E3" s="351">
        <f t="shared" si="0"/>
        <v>6.668095552722062</v>
      </c>
      <c r="F3" s="351">
        <f>SUBTOTAL(9,F6:F1048576)/2</f>
        <v>10015143.799999997</v>
      </c>
      <c r="G3" s="352">
        <f>IF(B3&lt;&gt;0,F3/B3,"")</f>
        <v>1.1778050961654056</v>
      </c>
      <c r="H3" s="353">
        <f t="shared" si="0"/>
        <v>107494.85</v>
      </c>
      <c r="I3" s="351">
        <f t="shared" si="0"/>
        <v>2</v>
      </c>
      <c r="J3" s="351">
        <f t="shared" si="0"/>
        <v>109176.6</v>
      </c>
      <c r="K3" s="351">
        <f t="shared" si="0"/>
        <v>1.2147097526084454</v>
      </c>
      <c r="L3" s="351">
        <f t="shared" si="0"/>
        <v>121793.48</v>
      </c>
      <c r="M3" s="354">
        <f>IF(H3&lt;&gt;0,L3/H3,"")</f>
        <v>1.1330168840646784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2659</v>
      </c>
      <c r="B6" s="795">
        <v>6055987.8699999982</v>
      </c>
      <c r="C6" s="739">
        <v>1</v>
      </c>
      <c r="D6" s="795">
        <v>6124650.1399999987</v>
      </c>
      <c r="E6" s="739">
        <v>1.0113379140569514</v>
      </c>
      <c r="F6" s="795">
        <v>7024732.2499999972</v>
      </c>
      <c r="G6" s="744">
        <v>1.1599647160455755</v>
      </c>
      <c r="H6" s="795">
        <v>106262</v>
      </c>
      <c r="I6" s="739">
        <v>1</v>
      </c>
      <c r="J6" s="795">
        <v>108943</v>
      </c>
      <c r="K6" s="739">
        <v>1.0252300916602359</v>
      </c>
      <c r="L6" s="795">
        <v>121239</v>
      </c>
      <c r="M6" s="744">
        <v>1.1409440816096064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2660</v>
      </c>
      <c r="B7" s="796">
        <v>2324327.88</v>
      </c>
      <c r="C7" s="664">
        <v>1</v>
      </c>
      <c r="D7" s="796">
        <v>2523351.3899999987</v>
      </c>
      <c r="E7" s="664">
        <v>1.0856262628489397</v>
      </c>
      <c r="F7" s="796">
        <v>2839272.209999999</v>
      </c>
      <c r="G7" s="680">
        <v>1.22154547748229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2661</v>
      </c>
      <c r="B8" s="797">
        <v>122911</v>
      </c>
      <c r="C8" s="670">
        <v>1</v>
      </c>
      <c r="D8" s="797">
        <v>109402</v>
      </c>
      <c r="E8" s="670">
        <v>0.89009120420466847</v>
      </c>
      <c r="F8" s="797">
        <v>151139.34</v>
      </c>
      <c r="G8" s="681">
        <v>1.2296648794656295</v>
      </c>
      <c r="H8" s="797">
        <v>1232.8499999999999</v>
      </c>
      <c r="I8" s="670">
        <v>1</v>
      </c>
      <c r="J8" s="797">
        <v>233.60000000000002</v>
      </c>
      <c r="K8" s="670">
        <v>0.18947966094820948</v>
      </c>
      <c r="L8" s="797">
        <v>554.48</v>
      </c>
      <c r="M8" s="681">
        <v>0.44975463357261636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528</v>
      </c>
      <c r="B10" s="795">
        <v>5116805.9599999972</v>
      </c>
      <c r="C10" s="739">
        <v>1</v>
      </c>
      <c r="D10" s="795">
        <v>5269249.1000000006</v>
      </c>
      <c r="E10" s="739">
        <v>1.0297926364985714</v>
      </c>
      <c r="F10" s="795">
        <v>6091717.1199999982</v>
      </c>
      <c r="G10" s="744">
        <v>1.1905311961448704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531</v>
      </c>
      <c r="B11" s="796">
        <v>2324327.8800000004</v>
      </c>
      <c r="C11" s="664">
        <v>1</v>
      </c>
      <c r="D11" s="796">
        <v>2523351.3900000011</v>
      </c>
      <c r="E11" s="664">
        <v>1.0856262628489406</v>
      </c>
      <c r="F11" s="796">
        <v>2839616.6500000004</v>
      </c>
      <c r="G11" s="680">
        <v>1.2216936665579212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2663</v>
      </c>
      <c r="B12" s="796">
        <v>62554</v>
      </c>
      <c r="C12" s="664">
        <v>1</v>
      </c>
      <c r="D12" s="796">
        <v>40063</v>
      </c>
      <c r="E12" s="664">
        <v>0.64045464718483236</v>
      </c>
      <c r="F12" s="796">
        <v>58340</v>
      </c>
      <c r="G12" s="680">
        <v>0.93263420404770281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2664</v>
      </c>
      <c r="B13" s="797">
        <v>999538.9099999998</v>
      </c>
      <c r="C13" s="670">
        <v>1</v>
      </c>
      <c r="D13" s="797">
        <v>924740.04000000027</v>
      </c>
      <c r="E13" s="670">
        <v>0.92516662507915826</v>
      </c>
      <c r="F13" s="797">
        <v>1025470.0300000001</v>
      </c>
      <c r="G13" s="681">
        <v>1.0259430820957238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1583</v>
      </c>
    </row>
    <row r="15" spans="1:19" ht="14.4" customHeight="1" x14ac:dyDescent="0.3">
      <c r="A15" s="719" t="s">
        <v>1584</v>
      </c>
    </row>
    <row r="16" spans="1:19" ht="14.4" customHeight="1" x14ac:dyDescent="0.3">
      <c r="A16" s="718" t="s">
        <v>2665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2674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37124</v>
      </c>
      <c r="C3" s="470">
        <f t="shared" si="0"/>
        <v>35519</v>
      </c>
      <c r="D3" s="470">
        <f t="shared" si="0"/>
        <v>39724</v>
      </c>
      <c r="E3" s="353">
        <f t="shared" si="0"/>
        <v>8503226.7499999963</v>
      </c>
      <c r="F3" s="351">
        <f t="shared" si="0"/>
        <v>8757403.5299999975</v>
      </c>
      <c r="G3" s="471">
        <f t="shared" si="0"/>
        <v>10015143.799999999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2666</v>
      </c>
      <c r="B6" s="229">
        <v>20035</v>
      </c>
      <c r="C6" s="229">
        <v>20951</v>
      </c>
      <c r="D6" s="229">
        <v>27830</v>
      </c>
      <c r="E6" s="795">
        <v>6377721.3199999966</v>
      </c>
      <c r="F6" s="795">
        <v>6456643.2199999979</v>
      </c>
      <c r="G6" s="799">
        <v>8061264.549999997</v>
      </c>
    </row>
    <row r="7" spans="1:7" ht="14.4" customHeight="1" x14ac:dyDescent="0.3">
      <c r="A7" s="690" t="s">
        <v>2667</v>
      </c>
      <c r="B7" s="667">
        <v>1356</v>
      </c>
      <c r="C7" s="667">
        <v>911</v>
      </c>
      <c r="D7" s="667"/>
      <c r="E7" s="796">
        <v>200035.54</v>
      </c>
      <c r="F7" s="796">
        <v>135764.46000000002</v>
      </c>
      <c r="G7" s="800"/>
    </row>
    <row r="8" spans="1:7" ht="14.4" customHeight="1" x14ac:dyDescent="0.3">
      <c r="A8" s="690" t="s">
        <v>1586</v>
      </c>
      <c r="B8" s="667">
        <v>442</v>
      </c>
      <c r="C8" s="667">
        <v>934</v>
      </c>
      <c r="D8" s="667">
        <v>732</v>
      </c>
      <c r="E8" s="796">
        <v>63300</v>
      </c>
      <c r="F8" s="796">
        <v>134667.81999999998</v>
      </c>
      <c r="G8" s="800">
        <v>113676.66</v>
      </c>
    </row>
    <row r="9" spans="1:7" ht="14.4" customHeight="1" x14ac:dyDescent="0.3">
      <c r="A9" s="690" t="s">
        <v>1587</v>
      </c>
      <c r="B9" s="667">
        <v>1079</v>
      </c>
      <c r="C9" s="667">
        <v>811</v>
      </c>
      <c r="D9" s="667">
        <v>1089</v>
      </c>
      <c r="E9" s="796">
        <v>187446.67999999993</v>
      </c>
      <c r="F9" s="796">
        <v>137765.58999999997</v>
      </c>
      <c r="G9" s="800">
        <v>194471.11000000004</v>
      </c>
    </row>
    <row r="10" spans="1:7" ht="14.4" customHeight="1" x14ac:dyDescent="0.3">
      <c r="A10" s="690" t="s">
        <v>1588</v>
      </c>
      <c r="B10" s="667">
        <v>1782</v>
      </c>
      <c r="C10" s="667">
        <v>1135</v>
      </c>
      <c r="D10" s="667">
        <v>1394</v>
      </c>
      <c r="E10" s="796">
        <v>206950.05000000005</v>
      </c>
      <c r="F10" s="796">
        <v>170117.77</v>
      </c>
      <c r="G10" s="800">
        <v>225121.11</v>
      </c>
    </row>
    <row r="11" spans="1:7" ht="14.4" customHeight="1" x14ac:dyDescent="0.3">
      <c r="A11" s="690" t="s">
        <v>2668</v>
      </c>
      <c r="B11" s="667">
        <v>11</v>
      </c>
      <c r="C11" s="667"/>
      <c r="D11" s="667"/>
      <c r="E11" s="796">
        <v>3066.6699999999996</v>
      </c>
      <c r="F11" s="796"/>
      <c r="G11" s="800"/>
    </row>
    <row r="12" spans="1:7" ht="14.4" customHeight="1" x14ac:dyDescent="0.3">
      <c r="A12" s="690" t="s">
        <v>2669</v>
      </c>
      <c r="B12" s="667">
        <v>401</v>
      </c>
      <c r="C12" s="667"/>
      <c r="D12" s="667"/>
      <c r="E12" s="796">
        <v>62688.92</v>
      </c>
      <c r="F12" s="796"/>
      <c r="G12" s="800"/>
    </row>
    <row r="13" spans="1:7" ht="14.4" customHeight="1" x14ac:dyDescent="0.3">
      <c r="A13" s="690" t="s">
        <v>1589</v>
      </c>
      <c r="B13" s="667">
        <v>1021</v>
      </c>
      <c r="C13" s="667">
        <v>805</v>
      </c>
      <c r="D13" s="667">
        <v>953</v>
      </c>
      <c r="E13" s="796">
        <v>166475.52999999997</v>
      </c>
      <c r="F13" s="796">
        <v>127933.32</v>
      </c>
      <c r="G13" s="800">
        <v>158082.23000000001</v>
      </c>
    </row>
    <row r="14" spans="1:7" ht="14.4" customHeight="1" x14ac:dyDescent="0.3">
      <c r="A14" s="690" t="s">
        <v>1590</v>
      </c>
      <c r="B14" s="667">
        <v>227</v>
      </c>
      <c r="C14" s="667">
        <v>2</v>
      </c>
      <c r="D14" s="667">
        <v>5</v>
      </c>
      <c r="E14" s="796">
        <v>34</v>
      </c>
      <c r="F14" s="796">
        <v>327.78</v>
      </c>
      <c r="G14" s="800">
        <v>955.56</v>
      </c>
    </row>
    <row r="15" spans="1:7" ht="14.4" customHeight="1" x14ac:dyDescent="0.3">
      <c r="A15" s="690" t="s">
        <v>1591</v>
      </c>
      <c r="B15" s="667">
        <v>87</v>
      </c>
      <c r="C15" s="667">
        <v>4</v>
      </c>
      <c r="D15" s="667"/>
      <c r="E15" s="796">
        <v>0</v>
      </c>
      <c r="F15" s="796">
        <v>1605.5500000000002</v>
      </c>
      <c r="G15" s="800"/>
    </row>
    <row r="16" spans="1:7" ht="14.4" customHeight="1" x14ac:dyDescent="0.3">
      <c r="A16" s="690" t="s">
        <v>1592</v>
      </c>
      <c r="B16" s="667">
        <v>156</v>
      </c>
      <c r="C16" s="667"/>
      <c r="D16" s="667"/>
      <c r="E16" s="796">
        <v>0</v>
      </c>
      <c r="F16" s="796"/>
      <c r="G16" s="800"/>
    </row>
    <row r="17" spans="1:7" ht="14.4" customHeight="1" x14ac:dyDescent="0.3">
      <c r="A17" s="690" t="s">
        <v>2670</v>
      </c>
      <c r="B17" s="667">
        <v>649</v>
      </c>
      <c r="C17" s="667">
        <v>505</v>
      </c>
      <c r="D17" s="667"/>
      <c r="E17" s="796">
        <v>105181.12</v>
      </c>
      <c r="F17" s="796">
        <v>80618.909999999989</v>
      </c>
      <c r="G17" s="800"/>
    </row>
    <row r="18" spans="1:7" ht="14.4" customHeight="1" x14ac:dyDescent="0.3">
      <c r="A18" s="690" t="s">
        <v>1593</v>
      </c>
      <c r="B18" s="667">
        <v>2447</v>
      </c>
      <c r="C18" s="667">
        <v>1494</v>
      </c>
      <c r="D18" s="667">
        <v>1704</v>
      </c>
      <c r="E18" s="796">
        <v>253325.76999999993</v>
      </c>
      <c r="F18" s="796">
        <v>224944.45</v>
      </c>
      <c r="G18" s="800">
        <v>266683.71000000002</v>
      </c>
    </row>
    <row r="19" spans="1:7" ht="14.4" customHeight="1" x14ac:dyDescent="0.3">
      <c r="A19" s="690" t="s">
        <v>1604</v>
      </c>
      <c r="B19" s="667">
        <v>336</v>
      </c>
      <c r="C19" s="667">
        <v>339</v>
      </c>
      <c r="D19" s="667">
        <v>353</v>
      </c>
      <c r="E19" s="796">
        <v>53573.35</v>
      </c>
      <c r="F19" s="796">
        <v>55717.799999999988</v>
      </c>
      <c r="G19" s="800">
        <v>61783.30999999999</v>
      </c>
    </row>
    <row r="20" spans="1:7" ht="14.4" customHeight="1" x14ac:dyDescent="0.3">
      <c r="A20" s="690" t="s">
        <v>1594</v>
      </c>
      <c r="B20" s="667">
        <v>1230</v>
      </c>
      <c r="C20" s="667">
        <v>777</v>
      </c>
      <c r="D20" s="667">
        <v>608</v>
      </c>
      <c r="E20" s="796">
        <v>131326.66999999998</v>
      </c>
      <c r="F20" s="796">
        <v>119570.04999999999</v>
      </c>
      <c r="G20" s="800">
        <v>93524.450000000012</v>
      </c>
    </row>
    <row r="21" spans="1:7" ht="14.4" customHeight="1" x14ac:dyDescent="0.3">
      <c r="A21" s="690" t="s">
        <v>1595</v>
      </c>
      <c r="B21" s="667">
        <v>1139</v>
      </c>
      <c r="C21" s="667">
        <v>1457</v>
      </c>
      <c r="D21" s="667">
        <v>1527</v>
      </c>
      <c r="E21" s="796">
        <v>182923.34999999998</v>
      </c>
      <c r="F21" s="796">
        <v>238926.7</v>
      </c>
      <c r="G21" s="800">
        <v>259685.56000000006</v>
      </c>
    </row>
    <row r="22" spans="1:7" ht="14.4" customHeight="1" x14ac:dyDescent="0.3">
      <c r="A22" s="690" t="s">
        <v>1596</v>
      </c>
      <c r="B22" s="667">
        <v>217</v>
      </c>
      <c r="C22" s="667"/>
      <c r="D22" s="667">
        <v>10</v>
      </c>
      <c r="E22" s="796">
        <v>2622.23</v>
      </c>
      <c r="F22" s="796"/>
      <c r="G22" s="800">
        <v>4144.45</v>
      </c>
    </row>
    <row r="23" spans="1:7" ht="14.4" customHeight="1" x14ac:dyDescent="0.3">
      <c r="A23" s="690" t="s">
        <v>1597</v>
      </c>
      <c r="B23" s="667">
        <v>274</v>
      </c>
      <c r="C23" s="667"/>
      <c r="D23" s="667"/>
      <c r="E23" s="796">
        <v>0</v>
      </c>
      <c r="F23" s="796"/>
      <c r="G23" s="800"/>
    </row>
    <row r="24" spans="1:7" ht="14.4" customHeight="1" x14ac:dyDescent="0.3">
      <c r="A24" s="690" t="s">
        <v>2671</v>
      </c>
      <c r="B24" s="667">
        <v>914</v>
      </c>
      <c r="C24" s="667">
        <v>1047</v>
      </c>
      <c r="D24" s="667">
        <v>939</v>
      </c>
      <c r="E24" s="796">
        <v>141230</v>
      </c>
      <c r="F24" s="796">
        <v>175553.36000000002</v>
      </c>
      <c r="G24" s="800">
        <v>154569.99</v>
      </c>
    </row>
    <row r="25" spans="1:7" ht="14.4" customHeight="1" x14ac:dyDescent="0.3">
      <c r="A25" s="690" t="s">
        <v>1598</v>
      </c>
      <c r="B25" s="667">
        <v>383</v>
      </c>
      <c r="C25" s="667"/>
      <c r="D25" s="667">
        <v>3</v>
      </c>
      <c r="E25" s="796">
        <v>0</v>
      </c>
      <c r="F25" s="796"/>
      <c r="G25" s="800">
        <v>838.90000000000009</v>
      </c>
    </row>
    <row r="26" spans="1:7" ht="14.4" customHeight="1" x14ac:dyDescent="0.3">
      <c r="A26" s="690" t="s">
        <v>1599</v>
      </c>
      <c r="B26" s="667">
        <v>211</v>
      </c>
      <c r="C26" s="667"/>
      <c r="D26" s="667"/>
      <c r="E26" s="796">
        <v>88.89</v>
      </c>
      <c r="F26" s="796"/>
      <c r="G26" s="800"/>
    </row>
    <row r="27" spans="1:7" ht="14.4" customHeight="1" x14ac:dyDescent="0.3">
      <c r="A27" s="690" t="s">
        <v>2672</v>
      </c>
      <c r="B27" s="667">
        <v>611</v>
      </c>
      <c r="C27" s="667"/>
      <c r="D27" s="667"/>
      <c r="E27" s="796">
        <v>64219.99</v>
      </c>
      <c r="F27" s="796"/>
      <c r="G27" s="800"/>
    </row>
    <row r="28" spans="1:7" ht="14.4" customHeight="1" x14ac:dyDescent="0.3">
      <c r="A28" s="690" t="s">
        <v>1600</v>
      </c>
      <c r="B28" s="667">
        <v>52</v>
      </c>
      <c r="C28" s="667"/>
      <c r="D28" s="667"/>
      <c r="E28" s="796">
        <v>0</v>
      </c>
      <c r="F28" s="796"/>
      <c r="G28" s="800"/>
    </row>
    <row r="29" spans="1:7" ht="14.4" customHeight="1" x14ac:dyDescent="0.3">
      <c r="A29" s="690" t="s">
        <v>1601</v>
      </c>
      <c r="B29" s="667">
        <v>122</v>
      </c>
      <c r="C29" s="667">
        <v>1</v>
      </c>
      <c r="D29" s="667"/>
      <c r="E29" s="796">
        <v>0</v>
      </c>
      <c r="F29" s="796">
        <v>455.56</v>
      </c>
      <c r="G29" s="800"/>
    </row>
    <row r="30" spans="1:7" ht="14.4" customHeight="1" x14ac:dyDescent="0.3">
      <c r="A30" s="690" t="s">
        <v>1602</v>
      </c>
      <c r="B30" s="667">
        <v>576</v>
      </c>
      <c r="C30" s="667">
        <v>771</v>
      </c>
      <c r="D30" s="667">
        <v>440</v>
      </c>
      <c r="E30" s="796">
        <v>86817.78</v>
      </c>
      <c r="F30" s="796">
        <v>112803.34999999999</v>
      </c>
      <c r="G30" s="800">
        <v>71058.85000000002</v>
      </c>
    </row>
    <row r="31" spans="1:7" ht="14.4" customHeight="1" x14ac:dyDescent="0.3">
      <c r="A31" s="690" t="s">
        <v>1603</v>
      </c>
      <c r="B31" s="667">
        <v>106</v>
      </c>
      <c r="C31" s="667">
        <v>1</v>
      </c>
      <c r="D31" s="667"/>
      <c r="E31" s="796">
        <v>0</v>
      </c>
      <c r="F31" s="796">
        <v>327.78</v>
      </c>
      <c r="G31" s="800"/>
    </row>
    <row r="32" spans="1:7" ht="14.4" customHeight="1" x14ac:dyDescent="0.3">
      <c r="A32" s="690" t="s">
        <v>2673</v>
      </c>
      <c r="B32" s="667">
        <v>1260</v>
      </c>
      <c r="C32" s="667">
        <v>790</v>
      </c>
      <c r="D32" s="667"/>
      <c r="E32" s="796">
        <v>214198.88999999996</v>
      </c>
      <c r="F32" s="796">
        <v>130487.8</v>
      </c>
      <c r="G32" s="800"/>
    </row>
    <row r="33" spans="1:7" ht="14.4" customHeight="1" x14ac:dyDescent="0.3">
      <c r="A33" s="690" t="s">
        <v>1606</v>
      </c>
      <c r="B33" s="667"/>
      <c r="C33" s="667">
        <v>970</v>
      </c>
      <c r="D33" s="667">
        <v>466</v>
      </c>
      <c r="E33" s="796"/>
      <c r="F33" s="796">
        <v>162703.38</v>
      </c>
      <c r="G33" s="800">
        <v>77575.589999999982</v>
      </c>
    </row>
    <row r="34" spans="1:7" ht="14.4" customHeight="1" x14ac:dyDescent="0.3">
      <c r="A34" s="690" t="s">
        <v>1605</v>
      </c>
      <c r="B34" s="667"/>
      <c r="C34" s="667">
        <v>1131</v>
      </c>
      <c r="D34" s="667">
        <v>576</v>
      </c>
      <c r="E34" s="796"/>
      <c r="F34" s="796">
        <v>177500.01</v>
      </c>
      <c r="G34" s="800">
        <v>91261.110000000015</v>
      </c>
    </row>
    <row r="35" spans="1:7" ht="14.4" customHeight="1" thickBot="1" x14ac:dyDescent="0.35">
      <c r="A35" s="798" t="s">
        <v>1607</v>
      </c>
      <c r="B35" s="673"/>
      <c r="C35" s="673">
        <v>683</v>
      </c>
      <c r="D35" s="673">
        <v>1095</v>
      </c>
      <c r="E35" s="797"/>
      <c r="F35" s="797">
        <v>112968.87000000001</v>
      </c>
      <c r="G35" s="801">
        <v>180446.66000000006</v>
      </c>
    </row>
    <row r="36" spans="1:7" ht="14.4" customHeight="1" x14ac:dyDescent="0.3">
      <c r="A36" s="718" t="s">
        <v>1583</v>
      </c>
    </row>
    <row r="37" spans="1:7" ht="14.4" customHeight="1" x14ac:dyDescent="0.3">
      <c r="A37" s="719" t="s">
        <v>1584</v>
      </c>
    </row>
    <row r="38" spans="1:7" ht="14.4" customHeight="1" x14ac:dyDescent="0.3">
      <c r="A38" s="718" t="s">
        <v>2665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2834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37278.959999999999</v>
      </c>
      <c r="G3" s="212">
        <f t="shared" si="0"/>
        <v>8610721.5999999996</v>
      </c>
      <c r="H3" s="78"/>
      <c r="I3" s="78"/>
      <c r="J3" s="212">
        <f t="shared" si="0"/>
        <v>35652.1</v>
      </c>
      <c r="K3" s="212">
        <f t="shared" si="0"/>
        <v>8866580.1299999971</v>
      </c>
      <c r="L3" s="78"/>
      <c r="M3" s="78"/>
      <c r="N3" s="212">
        <f t="shared" si="0"/>
        <v>39868</v>
      </c>
      <c r="O3" s="212">
        <f t="shared" si="0"/>
        <v>10136937.279999999</v>
      </c>
      <c r="P3" s="79">
        <f>IF(G3=0,0,O3/G3)</f>
        <v>1.1772459673995266</v>
      </c>
      <c r="Q3" s="213">
        <f>IF(N3=0,0,O3/N3)</f>
        <v>254.26249824420586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2675</v>
      </c>
      <c r="B6" s="739" t="s">
        <v>528</v>
      </c>
      <c r="C6" s="739" t="s">
        <v>2676</v>
      </c>
      <c r="D6" s="739" t="s">
        <v>2677</v>
      </c>
      <c r="E6" s="739"/>
      <c r="F6" s="229"/>
      <c r="G6" s="229"/>
      <c r="H6" s="739"/>
      <c r="I6" s="739"/>
      <c r="J6" s="229">
        <v>1</v>
      </c>
      <c r="K6" s="229">
        <v>1008</v>
      </c>
      <c r="L6" s="739"/>
      <c r="M6" s="739">
        <v>1008</v>
      </c>
      <c r="N6" s="229">
        <v>3</v>
      </c>
      <c r="O6" s="229">
        <v>3024</v>
      </c>
      <c r="P6" s="744"/>
      <c r="Q6" s="752">
        <v>1008</v>
      </c>
    </row>
    <row r="7" spans="1:17" ht="14.4" customHeight="1" x14ac:dyDescent="0.3">
      <c r="A7" s="663" t="s">
        <v>2675</v>
      </c>
      <c r="B7" s="664" t="s">
        <v>528</v>
      </c>
      <c r="C7" s="664" t="s">
        <v>2676</v>
      </c>
      <c r="D7" s="664" t="s">
        <v>2678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2675</v>
      </c>
      <c r="B8" s="664" t="s">
        <v>528</v>
      </c>
      <c r="C8" s="664" t="s">
        <v>2676</v>
      </c>
      <c r="D8" s="664" t="s">
        <v>2679</v>
      </c>
      <c r="E8" s="664"/>
      <c r="F8" s="667">
        <v>2</v>
      </c>
      <c r="G8" s="667">
        <v>1192</v>
      </c>
      <c r="H8" s="664">
        <v>1</v>
      </c>
      <c r="I8" s="664">
        <v>596</v>
      </c>
      <c r="J8" s="667">
        <v>3</v>
      </c>
      <c r="K8" s="667">
        <v>1788</v>
      </c>
      <c r="L8" s="664">
        <v>1.5</v>
      </c>
      <c r="M8" s="664">
        <v>596</v>
      </c>
      <c r="N8" s="667"/>
      <c r="O8" s="667"/>
      <c r="P8" s="680"/>
      <c r="Q8" s="668"/>
    </row>
    <row r="9" spans="1:17" ht="14.4" customHeight="1" x14ac:dyDescent="0.3">
      <c r="A9" s="663" t="s">
        <v>2675</v>
      </c>
      <c r="B9" s="664" t="s">
        <v>528</v>
      </c>
      <c r="C9" s="664" t="s">
        <v>2676</v>
      </c>
      <c r="D9" s="664" t="s">
        <v>2680</v>
      </c>
      <c r="E9" s="664"/>
      <c r="F9" s="667">
        <v>1</v>
      </c>
      <c r="G9" s="667">
        <v>666</v>
      </c>
      <c r="H9" s="664">
        <v>1</v>
      </c>
      <c r="I9" s="664">
        <v>666</v>
      </c>
      <c r="J9" s="667">
        <v>3</v>
      </c>
      <c r="K9" s="667">
        <v>1998</v>
      </c>
      <c r="L9" s="664">
        <v>3</v>
      </c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2675</v>
      </c>
      <c r="B10" s="664" t="s">
        <v>528</v>
      </c>
      <c r="C10" s="664" t="s">
        <v>2676</v>
      </c>
      <c r="D10" s="664" t="s">
        <v>2681</v>
      </c>
      <c r="E10" s="664"/>
      <c r="F10" s="667"/>
      <c r="G10" s="667"/>
      <c r="H10" s="664"/>
      <c r="I10" s="664"/>
      <c r="J10" s="667">
        <v>1</v>
      </c>
      <c r="K10" s="667">
        <v>770</v>
      </c>
      <c r="L10" s="664"/>
      <c r="M10" s="664">
        <v>770</v>
      </c>
      <c r="N10" s="667"/>
      <c r="O10" s="667"/>
      <c r="P10" s="680"/>
      <c r="Q10" s="668"/>
    </row>
    <row r="11" spans="1:17" ht="14.4" customHeight="1" x14ac:dyDescent="0.3">
      <c r="A11" s="663" t="s">
        <v>2675</v>
      </c>
      <c r="B11" s="664" t="s">
        <v>528</v>
      </c>
      <c r="C11" s="664" t="s">
        <v>2676</v>
      </c>
      <c r="D11" s="664" t="s">
        <v>2682</v>
      </c>
      <c r="E11" s="664"/>
      <c r="F11" s="667"/>
      <c r="G11" s="667"/>
      <c r="H11" s="664"/>
      <c r="I11" s="664"/>
      <c r="J11" s="667">
        <v>1</v>
      </c>
      <c r="K11" s="667">
        <v>800</v>
      </c>
      <c r="L11" s="664"/>
      <c r="M11" s="664">
        <v>800</v>
      </c>
      <c r="N11" s="667"/>
      <c r="O11" s="667"/>
      <c r="P11" s="680"/>
      <c r="Q11" s="668"/>
    </row>
    <row r="12" spans="1:17" ht="14.4" customHeight="1" x14ac:dyDescent="0.3">
      <c r="A12" s="663" t="s">
        <v>2675</v>
      </c>
      <c r="B12" s="664" t="s">
        <v>528</v>
      </c>
      <c r="C12" s="664" t="s">
        <v>2676</v>
      </c>
      <c r="D12" s="664" t="s">
        <v>2683</v>
      </c>
      <c r="E12" s="664"/>
      <c r="F12" s="667">
        <v>15</v>
      </c>
      <c r="G12" s="667">
        <v>8415</v>
      </c>
      <c r="H12" s="664">
        <v>1</v>
      </c>
      <c r="I12" s="664">
        <v>561</v>
      </c>
      <c r="J12" s="667">
        <v>11</v>
      </c>
      <c r="K12" s="667">
        <v>6171</v>
      </c>
      <c r="L12" s="664">
        <v>0.73333333333333328</v>
      </c>
      <c r="M12" s="664">
        <v>561</v>
      </c>
      <c r="N12" s="667">
        <v>24</v>
      </c>
      <c r="O12" s="667">
        <v>13464</v>
      </c>
      <c r="P12" s="680">
        <v>1.6</v>
      </c>
      <c r="Q12" s="668">
        <v>561</v>
      </c>
    </row>
    <row r="13" spans="1:17" ht="14.4" customHeight="1" x14ac:dyDescent="0.3">
      <c r="A13" s="663" t="s">
        <v>2675</v>
      </c>
      <c r="B13" s="664" t="s">
        <v>528</v>
      </c>
      <c r="C13" s="664" t="s">
        <v>2676</v>
      </c>
      <c r="D13" s="664" t="s">
        <v>2684</v>
      </c>
      <c r="E13" s="664"/>
      <c r="F13" s="667">
        <v>18</v>
      </c>
      <c r="G13" s="667">
        <v>9342</v>
      </c>
      <c r="H13" s="664">
        <v>1</v>
      </c>
      <c r="I13" s="664">
        <v>519</v>
      </c>
      <c r="J13" s="667">
        <v>29</v>
      </c>
      <c r="K13" s="667">
        <v>15051</v>
      </c>
      <c r="L13" s="664">
        <v>1.6111111111111112</v>
      </c>
      <c r="M13" s="664">
        <v>519</v>
      </c>
      <c r="N13" s="667"/>
      <c r="O13" s="667"/>
      <c r="P13" s="680"/>
      <c r="Q13" s="668"/>
    </row>
    <row r="14" spans="1:17" ht="14.4" customHeight="1" x14ac:dyDescent="0.3">
      <c r="A14" s="663" t="s">
        <v>2675</v>
      </c>
      <c r="B14" s="664" t="s">
        <v>528</v>
      </c>
      <c r="C14" s="664" t="s">
        <v>2676</v>
      </c>
      <c r="D14" s="664" t="s">
        <v>2685</v>
      </c>
      <c r="E14" s="664"/>
      <c r="F14" s="667">
        <v>13</v>
      </c>
      <c r="G14" s="667">
        <v>4173</v>
      </c>
      <c r="H14" s="664">
        <v>1</v>
      </c>
      <c r="I14" s="664">
        <v>321</v>
      </c>
      <c r="J14" s="667">
        <v>14</v>
      </c>
      <c r="K14" s="667">
        <v>4494</v>
      </c>
      <c r="L14" s="664">
        <v>1.0769230769230769</v>
      </c>
      <c r="M14" s="664">
        <v>321</v>
      </c>
      <c r="N14" s="667">
        <v>6</v>
      </c>
      <c r="O14" s="667">
        <v>1926</v>
      </c>
      <c r="P14" s="680">
        <v>0.46153846153846156</v>
      </c>
      <c r="Q14" s="668">
        <v>321</v>
      </c>
    </row>
    <row r="15" spans="1:17" ht="14.4" customHeight="1" x14ac:dyDescent="0.3">
      <c r="A15" s="663" t="s">
        <v>2675</v>
      </c>
      <c r="B15" s="664" t="s">
        <v>528</v>
      </c>
      <c r="C15" s="664" t="s">
        <v>2676</v>
      </c>
      <c r="D15" s="664" t="s">
        <v>2686</v>
      </c>
      <c r="E15" s="664"/>
      <c r="F15" s="667">
        <v>2</v>
      </c>
      <c r="G15" s="667">
        <v>564</v>
      </c>
      <c r="H15" s="664">
        <v>1</v>
      </c>
      <c r="I15" s="664">
        <v>282</v>
      </c>
      <c r="J15" s="667">
        <v>2</v>
      </c>
      <c r="K15" s="667">
        <v>564</v>
      </c>
      <c r="L15" s="664">
        <v>1</v>
      </c>
      <c r="M15" s="664">
        <v>282</v>
      </c>
      <c r="N15" s="667">
        <v>1</v>
      </c>
      <c r="O15" s="667">
        <v>282</v>
      </c>
      <c r="P15" s="680">
        <v>0.5</v>
      </c>
      <c r="Q15" s="668">
        <v>282</v>
      </c>
    </row>
    <row r="16" spans="1:17" ht="14.4" customHeight="1" x14ac:dyDescent="0.3">
      <c r="A16" s="663" t="s">
        <v>2675</v>
      </c>
      <c r="B16" s="664" t="s">
        <v>528</v>
      </c>
      <c r="C16" s="664" t="s">
        <v>2676</v>
      </c>
      <c r="D16" s="664" t="s">
        <v>2687</v>
      </c>
      <c r="E16" s="664"/>
      <c r="F16" s="667">
        <v>2</v>
      </c>
      <c r="G16" s="667">
        <v>1358</v>
      </c>
      <c r="H16" s="664">
        <v>1</v>
      </c>
      <c r="I16" s="664">
        <v>679</v>
      </c>
      <c r="J16" s="667">
        <v>3</v>
      </c>
      <c r="K16" s="667">
        <v>2037</v>
      </c>
      <c r="L16" s="664">
        <v>1.5</v>
      </c>
      <c r="M16" s="664">
        <v>679</v>
      </c>
      <c r="N16" s="667"/>
      <c r="O16" s="667"/>
      <c r="P16" s="680"/>
      <c r="Q16" s="668"/>
    </row>
    <row r="17" spans="1:17" ht="14.4" customHeight="1" x14ac:dyDescent="0.3">
      <c r="A17" s="663" t="s">
        <v>2675</v>
      </c>
      <c r="B17" s="664" t="s">
        <v>528</v>
      </c>
      <c r="C17" s="664" t="s">
        <v>2676</v>
      </c>
      <c r="D17" s="664" t="s">
        <v>2688</v>
      </c>
      <c r="E17" s="664"/>
      <c r="F17" s="667"/>
      <c r="G17" s="667"/>
      <c r="H17" s="664"/>
      <c r="I17" s="664"/>
      <c r="J17" s="667">
        <v>1</v>
      </c>
      <c r="K17" s="667">
        <v>929</v>
      </c>
      <c r="L17" s="664"/>
      <c r="M17" s="664">
        <v>929</v>
      </c>
      <c r="N17" s="667"/>
      <c r="O17" s="667"/>
      <c r="P17" s="680"/>
      <c r="Q17" s="668"/>
    </row>
    <row r="18" spans="1:17" ht="14.4" customHeight="1" x14ac:dyDescent="0.3">
      <c r="A18" s="663" t="s">
        <v>2675</v>
      </c>
      <c r="B18" s="664" t="s">
        <v>528</v>
      </c>
      <c r="C18" s="664" t="s">
        <v>2676</v>
      </c>
      <c r="D18" s="664" t="s">
        <v>2689</v>
      </c>
      <c r="E18" s="664"/>
      <c r="F18" s="667"/>
      <c r="G18" s="667"/>
      <c r="H18" s="664"/>
      <c r="I18" s="664"/>
      <c r="J18" s="667">
        <v>1</v>
      </c>
      <c r="K18" s="667">
        <v>1740</v>
      </c>
      <c r="L18" s="664"/>
      <c r="M18" s="664">
        <v>1740</v>
      </c>
      <c r="N18" s="667"/>
      <c r="O18" s="667"/>
      <c r="P18" s="680"/>
      <c r="Q18" s="668"/>
    </row>
    <row r="19" spans="1:17" ht="14.4" customHeight="1" x14ac:dyDescent="0.3">
      <c r="A19" s="663" t="s">
        <v>2675</v>
      </c>
      <c r="B19" s="664" t="s">
        <v>528</v>
      </c>
      <c r="C19" s="664" t="s">
        <v>2676</v>
      </c>
      <c r="D19" s="664" t="s">
        <v>2690</v>
      </c>
      <c r="E19" s="664"/>
      <c r="F19" s="667"/>
      <c r="G19" s="667"/>
      <c r="H19" s="664"/>
      <c r="I19" s="664"/>
      <c r="J19" s="667"/>
      <c r="K19" s="667"/>
      <c r="L19" s="664"/>
      <c r="M19" s="664"/>
      <c r="N19" s="667">
        <v>2</v>
      </c>
      <c r="O19" s="667">
        <v>4048</v>
      </c>
      <c r="P19" s="680"/>
      <c r="Q19" s="668">
        <v>2024</v>
      </c>
    </row>
    <row r="20" spans="1:17" ht="14.4" customHeight="1" x14ac:dyDescent="0.3">
      <c r="A20" s="663" t="s">
        <v>2675</v>
      </c>
      <c r="B20" s="664" t="s">
        <v>528</v>
      </c>
      <c r="C20" s="664" t="s">
        <v>2676</v>
      </c>
      <c r="D20" s="664" t="s">
        <v>2691</v>
      </c>
      <c r="E20" s="664"/>
      <c r="F20" s="667">
        <v>2</v>
      </c>
      <c r="G20" s="667">
        <v>7108</v>
      </c>
      <c r="H20" s="664">
        <v>1</v>
      </c>
      <c r="I20" s="664">
        <v>3554</v>
      </c>
      <c r="J20" s="667">
        <v>3</v>
      </c>
      <c r="K20" s="667">
        <v>10662</v>
      </c>
      <c r="L20" s="664">
        <v>1.5</v>
      </c>
      <c r="M20" s="664">
        <v>3554</v>
      </c>
      <c r="N20" s="667">
        <v>1</v>
      </c>
      <c r="O20" s="667">
        <v>3554</v>
      </c>
      <c r="P20" s="680">
        <v>0.5</v>
      </c>
      <c r="Q20" s="668">
        <v>3554</v>
      </c>
    </row>
    <row r="21" spans="1:17" ht="14.4" customHeight="1" x14ac:dyDescent="0.3">
      <c r="A21" s="663" t="s">
        <v>2675</v>
      </c>
      <c r="B21" s="664" t="s">
        <v>528</v>
      </c>
      <c r="C21" s="664" t="s">
        <v>2676</v>
      </c>
      <c r="D21" s="664" t="s">
        <v>2692</v>
      </c>
      <c r="E21" s="664"/>
      <c r="F21" s="667"/>
      <c r="G21" s="667"/>
      <c r="H21" s="664"/>
      <c r="I21" s="664"/>
      <c r="J21" s="667">
        <v>2</v>
      </c>
      <c r="K21" s="667">
        <v>7234</v>
      </c>
      <c r="L21" s="664"/>
      <c r="M21" s="664">
        <v>3617</v>
      </c>
      <c r="N21" s="667"/>
      <c r="O21" s="667"/>
      <c r="P21" s="680"/>
      <c r="Q21" s="668"/>
    </row>
    <row r="22" spans="1:17" ht="14.4" customHeight="1" x14ac:dyDescent="0.3">
      <c r="A22" s="663" t="s">
        <v>2675</v>
      </c>
      <c r="B22" s="664" t="s">
        <v>528</v>
      </c>
      <c r="C22" s="664" t="s">
        <v>2676</v>
      </c>
      <c r="D22" s="664" t="s">
        <v>2693</v>
      </c>
      <c r="E22" s="664"/>
      <c r="F22" s="667">
        <v>3</v>
      </c>
      <c r="G22" s="667">
        <v>4053</v>
      </c>
      <c r="H22" s="664">
        <v>1</v>
      </c>
      <c r="I22" s="664">
        <v>1351</v>
      </c>
      <c r="J22" s="667"/>
      <c r="K22" s="667"/>
      <c r="L22" s="664"/>
      <c r="M22" s="664"/>
      <c r="N22" s="667">
        <v>2</v>
      </c>
      <c r="O22" s="667">
        <v>2702</v>
      </c>
      <c r="P22" s="680">
        <v>0.66666666666666663</v>
      </c>
      <c r="Q22" s="668">
        <v>1351</v>
      </c>
    </row>
    <row r="23" spans="1:17" ht="14.4" customHeight="1" x14ac:dyDescent="0.3">
      <c r="A23" s="663" t="s">
        <v>2675</v>
      </c>
      <c r="B23" s="664" t="s">
        <v>528</v>
      </c>
      <c r="C23" s="664" t="s">
        <v>2676</v>
      </c>
      <c r="D23" s="664" t="s">
        <v>2694</v>
      </c>
      <c r="E23" s="664"/>
      <c r="F23" s="667">
        <v>2</v>
      </c>
      <c r="G23" s="667">
        <v>328</v>
      </c>
      <c r="H23" s="664">
        <v>1</v>
      </c>
      <c r="I23" s="664">
        <v>164</v>
      </c>
      <c r="J23" s="667"/>
      <c r="K23" s="667"/>
      <c r="L23" s="664"/>
      <c r="M23" s="664"/>
      <c r="N23" s="667"/>
      <c r="O23" s="667"/>
      <c r="P23" s="680"/>
      <c r="Q23" s="668"/>
    </row>
    <row r="24" spans="1:17" ht="14.4" customHeight="1" x14ac:dyDescent="0.3">
      <c r="A24" s="663" t="s">
        <v>2675</v>
      </c>
      <c r="B24" s="664" t="s">
        <v>528</v>
      </c>
      <c r="C24" s="664" t="s">
        <v>2676</v>
      </c>
      <c r="D24" s="664" t="s">
        <v>2695</v>
      </c>
      <c r="E24" s="664"/>
      <c r="F24" s="667">
        <v>0</v>
      </c>
      <c r="G24" s="667">
        <v>0</v>
      </c>
      <c r="H24" s="664"/>
      <c r="I24" s="664"/>
      <c r="J24" s="667"/>
      <c r="K24" s="667"/>
      <c r="L24" s="664"/>
      <c r="M24" s="664"/>
      <c r="N24" s="667"/>
      <c r="O24" s="667"/>
      <c r="P24" s="680"/>
      <c r="Q24" s="668"/>
    </row>
    <row r="25" spans="1:17" ht="14.4" customHeight="1" x14ac:dyDescent="0.3">
      <c r="A25" s="663" t="s">
        <v>2675</v>
      </c>
      <c r="B25" s="664" t="s">
        <v>528</v>
      </c>
      <c r="C25" s="664" t="s">
        <v>2676</v>
      </c>
      <c r="D25" s="664" t="s">
        <v>2696</v>
      </c>
      <c r="E25" s="664"/>
      <c r="F25" s="667"/>
      <c r="G25" s="667"/>
      <c r="H25" s="664"/>
      <c r="I25" s="664"/>
      <c r="J25" s="667"/>
      <c r="K25" s="667"/>
      <c r="L25" s="664"/>
      <c r="M25" s="664"/>
      <c r="N25" s="667">
        <v>6</v>
      </c>
      <c r="O25" s="667">
        <v>3600</v>
      </c>
      <c r="P25" s="680"/>
      <c r="Q25" s="668">
        <v>600</v>
      </c>
    </row>
    <row r="26" spans="1:17" ht="14.4" customHeight="1" x14ac:dyDescent="0.3">
      <c r="A26" s="663" t="s">
        <v>2675</v>
      </c>
      <c r="B26" s="664" t="s">
        <v>528</v>
      </c>
      <c r="C26" s="664" t="s">
        <v>2676</v>
      </c>
      <c r="D26" s="664" t="s">
        <v>2697</v>
      </c>
      <c r="E26" s="664"/>
      <c r="F26" s="667">
        <v>68</v>
      </c>
      <c r="G26" s="667">
        <v>68544</v>
      </c>
      <c r="H26" s="664">
        <v>1</v>
      </c>
      <c r="I26" s="664">
        <v>1008</v>
      </c>
      <c r="J26" s="667">
        <v>52</v>
      </c>
      <c r="K26" s="667">
        <v>52416</v>
      </c>
      <c r="L26" s="664">
        <v>0.76470588235294112</v>
      </c>
      <c r="M26" s="664">
        <v>1008</v>
      </c>
      <c r="N26" s="667">
        <v>84</v>
      </c>
      <c r="O26" s="667">
        <v>84672</v>
      </c>
      <c r="P26" s="680">
        <v>1.2352941176470589</v>
      </c>
      <c r="Q26" s="668">
        <v>1008</v>
      </c>
    </row>
    <row r="27" spans="1:17" ht="14.4" customHeight="1" x14ac:dyDescent="0.3">
      <c r="A27" s="663" t="s">
        <v>2675</v>
      </c>
      <c r="B27" s="664" t="s">
        <v>528</v>
      </c>
      <c r="C27" s="664" t="s">
        <v>2676</v>
      </c>
      <c r="D27" s="664" t="s">
        <v>2698</v>
      </c>
      <c r="E27" s="664"/>
      <c r="F27" s="667"/>
      <c r="G27" s="667"/>
      <c r="H27" s="664"/>
      <c r="I27" s="664"/>
      <c r="J27" s="667"/>
      <c r="K27" s="667"/>
      <c r="L27" s="664"/>
      <c r="M27" s="664"/>
      <c r="N27" s="667">
        <v>2</v>
      </c>
      <c r="O27" s="667">
        <v>1406</v>
      </c>
      <c r="P27" s="680"/>
      <c r="Q27" s="668">
        <v>703</v>
      </c>
    </row>
    <row r="28" spans="1:17" ht="14.4" customHeight="1" x14ac:dyDescent="0.3">
      <c r="A28" s="663" t="s">
        <v>2675</v>
      </c>
      <c r="B28" s="664" t="s">
        <v>528</v>
      </c>
      <c r="C28" s="664" t="s">
        <v>2676</v>
      </c>
      <c r="D28" s="664" t="s">
        <v>2699</v>
      </c>
      <c r="E28" s="664"/>
      <c r="F28" s="667"/>
      <c r="G28" s="667"/>
      <c r="H28" s="664"/>
      <c r="I28" s="664"/>
      <c r="J28" s="667"/>
      <c r="K28" s="667"/>
      <c r="L28" s="664"/>
      <c r="M28" s="664"/>
      <c r="N28" s="667">
        <v>1</v>
      </c>
      <c r="O28" s="667">
        <v>1122</v>
      </c>
      <c r="P28" s="680"/>
      <c r="Q28" s="668">
        <v>1122</v>
      </c>
    </row>
    <row r="29" spans="1:17" ht="14.4" customHeight="1" x14ac:dyDescent="0.3">
      <c r="A29" s="663" t="s">
        <v>2675</v>
      </c>
      <c r="B29" s="664" t="s">
        <v>528</v>
      </c>
      <c r="C29" s="664" t="s">
        <v>2676</v>
      </c>
      <c r="D29" s="664" t="s">
        <v>2700</v>
      </c>
      <c r="E29" s="664"/>
      <c r="F29" s="667">
        <v>1</v>
      </c>
      <c r="G29" s="667">
        <v>519</v>
      </c>
      <c r="H29" s="664">
        <v>1</v>
      </c>
      <c r="I29" s="664">
        <v>519</v>
      </c>
      <c r="J29" s="667"/>
      <c r="K29" s="667"/>
      <c r="L29" s="664"/>
      <c r="M29" s="664"/>
      <c r="N29" s="667"/>
      <c r="O29" s="667"/>
      <c r="P29" s="680"/>
      <c r="Q29" s="668"/>
    </row>
    <row r="30" spans="1:17" ht="14.4" customHeight="1" x14ac:dyDescent="0.3">
      <c r="A30" s="663" t="s">
        <v>2675</v>
      </c>
      <c r="B30" s="664" t="s">
        <v>528</v>
      </c>
      <c r="C30" s="664" t="s">
        <v>2676</v>
      </c>
      <c r="D30" s="664" t="s">
        <v>2701</v>
      </c>
      <c r="E30" s="664"/>
      <c r="F30" s="667"/>
      <c r="G30" s="667"/>
      <c r="H30" s="664"/>
      <c r="I30" s="664"/>
      <c r="J30" s="667"/>
      <c r="K30" s="667"/>
      <c r="L30" s="664"/>
      <c r="M30" s="664"/>
      <c r="N30" s="667">
        <v>1</v>
      </c>
      <c r="O30" s="667">
        <v>1326</v>
      </c>
      <c r="P30" s="680"/>
      <c r="Q30" s="668">
        <v>1326</v>
      </c>
    </row>
    <row r="31" spans="1:17" ht="14.4" customHeight="1" x14ac:dyDescent="0.3">
      <c r="A31" s="663" t="s">
        <v>2675</v>
      </c>
      <c r="B31" s="664" t="s">
        <v>528</v>
      </c>
      <c r="C31" s="664" t="s">
        <v>2676</v>
      </c>
      <c r="D31" s="664" t="s">
        <v>2702</v>
      </c>
      <c r="E31" s="664"/>
      <c r="F31" s="667"/>
      <c r="G31" s="667"/>
      <c r="H31" s="664"/>
      <c r="I31" s="664"/>
      <c r="J31" s="667">
        <v>1</v>
      </c>
      <c r="K31" s="667">
        <v>1281</v>
      </c>
      <c r="L31" s="664"/>
      <c r="M31" s="664">
        <v>1281</v>
      </c>
      <c r="N31" s="667"/>
      <c r="O31" s="667"/>
      <c r="P31" s="680"/>
      <c r="Q31" s="668"/>
    </row>
    <row r="32" spans="1:17" ht="14.4" customHeight="1" x14ac:dyDescent="0.3">
      <c r="A32" s="663" t="s">
        <v>2675</v>
      </c>
      <c r="B32" s="664" t="s">
        <v>528</v>
      </c>
      <c r="C32" s="664" t="s">
        <v>2703</v>
      </c>
      <c r="D32" s="664" t="s">
        <v>2704</v>
      </c>
      <c r="E32" s="664" t="s">
        <v>2705</v>
      </c>
      <c r="F32" s="667">
        <v>175</v>
      </c>
      <c r="G32" s="667">
        <v>13611.119999999999</v>
      </c>
      <c r="H32" s="664">
        <v>1</v>
      </c>
      <c r="I32" s="664">
        <v>77.777828571428572</v>
      </c>
      <c r="J32" s="667">
        <v>169</v>
      </c>
      <c r="K32" s="667">
        <v>13144.45</v>
      </c>
      <c r="L32" s="664">
        <v>0.96571406320714248</v>
      </c>
      <c r="M32" s="664">
        <v>77.777810650887574</v>
      </c>
      <c r="N32" s="667">
        <v>172</v>
      </c>
      <c r="O32" s="667">
        <v>13377.77</v>
      </c>
      <c r="P32" s="680">
        <v>0.98285592956347467</v>
      </c>
      <c r="Q32" s="668">
        <v>77.777732558139533</v>
      </c>
    </row>
    <row r="33" spans="1:17" ht="14.4" customHeight="1" x14ac:dyDescent="0.3">
      <c r="A33" s="663" t="s">
        <v>2675</v>
      </c>
      <c r="B33" s="664" t="s">
        <v>528</v>
      </c>
      <c r="C33" s="664" t="s">
        <v>2703</v>
      </c>
      <c r="D33" s="664" t="s">
        <v>2706</v>
      </c>
      <c r="E33" s="664" t="s">
        <v>2707</v>
      </c>
      <c r="F33" s="667">
        <v>32</v>
      </c>
      <c r="G33" s="667">
        <v>8000</v>
      </c>
      <c r="H33" s="664">
        <v>1</v>
      </c>
      <c r="I33" s="664">
        <v>250</v>
      </c>
      <c r="J33" s="667">
        <v>33</v>
      </c>
      <c r="K33" s="667">
        <v>8250</v>
      </c>
      <c r="L33" s="664">
        <v>1.03125</v>
      </c>
      <c r="M33" s="664">
        <v>250</v>
      </c>
      <c r="N33" s="667">
        <v>76</v>
      </c>
      <c r="O33" s="667">
        <v>19000</v>
      </c>
      <c r="P33" s="680">
        <v>2.375</v>
      </c>
      <c r="Q33" s="668">
        <v>250</v>
      </c>
    </row>
    <row r="34" spans="1:17" ht="14.4" customHeight="1" x14ac:dyDescent="0.3">
      <c r="A34" s="663" t="s">
        <v>2675</v>
      </c>
      <c r="B34" s="664" t="s">
        <v>528</v>
      </c>
      <c r="C34" s="664" t="s">
        <v>2703</v>
      </c>
      <c r="D34" s="664" t="s">
        <v>2708</v>
      </c>
      <c r="E34" s="664" t="s">
        <v>2709</v>
      </c>
      <c r="F34" s="667">
        <v>1589</v>
      </c>
      <c r="G34" s="667">
        <v>176555.55</v>
      </c>
      <c r="H34" s="664">
        <v>1</v>
      </c>
      <c r="I34" s="664">
        <v>111.1111076148521</v>
      </c>
      <c r="J34" s="667">
        <v>1601</v>
      </c>
      <c r="K34" s="667">
        <v>177888.88</v>
      </c>
      <c r="L34" s="664">
        <v>1.0075519008040246</v>
      </c>
      <c r="M34" s="664">
        <v>111.11110555902562</v>
      </c>
      <c r="N34" s="667">
        <v>1561</v>
      </c>
      <c r="O34" s="667">
        <v>182116.66</v>
      </c>
      <c r="P34" s="680">
        <v>1.031497792054682</v>
      </c>
      <c r="Q34" s="668">
        <v>116.66666239590006</v>
      </c>
    </row>
    <row r="35" spans="1:17" ht="14.4" customHeight="1" x14ac:dyDescent="0.3">
      <c r="A35" s="663" t="s">
        <v>2675</v>
      </c>
      <c r="B35" s="664" t="s">
        <v>528</v>
      </c>
      <c r="C35" s="664" t="s">
        <v>2703</v>
      </c>
      <c r="D35" s="664" t="s">
        <v>2710</v>
      </c>
      <c r="E35" s="664" t="s">
        <v>2711</v>
      </c>
      <c r="F35" s="667">
        <v>4</v>
      </c>
      <c r="G35" s="667">
        <v>1002.22</v>
      </c>
      <c r="H35" s="664">
        <v>1</v>
      </c>
      <c r="I35" s="664">
        <v>250.55500000000001</v>
      </c>
      <c r="J35" s="667">
        <v>7</v>
      </c>
      <c r="K35" s="667">
        <v>1882.2299999999998</v>
      </c>
      <c r="L35" s="664">
        <v>1.8780607052343794</v>
      </c>
      <c r="M35" s="664">
        <v>268.89</v>
      </c>
      <c r="N35" s="667">
        <v>1</v>
      </c>
      <c r="O35" s="667">
        <v>300</v>
      </c>
      <c r="P35" s="680">
        <v>0.29933547524495618</v>
      </c>
      <c r="Q35" s="668">
        <v>300</v>
      </c>
    </row>
    <row r="36" spans="1:17" ht="14.4" customHeight="1" x14ac:dyDescent="0.3">
      <c r="A36" s="663" t="s">
        <v>2675</v>
      </c>
      <c r="B36" s="664" t="s">
        <v>528</v>
      </c>
      <c r="C36" s="664" t="s">
        <v>2703</v>
      </c>
      <c r="D36" s="664" t="s">
        <v>2712</v>
      </c>
      <c r="E36" s="664" t="s">
        <v>2713</v>
      </c>
      <c r="F36" s="667">
        <v>2</v>
      </c>
      <c r="G36" s="667">
        <v>588.89</v>
      </c>
      <c r="H36" s="664">
        <v>1</v>
      </c>
      <c r="I36" s="664">
        <v>294.44499999999999</v>
      </c>
      <c r="J36" s="667">
        <v>3</v>
      </c>
      <c r="K36" s="667">
        <v>883.33</v>
      </c>
      <c r="L36" s="664">
        <v>1.4999915094499823</v>
      </c>
      <c r="M36" s="664">
        <v>294.44333333333333</v>
      </c>
      <c r="N36" s="667"/>
      <c r="O36" s="667"/>
      <c r="P36" s="680"/>
      <c r="Q36" s="668"/>
    </row>
    <row r="37" spans="1:17" ht="14.4" customHeight="1" x14ac:dyDescent="0.3">
      <c r="A37" s="663" t="s">
        <v>2675</v>
      </c>
      <c r="B37" s="664" t="s">
        <v>528</v>
      </c>
      <c r="C37" s="664" t="s">
        <v>2703</v>
      </c>
      <c r="D37" s="664" t="s">
        <v>2714</v>
      </c>
      <c r="E37" s="664" t="s">
        <v>2715</v>
      </c>
      <c r="F37" s="667">
        <v>998</v>
      </c>
      <c r="G37" s="667">
        <v>186293.34</v>
      </c>
      <c r="H37" s="664">
        <v>1</v>
      </c>
      <c r="I37" s="664">
        <v>186.66667334669339</v>
      </c>
      <c r="J37" s="667">
        <v>1281</v>
      </c>
      <c r="K37" s="667">
        <v>239119.99</v>
      </c>
      <c r="L37" s="664">
        <v>1.283567034656204</v>
      </c>
      <c r="M37" s="664">
        <v>186.66665886026541</v>
      </c>
      <c r="N37" s="667">
        <v>1294</v>
      </c>
      <c r="O37" s="667">
        <v>273177.77999999997</v>
      </c>
      <c r="P37" s="680">
        <v>1.4663851107076613</v>
      </c>
      <c r="Q37" s="668">
        <v>211.11111282843893</v>
      </c>
    </row>
    <row r="38" spans="1:17" ht="14.4" customHeight="1" x14ac:dyDescent="0.3">
      <c r="A38" s="663" t="s">
        <v>2675</v>
      </c>
      <c r="B38" s="664" t="s">
        <v>528</v>
      </c>
      <c r="C38" s="664" t="s">
        <v>2703</v>
      </c>
      <c r="D38" s="664" t="s">
        <v>2716</v>
      </c>
      <c r="E38" s="664" t="s">
        <v>2717</v>
      </c>
      <c r="F38" s="667">
        <v>1276</v>
      </c>
      <c r="G38" s="667">
        <v>744333.33</v>
      </c>
      <c r="H38" s="664">
        <v>1</v>
      </c>
      <c r="I38" s="664">
        <v>583.33333072100311</v>
      </c>
      <c r="J38" s="667">
        <v>1393</v>
      </c>
      <c r="K38" s="667">
        <v>812583.32</v>
      </c>
      <c r="L38" s="664">
        <v>1.0916927769444369</v>
      </c>
      <c r="M38" s="664">
        <v>583.33332376166538</v>
      </c>
      <c r="N38" s="667">
        <v>1788</v>
      </c>
      <c r="O38" s="667">
        <v>1043000</v>
      </c>
      <c r="P38" s="680">
        <v>1.4012539247705058</v>
      </c>
      <c r="Q38" s="668">
        <v>583.33333333333337</v>
      </c>
    </row>
    <row r="39" spans="1:17" ht="14.4" customHeight="1" x14ac:dyDescent="0.3">
      <c r="A39" s="663" t="s">
        <v>2675</v>
      </c>
      <c r="B39" s="664" t="s">
        <v>528</v>
      </c>
      <c r="C39" s="664" t="s">
        <v>2703</v>
      </c>
      <c r="D39" s="664" t="s">
        <v>2718</v>
      </c>
      <c r="E39" s="664" t="s">
        <v>2719</v>
      </c>
      <c r="F39" s="667">
        <v>135</v>
      </c>
      <c r="G39" s="667">
        <v>63000</v>
      </c>
      <c r="H39" s="664">
        <v>1</v>
      </c>
      <c r="I39" s="664">
        <v>466.66666666666669</v>
      </c>
      <c r="J39" s="667">
        <v>115</v>
      </c>
      <c r="K39" s="667">
        <v>53666.66</v>
      </c>
      <c r="L39" s="664">
        <v>0.85185174603174607</v>
      </c>
      <c r="M39" s="664">
        <v>466.6666086956522</v>
      </c>
      <c r="N39" s="667">
        <v>221</v>
      </c>
      <c r="O39" s="667">
        <v>103133.32</v>
      </c>
      <c r="P39" s="680">
        <v>1.6370368253968255</v>
      </c>
      <c r="Q39" s="668">
        <v>466.66660633484167</v>
      </c>
    </row>
    <row r="40" spans="1:17" ht="14.4" customHeight="1" x14ac:dyDescent="0.3">
      <c r="A40" s="663" t="s">
        <v>2675</v>
      </c>
      <c r="B40" s="664" t="s">
        <v>528</v>
      </c>
      <c r="C40" s="664" t="s">
        <v>2703</v>
      </c>
      <c r="D40" s="664" t="s">
        <v>2720</v>
      </c>
      <c r="E40" s="664" t="s">
        <v>2719</v>
      </c>
      <c r="F40" s="667">
        <v>9</v>
      </c>
      <c r="G40" s="667">
        <v>9000</v>
      </c>
      <c r="H40" s="664">
        <v>1</v>
      </c>
      <c r="I40" s="664">
        <v>1000</v>
      </c>
      <c r="J40" s="667">
        <v>11</v>
      </c>
      <c r="K40" s="667">
        <v>11000</v>
      </c>
      <c r="L40" s="664">
        <v>1.2222222222222223</v>
      </c>
      <c r="M40" s="664">
        <v>1000</v>
      </c>
      <c r="N40" s="667">
        <v>13</v>
      </c>
      <c r="O40" s="667">
        <v>13000</v>
      </c>
      <c r="P40" s="680">
        <v>1.4444444444444444</v>
      </c>
      <c r="Q40" s="668">
        <v>1000</v>
      </c>
    </row>
    <row r="41" spans="1:17" ht="14.4" customHeight="1" x14ac:dyDescent="0.3">
      <c r="A41" s="663" t="s">
        <v>2675</v>
      </c>
      <c r="B41" s="664" t="s">
        <v>528</v>
      </c>
      <c r="C41" s="664" t="s">
        <v>2703</v>
      </c>
      <c r="D41" s="664" t="s">
        <v>2721</v>
      </c>
      <c r="E41" s="664" t="s">
        <v>2722</v>
      </c>
      <c r="F41" s="667">
        <v>5</v>
      </c>
      <c r="G41" s="667">
        <v>3333.33</v>
      </c>
      <c r="H41" s="664">
        <v>1</v>
      </c>
      <c r="I41" s="664">
        <v>666.66599999999994</v>
      </c>
      <c r="J41" s="667">
        <v>5</v>
      </c>
      <c r="K41" s="667">
        <v>3333.34</v>
      </c>
      <c r="L41" s="664">
        <v>1.000003000003</v>
      </c>
      <c r="M41" s="664">
        <v>666.66800000000001</v>
      </c>
      <c r="N41" s="667">
        <v>4</v>
      </c>
      <c r="O41" s="667">
        <v>2666.67</v>
      </c>
      <c r="P41" s="680">
        <v>0.80000180000179999</v>
      </c>
      <c r="Q41" s="668">
        <v>666.66750000000002</v>
      </c>
    </row>
    <row r="42" spans="1:17" ht="14.4" customHeight="1" x14ac:dyDescent="0.3">
      <c r="A42" s="663" t="s">
        <v>2675</v>
      </c>
      <c r="B42" s="664" t="s">
        <v>528</v>
      </c>
      <c r="C42" s="664" t="s">
        <v>2703</v>
      </c>
      <c r="D42" s="664" t="s">
        <v>2723</v>
      </c>
      <c r="E42" s="664" t="s">
        <v>2724</v>
      </c>
      <c r="F42" s="667">
        <v>1670</v>
      </c>
      <c r="G42" s="667">
        <v>83500</v>
      </c>
      <c r="H42" s="664">
        <v>1</v>
      </c>
      <c r="I42" s="664">
        <v>50</v>
      </c>
      <c r="J42" s="667">
        <v>1670</v>
      </c>
      <c r="K42" s="667">
        <v>83500</v>
      </c>
      <c r="L42" s="664">
        <v>1</v>
      </c>
      <c r="M42" s="664">
        <v>50</v>
      </c>
      <c r="N42" s="667">
        <v>1921</v>
      </c>
      <c r="O42" s="667">
        <v>96050</v>
      </c>
      <c r="P42" s="680">
        <v>1.1502994011976049</v>
      </c>
      <c r="Q42" s="668">
        <v>50</v>
      </c>
    </row>
    <row r="43" spans="1:17" ht="14.4" customHeight="1" x14ac:dyDescent="0.3">
      <c r="A43" s="663" t="s">
        <v>2675</v>
      </c>
      <c r="B43" s="664" t="s">
        <v>528</v>
      </c>
      <c r="C43" s="664" t="s">
        <v>2703</v>
      </c>
      <c r="D43" s="664" t="s">
        <v>2725</v>
      </c>
      <c r="E43" s="664" t="s">
        <v>2726</v>
      </c>
      <c r="F43" s="667">
        <v>2</v>
      </c>
      <c r="G43" s="667">
        <v>11.120000000000001</v>
      </c>
      <c r="H43" s="664">
        <v>1</v>
      </c>
      <c r="I43" s="664">
        <v>5.5600000000000005</v>
      </c>
      <c r="J43" s="667">
        <v>12</v>
      </c>
      <c r="K43" s="667">
        <v>66.67</v>
      </c>
      <c r="L43" s="664">
        <v>5.9955035971223021</v>
      </c>
      <c r="M43" s="664">
        <v>5.5558333333333332</v>
      </c>
      <c r="N43" s="667">
        <v>16</v>
      </c>
      <c r="O43" s="667">
        <v>88.9</v>
      </c>
      <c r="P43" s="680">
        <v>7.994604316546762</v>
      </c>
      <c r="Q43" s="668">
        <v>5.5562500000000004</v>
      </c>
    </row>
    <row r="44" spans="1:17" ht="14.4" customHeight="1" x14ac:dyDescent="0.3">
      <c r="A44" s="663" t="s">
        <v>2675</v>
      </c>
      <c r="B44" s="664" t="s">
        <v>528</v>
      </c>
      <c r="C44" s="664" t="s">
        <v>2703</v>
      </c>
      <c r="D44" s="664" t="s">
        <v>2727</v>
      </c>
      <c r="E44" s="664" t="s">
        <v>2728</v>
      </c>
      <c r="F44" s="667">
        <v>91</v>
      </c>
      <c r="G44" s="667">
        <v>9201.1</v>
      </c>
      <c r="H44" s="664">
        <v>1</v>
      </c>
      <c r="I44" s="664">
        <v>101.11098901098902</v>
      </c>
      <c r="J44" s="667">
        <v>44</v>
      </c>
      <c r="K44" s="667">
        <v>4448.8999999999996</v>
      </c>
      <c r="L44" s="664">
        <v>0.48351827498885996</v>
      </c>
      <c r="M44" s="664">
        <v>101.11136363636363</v>
      </c>
      <c r="N44" s="667">
        <v>18</v>
      </c>
      <c r="O44" s="667">
        <v>1820</v>
      </c>
      <c r="P44" s="680">
        <v>0.19780243666518132</v>
      </c>
      <c r="Q44" s="668">
        <v>101.11111111111111</v>
      </c>
    </row>
    <row r="45" spans="1:17" ht="14.4" customHeight="1" x14ac:dyDescent="0.3">
      <c r="A45" s="663" t="s">
        <v>2675</v>
      </c>
      <c r="B45" s="664" t="s">
        <v>528</v>
      </c>
      <c r="C45" s="664" t="s">
        <v>2703</v>
      </c>
      <c r="D45" s="664" t="s">
        <v>2729</v>
      </c>
      <c r="E45" s="664" t="s">
        <v>2730</v>
      </c>
      <c r="F45" s="667">
        <v>1</v>
      </c>
      <c r="G45" s="667">
        <v>76.67</v>
      </c>
      <c r="H45" s="664">
        <v>1</v>
      </c>
      <c r="I45" s="664">
        <v>76.67</v>
      </c>
      <c r="J45" s="667">
        <v>2</v>
      </c>
      <c r="K45" s="667">
        <v>153.34</v>
      </c>
      <c r="L45" s="664">
        <v>2</v>
      </c>
      <c r="M45" s="664">
        <v>76.67</v>
      </c>
      <c r="N45" s="667"/>
      <c r="O45" s="667"/>
      <c r="P45" s="680"/>
      <c r="Q45" s="668"/>
    </row>
    <row r="46" spans="1:17" ht="14.4" customHeight="1" x14ac:dyDescent="0.3">
      <c r="A46" s="663" t="s">
        <v>2675</v>
      </c>
      <c r="B46" s="664" t="s">
        <v>528</v>
      </c>
      <c r="C46" s="664" t="s">
        <v>2703</v>
      </c>
      <c r="D46" s="664" t="s">
        <v>2731</v>
      </c>
      <c r="E46" s="664" t="s">
        <v>2732</v>
      </c>
      <c r="F46" s="667">
        <v>45</v>
      </c>
      <c r="G46" s="667">
        <v>0</v>
      </c>
      <c r="H46" s="664"/>
      <c r="I46" s="664">
        <v>0</v>
      </c>
      <c r="J46" s="667"/>
      <c r="K46" s="667"/>
      <c r="L46" s="664"/>
      <c r="M46" s="664"/>
      <c r="N46" s="667"/>
      <c r="O46" s="667"/>
      <c r="P46" s="680"/>
      <c r="Q46" s="668"/>
    </row>
    <row r="47" spans="1:17" ht="14.4" customHeight="1" x14ac:dyDescent="0.3">
      <c r="A47" s="663" t="s">
        <v>2675</v>
      </c>
      <c r="B47" s="664" t="s">
        <v>528</v>
      </c>
      <c r="C47" s="664" t="s">
        <v>2703</v>
      </c>
      <c r="D47" s="664" t="s">
        <v>2733</v>
      </c>
      <c r="E47" s="664" t="s">
        <v>2734</v>
      </c>
      <c r="F47" s="667">
        <v>99</v>
      </c>
      <c r="G47" s="667">
        <v>0</v>
      </c>
      <c r="H47" s="664"/>
      <c r="I47" s="664">
        <v>0</v>
      </c>
      <c r="J47" s="667">
        <v>79</v>
      </c>
      <c r="K47" s="667">
        <v>0</v>
      </c>
      <c r="L47" s="664"/>
      <c r="M47" s="664">
        <v>0</v>
      </c>
      <c r="N47" s="667">
        <v>112</v>
      </c>
      <c r="O47" s="667">
        <v>0</v>
      </c>
      <c r="P47" s="680"/>
      <c r="Q47" s="668">
        <v>0</v>
      </c>
    </row>
    <row r="48" spans="1:17" ht="14.4" customHeight="1" x14ac:dyDescent="0.3">
      <c r="A48" s="663" t="s">
        <v>2675</v>
      </c>
      <c r="B48" s="664" t="s">
        <v>528</v>
      </c>
      <c r="C48" s="664" t="s">
        <v>2703</v>
      </c>
      <c r="D48" s="664" t="s">
        <v>2735</v>
      </c>
      <c r="E48" s="664" t="s">
        <v>2736</v>
      </c>
      <c r="F48" s="667">
        <v>1024</v>
      </c>
      <c r="G48" s="667">
        <v>312888.90000000002</v>
      </c>
      <c r="H48" s="664">
        <v>1</v>
      </c>
      <c r="I48" s="664">
        <v>305.55556640625002</v>
      </c>
      <c r="J48" s="667">
        <v>1123</v>
      </c>
      <c r="K48" s="667">
        <v>343138.9</v>
      </c>
      <c r="L48" s="664">
        <v>1.0966796840667725</v>
      </c>
      <c r="M48" s="664">
        <v>305.55556544968834</v>
      </c>
      <c r="N48" s="667">
        <v>1385</v>
      </c>
      <c r="O48" s="667">
        <v>423194.44</v>
      </c>
      <c r="P48" s="680">
        <v>1.3525390002649502</v>
      </c>
      <c r="Q48" s="668">
        <v>305.55555234657038</v>
      </c>
    </row>
    <row r="49" spans="1:17" ht="14.4" customHeight="1" x14ac:dyDescent="0.3">
      <c r="A49" s="663" t="s">
        <v>2675</v>
      </c>
      <c r="B49" s="664" t="s">
        <v>528</v>
      </c>
      <c r="C49" s="664" t="s">
        <v>2703</v>
      </c>
      <c r="D49" s="664" t="s">
        <v>2737</v>
      </c>
      <c r="E49" s="664" t="s">
        <v>2738</v>
      </c>
      <c r="F49" s="667">
        <v>3863</v>
      </c>
      <c r="G49" s="667">
        <v>0</v>
      </c>
      <c r="H49" s="664"/>
      <c r="I49" s="664">
        <v>0</v>
      </c>
      <c r="J49" s="667"/>
      <c r="K49" s="667"/>
      <c r="L49" s="664"/>
      <c r="M49" s="664"/>
      <c r="N49" s="667">
        <v>1</v>
      </c>
      <c r="O49" s="667">
        <v>33.33</v>
      </c>
      <c r="P49" s="680"/>
      <c r="Q49" s="668">
        <v>33.33</v>
      </c>
    </row>
    <row r="50" spans="1:17" ht="14.4" customHeight="1" x14ac:dyDescent="0.3">
      <c r="A50" s="663" t="s">
        <v>2675</v>
      </c>
      <c r="B50" s="664" t="s">
        <v>528</v>
      </c>
      <c r="C50" s="664" t="s">
        <v>2703</v>
      </c>
      <c r="D50" s="664" t="s">
        <v>2739</v>
      </c>
      <c r="E50" s="664" t="s">
        <v>2740</v>
      </c>
      <c r="F50" s="667">
        <v>4171</v>
      </c>
      <c r="G50" s="667">
        <v>1900122.2400000002</v>
      </c>
      <c r="H50" s="664">
        <v>1</v>
      </c>
      <c r="I50" s="664">
        <v>455.55555981778957</v>
      </c>
      <c r="J50" s="667">
        <v>4456</v>
      </c>
      <c r="K50" s="667">
        <v>2029955.6000000008</v>
      </c>
      <c r="L50" s="664">
        <v>1.0683289512994705</v>
      </c>
      <c r="M50" s="664">
        <v>455.55556552962315</v>
      </c>
      <c r="N50" s="667">
        <v>5020</v>
      </c>
      <c r="O50" s="667">
        <v>2286888.9100000006</v>
      </c>
      <c r="P50" s="680">
        <v>1.203548309607702</v>
      </c>
      <c r="Q50" s="668">
        <v>455.55555976095627</v>
      </c>
    </row>
    <row r="51" spans="1:17" ht="14.4" customHeight="1" x14ac:dyDescent="0.3">
      <c r="A51" s="663" t="s">
        <v>2675</v>
      </c>
      <c r="B51" s="664" t="s">
        <v>528</v>
      </c>
      <c r="C51" s="664" t="s">
        <v>2703</v>
      </c>
      <c r="D51" s="664" t="s">
        <v>2741</v>
      </c>
      <c r="E51" s="664" t="s">
        <v>2742</v>
      </c>
      <c r="F51" s="667"/>
      <c r="G51" s="667"/>
      <c r="H51" s="664"/>
      <c r="I51" s="664"/>
      <c r="J51" s="667">
        <v>1</v>
      </c>
      <c r="K51" s="667">
        <v>0</v>
      </c>
      <c r="L51" s="664"/>
      <c r="M51" s="664">
        <v>0</v>
      </c>
      <c r="N51" s="667"/>
      <c r="O51" s="667"/>
      <c r="P51" s="680"/>
      <c r="Q51" s="668"/>
    </row>
    <row r="52" spans="1:17" ht="14.4" customHeight="1" x14ac:dyDescent="0.3">
      <c r="A52" s="663" t="s">
        <v>2675</v>
      </c>
      <c r="B52" s="664" t="s">
        <v>528</v>
      </c>
      <c r="C52" s="664" t="s">
        <v>2703</v>
      </c>
      <c r="D52" s="664" t="s">
        <v>2743</v>
      </c>
      <c r="E52" s="664" t="s">
        <v>2744</v>
      </c>
      <c r="F52" s="667">
        <v>36</v>
      </c>
      <c r="G52" s="667">
        <v>2120.0099999999998</v>
      </c>
      <c r="H52" s="664">
        <v>1</v>
      </c>
      <c r="I52" s="664">
        <v>58.889166666666661</v>
      </c>
      <c r="J52" s="667">
        <v>27</v>
      </c>
      <c r="K52" s="667">
        <v>1590</v>
      </c>
      <c r="L52" s="664">
        <v>0.74999646228083838</v>
      </c>
      <c r="M52" s="664">
        <v>58.888888888888886</v>
      </c>
      <c r="N52" s="667">
        <v>20</v>
      </c>
      <c r="O52" s="667">
        <v>1177.79</v>
      </c>
      <c r="P52" s="680">
        <v>0.55555870019481046</v>
      </c>
      <c r="Q52" s="668">
        <v>58.889499999999998</v>
      </c>
    </row>
    <row r="53" spans="1:17" ht="14.4" customHeight="1" x14ac:dyDescent="0.3">
      <c r="A53" s="663" t="s">
        <v>2675</v>
      </c>
      <c r="B53" s="664" t="s">
        <v>528</v>
      </c>
      <c r="C53" s="664" t="s">
        <v>2703</v>
      </c>
      <c r="D53" s="664" t="s">
        <v>2745</v>
      </c>
      <c r="E53" s="664" t="s">
        <v>2746</v>
      </c>
      <c r="F53" s="667">
        <v>1773</v>
      </c>
      <c r="G53" s="667">
        <v>137900</v>
      </c>
      <c r="H53" s="664">
        <v>1</v>
      </c>
      <c r="I53" s="664">
        <v>77.777777777777771</v>
      </c>
      <c r="J53" s="667">
        <v>2054</v>
      </c>
      <c r="K53" s="667">
        <v>159755.57</v>
      </c>
      <c r="L53" s="664">
        <v>1.158488542422045</v>
      </c>
      <c r="M53" s="664">
        <v>77.77778481012659</v>
      </c>
      <c r="N53" s="667">
        <v>2496</v>
      </c>
      <c r="O53" s="667">
        <v>194133.33000000002</v>
      </c>
      <c r="P53" s="680">
        <v>1.4077833937635968</v>
      </c>
      <c r="Q53" s="668">
        <v>77.777776442307697</v>
      </c>
    </row>
    <row r="54" spans="1:17" ht="14.4" customHeight="1" x14ac:dyDescent="0.3">
      <c r="A54" s="663" t="s">
        <v>2675</v>
      </c>
      <c r="B54" s="664" t="s">
        <v>528</v>
      </c>
      <c r="C54" s="664" t="s">
        <v>2703</v>
      </c>
      <c r="D54" s="664" t="s">
        <v>2747</v>
      </c>
      <c r="E54" s="664" t="s">
        <v>2748</v>
      </c>
      <c r="F54" s="667"/>
      <c r="G54" s="667"/>
      <c r="H54" s="664"/>
      <c r="I54" s="664"/>
      <c r="J54" s="667"/>
      <c r="K54" s="667"/>
      <c r="L54" s="664"/>
      <c r="M54" s="664"/>
      <c r="N54" s="667">
        <v>0</v>
      </c>
      <c r="O54" s="667">
        <v>0</v>
      </c>
      <c r="P54" s="680"/>
      <c r="Q54" s="668"/>
    </row>
    <row r="55" spans="1:17" ht="14.4" customHeight="1" x14ac:dyDescent="0.3">
      <c r="A55" s="663" t="s">
        <v>2675</v>
      </c>
      <c r="B55" s="664" t="s">
        <v>528</v>
      </c>
      <c r="C55" s="664" t="s">
        <v>2703</v>
      </c>
      <c r="D55" s="664" t="s">
        <v>2749</v>
      </c>
      <c r="E55" s="664" t="s">
        <v>2750</v>
      </c>
      <c r="F55" s="667"/>
      <c r="G55" s="667"/>
      <c r="H55" s="664"/>
      <c r="I55" s="664"/>
      <c r="J55" s="667"/>
      <c r="K55" s="667"/>
      <c r="L55" s="664"/>
      <c r="M55" s="664"/>
      <c r="N55" s="667">
        <v>1</v>
      </c>
      <c r="O55" s="667">
        <v>270</v>
      </c>
      <c r="P55" s="680"/>
      <c r="Q55" s="668">
        <v>270</v>
      </c>
    </row>
    <row r="56" spans="1:17" ht="14.4" customHeight="1" x14ac:dyDescent="0.3">
      <c r="A56" s="663" t="s">
        <v>2675</v>
      </c>
      <c r="B56" s="664" t="s">
        <v>528</v>
      </c>
      <c r="C56" s="664" t="s">
        <v>2703</v>
      </c>
      <c r="D56" s="664" t="s">
        <v>2751</v>
      </c>
      <c r="E56" s="664" t="s">
        <v>2752</v>
      </c>
      <c r="F56" s="667">
        <v>1137</v>
      </c>
      <c r="G56" s="667">
        <v>101066.67</v>
      </c>
      <c r="H56" s="664">
        <v>1</v>
      </c>
      <c r="I56" s="664">
        <v>88.888891820580469</v>
      </c>
      <c r="J56" s="667">
        <v>1302</v>
      </c>
      <c r="K56" s="667">
        <v>115733.31999999999</v>
      </c>
      <c r="L56" s="664">
        <v>1.1451185638153507</v>
      </c>
      <c r="M56" s="664">
        <v>88.888878648233487</v>
      </c>
      <c r="N56" s="667">
        <v>1748</v>
      </c>
      <c r="O56" s="667">
        <v>165088.88</v>
      </c>
      <c r="P56" s="680">
        <v>1.6334651176297785</v>
      </c>
      <c r="Q56" s="668">
        <v>94.444439359267733</v>
      </c>
    </row>
    <row r="57" spans="1:17" ht="14.4" customHeight="1" x14ac:dyDescent="0.3">
      <c r="A57" s="663" t="s">
        <v>2675</v>
      </c>
      <c r="B57" s="664" t="s">
        <v>528</v>
      </c>
      <c r="C57" s="664" t="s">
        <v>2703</v>
      </c>
      <c r="D57" s="664" t="s">
        <v>2753</v>
      </c>
      <c r="E57" s="664" t="s">
        <v>2754</v>
      </c>
      <c r="F57" s="667">
        <v>3</v>
      </c>
      <c r="G57" s="667">
        <v>130</v>
      </c>
      <c r="H57" s="664">
        <v>1</v>
      </c>
      <c r="I57" s="664">
        <v>43.333333333333336</v>
      </c>
      <c r="J57" s="667">
        <v>3</v>
      </c>
      <c r="K57" s="667">
        <v>130</v>
      </c>
      <c r="L57" s="664">
        <v>1</v>
      </c>
      <c r="M57" s="664">
        <v>43.333333333333336</v>
      </c>
      <c r="N57" s="667"/>
      <c r="O57" s="667"/>
      <c r="P57" s="680"/>
      <c r="Q57" s="668"/>
    </row>
    <row r="58" spans="1:17" ht="14.4" customHeight="1" x14ac:dyDescent="0.3">
      <c r="A58" s="663" t="s">
        <v>2675</v>
      </c>
      <c r="B58" s="664" t="s">
        <v>528</v>
      </c>
      <c r="C58" s="664" t="s">
        <v>2703</v>
      </c>
      <c r="D58" s="664" t="s">
        <v>2755</v>
      </c>
      <c r="E58" s="664" t="s">
        <v>2756</v>
      </c>
      <c r="F58" s="667">
        <v>49</v>
      </c>
      <c r="G58" s="667">
        <v>4736.67</v>
      </c>
      <c r="H58" s="664">
        <v>1</v>
      </c>
      <c r="I58" s="664">
        <v>96.666734693877558</v>
      </c>
      <c r="J58" s="667">
        <v>36</v>
      </c>
      <c r="K58" s="667">
        <v>3480.01</v>
      </c>
      <c r="L58" s="664">
        <v>0.73469547171325011</v>
      </c>
      <c r="M58" s="664">
        <v>96.666944444444454</v>
      </c>
      <c r="N58" s="667">
        <v>50</v>
      </c>
      <c r="O58" s="667">
        <v>4833.33</v>
      </c>
      <c r="P58" s="680">
        <v>1.0204067414449391</v>
      </c>
      <c r="Q58" s="668">
        <v>96.666600000000003</v>
      </c>
    </row>
    <row r="59" spans="1:17" ht="14.4" customHeight="1" x14ac:dyDescent="0.3">
      <c r="A59" s="663" t="s">
        <v>2675</v>
      </c>
      <c r="B59" s="664" t="s">
        <v>528</v>
      </c>
      <c r="C59" s="664" t="s">
        <v>2703</v>
      </c>
      <c r="D59" s="664" t="s">
        <v>2757</v>
      </c>
      <c r="E59" s="664" t="s">
        <v>2758</v>
      </c>
      <c r="F59" s="667">
        <v>465</v>
      </c>
      <c r="G59" s="667">
        <v>155000</v>
      </c>
      <c r="H59" s="664">
        <v>1</v>
      </c>
      <c r="I59" s="664">
        <v>333.33333333333331</v>
      </c>
      <c r="J59" s="667">
        <v>437</v>
      </c>
      <c r="K59" s="667">
        <v>145666.66</v>
      </c>
      <c r="L59" s="664">
        <v>0.93978490322580643</v>
      </c>
      <c r="M59" s="664">
        <v>333.3333180778032</v>
      </c>
      <c r="N59" s="667">
        <v>482</v>
      </c>
      <c r="O59" s="667">
        <v>160666.66999999998</v>
      </c>
      <c r="P59" s="680">
        <v>1.0365591612903224</v>
      </c>
      <c r="Q59" s="668">
        <v>333.3333402489626</v>
      </c>
    </row>
    <row r="60" spans="1:17" ht="14.4" customHeight="1" x14ac:dyDescent="0.3">
      <c r="A60" s="663" t="s">
        <v>2675</v>
      </c>
      <c r="B60" s="664" t="s">
        <v>528</v>
      </c>
      <c r="C60" s="664" t="s">
        <v>2703</v>
      </c>
      <c r="D60" s="664" t="s">
        <v>2759</v>
      </c>
      <c r="E60" s="664" t="s">
        <v>2760</v>
      </c>
      <c r="F60" s="667">
        <v>878</v>
      </c>
      <c r="G60" s="667">
        <v>1126766.67</v>
      </c>
      <c r="H60" s="664">
        <v>1</v>
      </c>
      <c r="I60" s="664">
        <v>1283.3333371298404</v>
      </c>
      <c r="J60" s="667">
        <v>762</v>
      </c>
      <c r="K60" s="667">
        <v>977900</v>
      </c>
      <c r="L60" s="664">
        <v>0.86788154640747406</v>
      </c>
      <c r="M60" s="664">
        <v>1283.3333333333333</v>
      </c>
      <c r="N60" s="667">
        <v>774</v>
      </c>
      <c r="O60" s="667">
        <v>993300.00000000023</v>
      </c>
      <c r="P60" s="680">
        <v>0.88154897233515106</v>
      </c>
      <c r="Q60" s="668">
        <v>1283.3333333333337</v>
      </c>
    </row>
    <row r="61" spans="1:17" ht="14.4" customHeight="1" x14ac:dyDescent="0.3">
      <c r="A61" s="663" t="s">
        <v>2675</v>
      </c>
      <c r="B61" s="664" t="s">
        <v>528</v>
      </c>
      <c r="C61" s="664" t="s">
        <v>2703</v>
      </c>
      <c r="D61" s="664" t="s">
        <v>2761</v>
      </c>
      <c r="E61" s="664" t="s">
        <v>2762</v>
      </c>
      <c r="F61" s="667"/>
      <c r="G61" s="667"/>
      <c r="H61" s="664"/>
      <c r="I61" s="664"/>
      <c r="J61" s="667">
        <v>1</v>
      </c>
      <c r="K61" s="667">
        <v>466.67</v>
      </c>
      <c r="L61" s="664"/>
      <c r="M61" s="664">
        <v>466.67</v>
      </c>
      <c r="N61" s="667">
        <v>1</v>
      </c>
      <c r="O61" s="667">
        <v>466.67</v>
      </c>
      <c r="P61" s="680"/>
      <c r="Q61" s="668">
        <v>466.67</v>
      </c>
    </row>
    <row r="62" spans="1:17" ht="14.4" customHeight="1" x14ac:dyDescent="0.3">
      <c r="A62" s="663" t="s">
        <v>2675</v>
      </c>
      <c r="B62" s="664" t="s">
        <v>528</v>
      </c>
      <c r="C62" s="664" t="s">
        <v>2703</v>
      </c>
      <c r="D62" s="664" t="s">
        <v>2763</v>
      </c>
      <c r="E62" s="664" t="s">
        <v>2764</v>
      </c>
      <c r="F62" s="667">
        <v>90</v>
      </c>
      <c r="G62" s="667">
        <v>10500.01</v>
      </c>
      <c r="H62" s="664">
        <v>1</v>
      </c>
      <c r="I62" s="664">
        <v>116.66677777777778</v>
      </c>
      <c r="J62" s="667">
        <v>90</v>
      </c>
      <c r="K62" s="667">
        <v>10500.01</v>
      </c>
      <c r="L62" s="664">
        <v>1</v>
      </c>
      <c r="M62" s="664">
        <v>116.66677777777778</v>
      </c>
      <c r="N62" s="667">
        <v>112</v>
      </c>
      <c r="O62" s="667">
        <v>13066.66</v>
      </c>
      <c r="P62" s="680">
        <v>1.2444426243403577</v>
      </c>
      <c r="Q62" s="668">
        <v>116.66660714285715</v>
      </c>
    </row>
    <row r="63" spans="1:17" ht="14.4" customHeight="1" x14ac:dyDescent="0.3">
      <c r="A63" s="663" t="s">
        <v>2675</v>
      </c>
      <c r="B63" s="664" t="s">
        <v>528</v>
      </c>
      <c r="C63" s="664" t="s">
        <v>2703</v>
      </c>
      <c r="D63" s="664" t="s">
        <v>2765</v>
      </c>
      <c r="E63" s="664" t="s">
        <v>2766</v>
      </c>
      <c r="F63" s="667"/>
      <c r="G63" s="667"/>
      <c r="H63" s="664"/>
      <c r="I63" s="664"/>
      <c r="J63" s="667">
        <v>1</v>
      </c>
      <c r="K63" s="667">
        <v>466.67</v>
      </c>
      <c r="L63" s="664"/>
      <c r="M63" s="664">
        <v>466.67</v>
      </c>
      <c r="N63" s="667"/>
      <c r="O63" s="667"/>
      <c r="P63" s="680"/>
      <c r="Q63" s="668"/>
    </row>
    <row r="64" spans="1:17" ht="14.4" customHeight="1" x14ac:dyDescent="0.3">
      <c r="A64" s="663" t="s">
        <v>2675</v>
      </c>
      <c r="B64" s="664" t="s">
        <v>528</v>
      </c>
      <c r="C64" s="664" t="s">
        <v>2703</v>
      </c>
      <c r="D64" s="664" t="s">
        <v>2767</v>
      </c>
      <c r="E64" s="664" t="s">
        <v>2768</v>
      </c>
      <c r="F64" s="667"/>
      <c r="G64" s="667"/>
      <c r="H64" s="664"/>
      <c r="I64" s="664"/>
      <c r="J64" s="667">
        <v>3</v>
      </c>
      <c r="K64" s="667">
        <v>983.33999999999992</v>
      </c>
      <c r="L64" s="664"/>
      <c r="M64" s="664">
        <v>327.78</v>
      </c>
      <c r="N64" s="667">
        <v>3</v>
      </c>
      <c r="O64" s="667">
        <v>1033.33</v>
      </c>
      <c r="P64" s="680"/>
      <c r="Q64" s="668">
        <v>344.44333333333333</v>
      </c>
    </row>
    <row r="65" spans="1:17" ht="14.4" customHeight="1" x14ac:dyDescent="0.3">
      <c r="A65" s="663" t="s">
        <v>2675</v>
      </c>
      <c r="B65" s="664" t="s">
        <v>528</v>
      </c>
      <c r="C65" s="664" t="s">
        <v>2703</v>
      </c>
      <c r="D65" s="664" t="s">
        <v>2769</v>
      </c>
      <c r="E65" s="664" t="s">
        <v>2770</v>
      </c>
      <c r="F65" s="667">
        <v>8</v>
      </c>
      <c r="G65" s="667">
        <v>6666.67</v>
      </c>
      <c r="H65" s="664">
        <v>1</v>
      </c>
      <c r="I65" s="664">
        <v>833.33375000000001</v>
      </c>
      <c r="J65" s="667"/>
      <c r="K65" s="667"/>
      <c r="L65" s="664"/>
      <c r="M65" s="664"/>
      <c r="N65" s="667">
        <v>8</v>
      </c>
      <c r="O65" s="667">
        <v>6666.67</v>
      </c>
      <c r="P65" s="680">
        <v>1</v>
      </c>
      <c r="Q65" s="668">
        <v>833.33375000000001</v>
      </c>
    </row>
    <row r="66" spans="1:17" ht="14.4" customHeight="1" x14ac:dyDescent="0.3">
      <c r="A66" s="663" t="s">
        <v>2675</v>
      </c>
      <c r="B66" s="664" t="s">
        <v>528</v>
      </c>
      <c r="C66" s="664" t="s">
        <v>2703</v>
      </c>
      <c r="D66" s="664" t="s">
        <v>2771</v>
      </c>
      <c r="E66" s="664" t="s">
        <v>2772</v>
      </c>
      <c r="F66" s="667">
        <v>8</v>
      </c>
      <c r="G66" s="667">
        <v>44.45</v>
      </c>
      <c r="H66" s="664">
        <v>1</v>
      </c>
      <c r="I66" s="664">
        <v>5.5562500000000004</v>
      </c>
      <c r="J66" s="667">
        <v>19</v>
      </c>
      <c r="K66" s="667">
        <v>105.57000000000001</v>
      </c>
      <c r="L66" s="664">
        <v>2.3750281214848146</v>
      </c>
      <c r="M66" s="664">
        <v>5.5563157894736843</v>
      </c>
      <c r="N66" s="667">
        <v>26</v>
      </c>
      <c r="O66" s="667">
        <v>144.44999999999999</v>
      </c>
      <c r="P66" s="680">
        <v>3.2497187851518556</v>
      </c>
      <c r="Q66" s="668">
        <v>5.5557692307692301</v>
      </c>
    </row>
    <row r="67" spans="1:17" ht="14.4" customHeight="1" x14ac:dyDescent="0.3">
      <c r="A67" s="663" t="s">
        <v>2675</v>
      </c>
      <c r="B67" s="664" t="s">
        <v>528</v>
      </c>
      <c r="C67" s="664" t="s">
        <v>2703</v>
      </c>
      <c r="D67" s="664" t="s">
        <v>2773</v>
      </c>
      <c r="E67" s="664" t="s">
        <v>2774</v>
      </c>
      <c r="F67" s="667"/>
      <c r="G67" s="667"/>
      <c r="H67" s="664"/>
      <c r="I67" s="664"/>
      <c r="J67" s="667"/>
      <c r="K67" s="667"/>
      <c r="L67" s="664"/>
      <c r="M67" s="664"/>
      <c r="N67" s="667">
        <v>1</v>
      </c>
      <c r="O67" s="667">
        <v>222.22</v>
      </c>
      <c r="P67" s="680"/>
      <c r="Q67" s="668">
        <v>222.22</v>
      </c>
    </row>
    <row r="68" spans="1:17" ht="14.4" customHeight="1" x14ac:dyDescent="0.3">
      <c r="A68" s="663" t="s">
        <v>2675</v>
      </c>
      <c r="B68" s="664" t="s">
        <v>528</v>
      </c>
      <c r="C68" s="664" t="s">
        <v>2703</v>
      </c>
      <c r="D68" s="664" t="s">
        <v>2775</v>
      </c>
      <c r="E68" s="664" t="s">
        <v>2776</v>
      </c>
      <c r="F68" s="667"/>
      <c r="G68" s="667"/>
      <c r="H68" s="664"/>
      <c r="I68" s="664"/>
      <c r="J68" s="667">
        <v>1</v>
      </c>
      <c r="K68" s="667">
        <v>116.67</v>
      </c>
      <c r="L68" s="664"/>
      <c r="M68" s="664">
        <v>116.67</v>
      </c>
      <c r="N68" s="667"/>
      <c r="O68" s="667"/>
      <c r="P68" s="680"/>
      <c r="Q68" s="668"/>
    </row>
    <row r="69" spans="1:17" ht="14.4" customHeight="1" x14ac:dyDescent="0.3">
      <c r="A69" s="663" t="s">
        <v>2675</v>
      </c>
      <c r="B69" s="664" t="s">
        <v>531</v>
      </c>
      <c r="C69" s="664" t="s">
        <v>2703</v>
      </c>
      <c r="D69" s="664" t="s">
        <v>2767</v>
      </c>
      <c r="E69" s="664" t="s">
        <v>2768</v>
      </c>
      <c r="F69" s="667"/>
      <c r="G69" s="667"/>
      <c r="H69" s="664"/>
      <c r="I69" s="664"/>
      <c r="J69" s="667"/>
      <c r="K69" s="667"/>
      <c r="L69" s="664"/>
      <c r="M69" s="664"/>
      <c r="N69" s="667">
        <v>1</v>
      </c>
      <c r="O69" s="667">
        <v>344.44</v>
      </c>
      <c r="P69" s="680"/>
      <c r="Q69" s="668">
        <v>344.44</v>
      </c>
    </row>
    <row r="70" spans="1:17" ht="14.4" customHeight="1" x14ac:dyDescent="0.3">
      <c r="A70" s="663" t="s">
        <v>2675</v>
      </c>
      <c r="B70" s="664" t="s">
        <v>2664</v>
      </c>
      <c r="C70" s="664" t="s">
        <v>2703</v>
      </c>
      <c r="D70" s="664" t="s">
        <v>2777</v>
      </c>
      <c r="E70" s="664" t="s">
        <v>2778</v>
      </c>
      <c r="F70" s="667"/>
      <c r="G70" s="667"/>
      <c r="H70" s="664"/>
      <c r="I70" s="664"/>
      <c r="J70" s="667">
        <v>1</v>
      </c>
      <c r="K70" s="667">
        <v>105.56</v>
      </c>
      <c r="L70" s="664"/>
      <c r="M70" s="664">
        <v>105.56</v>
      </c>
      <c r="N70" s="667">
        <v>1</v>
      </c>
      <c r="O70" s="667">
        <v>105.56</v>
      </c>
      <c r="P70" s="680"/>
      <c r="Q70" s="668">
        <v>105.56</v>
      </c>
    </row>
    <row r="71" spans="1:17" ht="14.4" customHeight="1" x14ac:dyDescent="0.3">
      <c r="A71" s="663" t="s">
        <v>2675</v>
      </c>
      <c r="B71" s="664" t="s">
        <v>2664</v>
      </c>
      <c r="C71" s="664" t="s">
        <v>2703</v>
      </c>
      <c r="D71" s="664" t="s">
        <v>2704</v>
      </c>
      <c r="E71" s="664" t="s">
        <v>2705</v>
      </c>
      <c r="F71" s="667">
        <v>4</v>
      </c>
      <c r="G71" s="667">
        <v>311.12</v>
      </c>
      <c r="H71" s="664">
        <v>1</v>
      </c>
      <c r="I71" s="664">
        <v>77.78</v>
      </c>
      <c r="J71" s="667">
        <v>6</v>
      </c>
      <c r="K71" s="667">
        <v>466.67999999999995</v>
      </c>
      <c r="L71" s="664">
        <v>1.4999999999999998</v>
      </c>
      <c r="M71" s="664">
        <v>77.779999999999987</v>
      </c>
      <c r="N71" s="667"/>
      <c r="O71" s="667"/>
      <c r="P71" s="680"/>
      <c r="Q71" s="668"/>
    </row>
    <row r="72" spans="1:17" ht="14.4" customHeight="1" x14ac:dyDescent="0.3">
      <c r="A72" s="663" t="s">
        <v>2675</v>
      </c>
      <c r="B72" s="664" t="s">
        <v>2664</v>
      </c>
      <c r="C72" s="664" t="s">
        <v>2703</v>
      </c>
      <c r="D72" s="664" t="s">
        <v>2706</v>
      </c>
      <c r="E72" s="664" t="s">
        <v>2707</v>
      </c>
      <c r="F72" s="667">
        <v>1</v>
      </c>
      <c r="G72" s="667">
        <v>250</v>
      </c>
      <c r="H72" s="664">
        <v>1</v>
      </c>
      <c r="I72" s="664">
        <v>250</v>
      </c>
      <c r="J72" s="667">
        <v>2</v>
      </c>
      <c r="K72" s="667">
        <v>500</v>
      </c>
      <c r="L72" s="664">
        <v>2</v>
      </c>
      <c r="M72" s="664">
        <v>250</v>
      </c>
      <c r="N72" s="667">
        <v>3</v>
      </c>
      <c r="O72" s="667">
        <v>750</v>
      </c>
      <c r="P72" s="680">
        <v>3</v>
      </c>
      <c r="Q72" s="668">
        <v>250</v>
      </c>
    </row>
    <row r="73" spans="1:17" ht="14.4" customHeight="1" x14ac:dyDescent="0.3">
      <c r="A73" s="663" t="s">
        <v>2675</v>
      </c>
      <c r="B73" s="664" t="s">
        <v>2664</v>
      </c>
      <c r="C73" s="664" t="s">
        <v>2703</v>
      </c>
      <c r="D73" s="664" t="s">
        <v>2708</v>
      </c>
      <c r="E73" s="664" t="s">
        <v>2709</v>
      </c>
      <c r="F73" s="667">
        <v>508</v>
      </c>
      <c r="G73" s="667">
        <v>56444.44</v>
      </c>
      <c r="H73" s="664">
        <v>1</v>
      </c>
      <c r="I73" s="664">
        <v>111.11110236220473</v>
      </c>
      <c r="J73" s="667">
        <v>432</v>
      </c>
      <c r="K73" s="667">
        <v>47999.990000000005</v>
      </c>
      <c r="L73" s="664">
        <v>0.85039359058217256</v>
      </c>
      <c r="M73" s="664">
        <v>111.11108796296297</v>
      </c>
      <c r="N73" s="667">
        <v>491</v>
      </c>
      <c r="O73" s="667">
        <v>57283.340000000004</v>
      </c>
      <c r="P73" s="680">
        <v>1.014862402745071</v>
      </c>
      <c r="Q73" s="668">
        <v>116.66668024439919</v>
      </c>
    </row>
    <row r="74" spans="1:17" ht="14.4" customHeight="1" x14ac:dyDescent="0.3">
      <c r="A74" s="663" t="s">
        <v>2675</v>
      </c>
      <c r="B74" s="664" t="s">
        <v>2664</v>
      </c>
      <c r="C74" s="664" t="s">
        <v>2703</v>
      </c>
      <c r="D74" s="664" t="s">
        <v>2779</v>
      </c>
      <c r="E74" s="664" t="s">
        <v>2780</v>
      </c>
      <c r="F74" s="667">
        <v>3</v>
      </c>
      <c r="G74" s="667">
        <v>1050</v>
      </c>
      <c r="H74" s="664">
        <v>1</v>
      </c>
      <c r="I74" s="664">
        <v>350</v>
      </c>
      <c r="J74" s="667"/>
      <c r="K74" s="667"/>
      <c r="L74" s="664"/>
      <c r="M74" s="664"/>
      <c r="N74" s="667"/>
      <c r="O74" s="667"/>
      <c r="P74" s="680"/>
      <c r="Q74" s="668"/>
    </row>
    <row r="75" spans="1:17" ht="14.4" customHeight="1" x14ac:dyDescent="0.3">
      <c r="A75" s="663" t="s">
        <v>2675</v>
      </c>
      <c r="B75" s="664" t="s">
        <v>2664</v>
      </c>
      <c r="C75" s="664" t="s">
        <v>2703</v>
      </c>
      <c r="D75" s="664" t="s">
        <v>2710</v>
      </c>
      <c r="E75" s="664" t="s">
        <v>2711</v>
      </c>
      <c r="F75" s="667">
        <v>16</v>
      </c>
      <c r="G75" s="667">
        <v>3960</v>
      </c>
      <c r="H75" s="664">
        <v>1</v>
      </c>
      <c r="I75" s="664">
        <v>247.5</v>
      </c>
      <c r="J75" s="667">
        <v>21</v>
      </c>
      <c r="K75" s="667">
        <v>5646.67</v>
      </c>
      <c r="L75" s="664">
        <v>1.4259267676767677</v>
      </c>
      <c r="M75" s="664">
        <v>268.88904761904763</v>
      </c>
      <c r="N75" s="667">
        <v>19</v>
      </c>
      <c r="O75" s="667">
        <v>5700</v>
      </c>
      <c r="P75" s="680">
        <v>1.4393939393939394</v>
      </c>
      <c r="Q75" s="668">
        <v>300</v>
      </c>
    </row>
    <row r="76" spans="1:17" ht="14.4" customHeight="1" x14ac:dyDescent="0.3">
      <c r="A76" s="663" t="s">
        <v>2675</v>
      </c>
      <c r="B76" s="664" t="s">
        <v>2664</v>
      </c>
      <c r="C76" s="664" t="s">
        <v>2703</v>
      </c>
      <c r="D76" s="664" t="s">
        <v>2714</v>
      </c>
      <c r="E76" s="664" t="s">
        <v>2715</v>
      </c>
      <c r="F76" s="667">
        <v>75</v>
      </c>
      <c r="G76" s="667">
        <v>14000</v>
      </c>
      <c r="H76" s="664">
        <v>1</v>
      </c>
      <c r="I76" s="664">
        <v>186.66666666666666</v>
      </c>
      <c r="J76" s="667">
        <v>63</v>
      </c>
      <c r="K76" s="667">
        <v>11760</v>
      </c>
      <c r="L76" s="664">
        <v>0.84</v>
      </c>
      <c r="M76" s="664">
        <v>186.66666666666666</v>
      </c>
      <c r="N76" s="667">
        <v>58</v>
      </c>
      <c r="O76" s="667">
        <v>12244.45</v>
      </c>
      <c r="P76" s="680">
        <v>0.87460357142857148</v>
      </c>
      <c r="Q76" s="668">
        <v>211.11120689655175</v>
      </c>
    </row>
    <row r="77" spans="1:17" ht="14.4" customHeight="1" x14ac:dyDescent="0.3">
      <c r="A77" s="663" t="s">
        <v>2675</v>
      </c>
      <c r="B77" s="664" t="s">
        <v>2664</v>
      </c>
      <c r="C77" s="664" t="s">
        <v>2703</v>
      </c>
      <c r="D77" s="664" t="s">
        <v>2716</v>
      </c>
      <c r="E77" s="664" t="s">
        <v>2717</v>
      </c>
      <c r="F77" s="667">
        <v>104</v>
      </c>
      <c r="G77" s="667">
        <v>60666.67</v>
      </c>
      <c r="H77" s="664">
        <v>1</v>
      </c>
      <c r="I77" s="664">
        <v>583.33336538461538</v>
      </c>
      <c r="J77" s="667">
        <v>112</v>
      </c>
      <c r="K77" s="667">
        <v>65333.33</v>
      </c>
      <c r="L77" s="664">
        <v>1.0769229628064307</v>
      </c>
      <c r="M77" s="664">
        <v>583.33330357142859</v>
      </c>
      <c r="N77" s="667">
        <v>143</v>
      </c>
      <c r="O77" s="667">
        <v>83416.66</v>
      </c>
      <c r="P77" s="680">
        <v>1.3749998145604498</v>
      </c>
      <c r="Q77" s="668">
        <v>583.33328671328672</v>
      </c>
    </row>
    <row r="78" spans="1:17" ht="14.4" customHeight="1" x14ac:dyDescent="0.3">
      <c r="A78" s="663" t="s">
        <v>2675</v>
      </c>
      <c r="B78" s="664" t="s">
        <v>2664</v>
      </c>
      <c r="C78" s="664" t="s">
        <v>2703</v>
      </c>
      <c r="D78" s="664" t="s">
        <v>2718</v>
      </c>
      <c r="E78" s="664" t="s">
        <v>2719</v>
      </c>
      <c r="F78" s="667">
        <v>57</v>
      </c>
      <c r="G78" s="667">
        <v>26600.010000000002</v>
      </c>
      <c r="H78" s="664">
        <v>1</v>
      </c>
      <c r="I78" s="664">
        <v>466.66684210526319</v>
      </c>
      <c r="J78" s="667">
        <v>53</v>
      </c>
      <c r="K78" s="667">
        <v>24733.339999999997</v>
      </c>
      <c r="L78" s="664">
        <v>0.92982446247200634</v>
      </c>
      <c r="M78" s="664">
        <v>466.66679245283012</v>
      </c>
      <c r="N78" s="667">
        <v>56</v>
      </c>
      <c r="O78" s="667">
        <v>26133.339999999997</v>
      </c>
      <c r="P78" s="680">
        <v>0.98245602163307433</v>
      </c>
      <c r="Q78" s="668">
        <v>466.66678571428565</v>
      </c>
    </row>
    <row r="79" spans="1:17" ht="14.4" customHeight="1" x14ac:dyDescent="0.3">
      <c r="A79" s="663" t="s">
        <v>2675</v>
      </c>
      <c r="B79" s="664" t="s">
        <v>2664</v>
      </c>
      <c r="C79" s="664" t="s">
        <v>2703</v>
      </c>
      <c r="D79" s="664" t="s">
        <v>2720</v>
      </c>
      <c r="E79" s="664" t="s">
        <v>2719</v>
      </c>
      <c r="F79" s="667">
        <v>12</v>
      </c>
      <c r="G79" s="667">
        <v>12000</v>
      </c>
      <c r="H79" s="664">
        <v>1</v>
      </c>
      <c r="I79" s="664">
        <v>1000</v>
      </c>
      <c r="J79" s="667">
        <v>11</v>
      </c>
      <c r="K79" s="667">
        <v>11000</v>
      </c>
      <c r="L79" s="664">
        <v>0.91666666666666663</v>
      </c>
      <c r="M79" s="664">
        <v>1000</v>
      </c>
      <c r="N79" s="667">
        <v>28</v>
      </c>
      <c r="O79" s="667">
        <v>28000</v>
      </c>
      <c r="P79" s="680">
        <v>2.3333333333333335</v>
      </c>
      <c r="Q79" s="668">
        <v>1000</v>
      </c>
    </row>
    <row r="80" spans="1:17" ht="14.4" customHeight="1" x14ac:dyDescent="0.3">
      <c r="A80" s="663" t="s">
        <v>2675</v>
      </c>
      <c r="B80" s="664" t="s">
        <v>2664</v>
      </c>
      <c r="C80" s="664" t="s">
        <v>2703</v>
      </c>
      <c r="D80" s="664" t="s">
        <v>2723</v>
      </c>
      <c r="E80" s="664" t="s">
        <v>2724</v>
      </c>
      <c r="F80" s="667">
        <v>1</v>
      </c>
      <c r="G80" s="667">
        <v>50</v>
      </c>
      <c r="H80" s="664">
        <v>1</v>
      </c>
      <c r="I80" s="664">
        <v>50</v>
      </c>
      <c r="J80" s="667">
        <v>3</v>
      </c>
      <c r="K80" s="667">
        <v>150</v>
      </c>
      <c r="L80" s="664">
        <v>3</v>
      </c>
      <c r="M80" s="664">
        <v>50</v>
      </c>
      <c r="N80" s="667">
        <v>1</v>
      </c>
      <c r="O80" s="667">
        <v>50</v>
      </c>
      <c r="P80" s="680">
        <v>1</v>
      </c>
      <c r="Q80" s="668">
        <v>50</v>
      </c>
    </row>
    <row r="81" spans="1:17" ht="14.4" customHeight="1" x14ac:dyDescent="0.3">
      <c r="A81" s="663" t="s">
        <v>2675</v>
      </c>
      <c r="B81" s="664" t="s">
        <v>2664</v>
      </c>
      <c r="C81" s="664" t="s">
        <v>2703</v>
      </c>
      <c r="D81" s="664" t="s">
        <v>2725</v>
      </c>
      <c r="E81" s="664" t="s">
        <v>2726</v>
      </c>
      <c r="F81" s="667"/>
      <c r="G81" s="667"/>
      <c r="H81" s="664"/>
      <c r="I81" s="664"/>
      <c r="J81" s="667">
        <v>1</v>
      </c>
      <c r="K81" s="667">
        <v>5.5600000000000005</v>
      </c>
      <c r="L81" s="664"/>
      <c r="M81" s="664">
        <v>5.5600000000000005</v>
      </c>
      <c r="N81" s="667">
        <v>3</v>
      </c>
      <c r="O81" s="667">
        <v>16.670000000000002</v>
      </c>
      <c r="P81" s="680"/>
      <c r="Q81" s="668">
        <v>5.5566666666666675</v>
      </c>
    </row>
    <row r="82" spans="1:17" ht="14.4" customHeight="1" x14ac:dyDescent="0.3">
      <c r="A82" s="663" t="s">
        <v>2675</v>
      </c>
      <c r="B82" s="664" t="s">
        <v>2664</v>
      </c>
      <c r="C82" s="664" t="s">
        <v>2703</v>
      </c>
      <c r="D82" s="664" t="s">
        <v>2735</v>
      </c>
      <c r="E82" s="664" t="s">
        <v>2736</v>
      </c>
      <c r="F82" s="667">
        <v>16</v>
      </c>
      <c r="G82" s="667">
        <v>4888.8899999999994</v>
      </c>
      <c r="H82" s="664">
        <v>1</v>
      </c>
      <c r="I82" s="664">
        <v>305.55562499999996</v>
      </c>
      <c r="J82" s="667">
        <v>6</v>
      </c>
      <c r="K82" s="667">
        <v>1833.34</v>
      </c>
      <c r="L82" s="664">
        <v>0.37500127840880038</v>
      </c>
      <c r="M82" s="664">
        <v>305.55666666666667</v>
      </c>
      <c r="N82" s="667">
        <v>7</v>
      </c>
      <c r="O82" s="667">
        <v>2138.9</v>
      </c>
      <c r="P82" s="680">
        <v>0.43750217329496066</v>
      </c>
      <c r="Q82" s="668">
        <v>305.55714285714288</v>
      </c>
    </row>
    <row r="83" spans="1:17" ht="14.4" customHeight="1" x14ac:dyDescent="0.3">
      <c r="A83" s="663" t="s">
        <v>2675</v>
      </c>
      <c r="B83" s="664" t="s">
        <v>2664</v>
      </c>
      <c r="C83" s="664" t="s">
        <v>2703</v>
      </c>
      <c r="D83" s="664" t="s">
        <v>2739</v>
      </c>
      <c r="E83" s="664" t="s">
        <v>2740</v>
      </c>
      <c r="F83" s="667">
        <v>40</v>
      </c>
      <c r="G83" s="667">
        <v>18222.230000000003</v>
      </c>
      <c r="H83" s="664">
        <v>1</v>
      </c>
      <c r="I83" s="664">
        <v>455.5557500000001</v>
      </c>
      <c r="J83" s="667">
        <v>71</v>
      </c>
      <c r="K83" s="667">
        <v>32344.450000000004</v>
      </c>
      <c r="L83" s="664">
        <v>1.7749995472562907</v>
      </c>
      <c r="M83" s="664">
        <v>455.55563380281694</v>
      </c>
      <c r="N83" s="667">
        <v>69</v>
      </c>
      <c r="O83" s="667">
        <v>31433.329999999998</v>
      </c>
      <c r="P83" s="680">
        <v>1.7249990807930748</v>
      </c>
      <c r="Q83" s="668">
        <v>455.55550724637681</v>
      </c>
    </row>
    <row r="84" spans="1:17" ht="14.4" customHeight="1" x14ac:dyDescent="0.3">
      <c r="A84" s="663" t="s">
        <v>2675</v>
      </c>
      <c r="B84" s="664" t="s">
        <v>2664</v>
      </c>
      <c r="C84" s="664" t="s">
        <v>2703</v>
      </c>
      <c r="D84" s="664" t="s">
        <v>2743</v>
      </c>
      <c r="E84" s="664" t="s">
        <v>2744</v>
      </c>
      <c r="F84" s="667">
        <v>1</v>
      </c>
      <c r="G84" s="667">
        <v>58.89</v>
      </c>
      <c r="H84" s="664">
        <v>1</v>
      </c>
      <c r="I84" s="664">
        <v>58.89</v>
      </c>
      <c r="J84" s="667"/>
      <c r="K84" s="667"/>
      <c r="L84" s="664"/>
      <c r="M84" s="664"/>
      <c r="N84" s="667"/>
      <c r="O84" s="667"/>
      <c r="P84" s="680"/>
      <c r="Q84" s="668"/>
    </row>
    <row r="85" spans="1:17" ht="14.4" customHeight="1" x14ac:dyDescent="0.3">
      <c r="A85" s="663" t="s">
        <v>2675</v>
      </c>
      <c r="B85" s="664" t="s">
        <v>2664</v>
      </c>
      <c r="C85" s="664" t="s">
        <v>2703</v>
      </c>
      <c r="D85" s="664" t="s">
        <v>2745</v>
      </c>
      <c r="E85" s="664" t="s">
        <v>2746</v>
      </c>
      <c r="F85" s="667">
        <v>27</v>
      </c>
      <c r="G85" s="667">
        <v>2100.02</v>
      </c>
      <c r="H85" s="664">
        <v>1</v>
      </c>
      <c r="I85" s="664">
        <v>77.778518518518524</v>
      </c>
      <c r="J85" s="667">
        <v>20</v>
      </c>
      <c r="K85" s="667">
        <v>1555.56</v>
      </c>
      <c r="L85" s="664">
        <v>0.74073580251616644</v>
      </c>
      <c r="M85" s="664">
        <v>77.777999999999992</v>
      </c>
      <c r="N85" s="667">
        <v>22</v>
      </c>
      <c r="O85" s="667">
        <v>1711.12</v>
      </c>
      <c r="P85" s="680">
        <v>0.81481128751154741</v>
      </c>
      <c r="Q85" s="668">
        <v>77.778181818181807</v>
      </c>
    </row>
    <row r="86" spans="1:17" ht="14.4" customHeight="1" x14ac:dyDescent="0.3">
      <c r="A86" s="663" t="s">
        <v>2675</v>
      </c>
      <c r="B86" s="664" t="s">
        <v>2664</v>
      </c>
      <c r="C86" s="664" t="s">
        <v>2703</v>
      </c>
      <c r="D86" s="664" t="s">
        <v>2781</v>
      </c>
      <c r="E86" s="664" t="s">
        <v>2782</v>
      </c>
      <c r="F86" s="667"/>
      <c r="G86" s="667"/>
      <c r="H86" s="664"/>
      <c r="I86" s="664"/>
      <c r="J86" s="667">
        <v>1</v>
      </c>
      <c r="K86" s="667">
        <v>700</v>
      </c>
      <c r="L86" s="664"/>
      <c r="M86" s="664">
        <v>700</v>
      </c>
      <c r="N86" s="667"/>
      <c r="O86" s="667"/>
      <c r="P86" s="680"/>
      <c r="Q86" s="668"/>
    </row>
    <row r="87" spans="1:17" ht="14.4" customHeight="1" x14ac:dyDescent="0.3">
      <c r="A87" s="663" t="s">
        <v>2675</v>
      </c>
      <c r="B87" s="664" t="s">
        <v>2664</v>
      </c>
      <c r="C87" s="664" t="s">
        <v>2703</v>
      </c>
      <c r="D87" s="664" t="s">
        <v>2783</v>
      </c>
      <c r="E87" s="664" t="s">
        <v>2784</v>
      </c>
      <c r="F87" s="667"/>
      <c r="G87" s="667"/>
      <c r="H87" s="664"/>
      <c r="I87" s="664"/>
      <c r="J87" s="667"/>
      <c r="K87" s="667"/>
      <c r="L87" s="664"/>
      <c r="M87" s="664"/>
      <c r="N87" s="667">
        <v>1</v>
      </c>
      <c r="O87" s="667">
        <v>1111.1099999999999</v>
      </c>
      <c r="P87" s="680"/>
      <c r="Q87" s="668">
        <v>1111.1099999999999</v>
      </c>
    </row>
    <row r="88" spans="1:17" ht="14.4" customHeight="1" x14ac:dyDescent="0.3">
      <c r="A88" s="663" t="s">
        <v>2675</v>
      </c>
      <c r="B88" s="664" t="s">
        <v>2664</v>
      </c>
      <c r="C88" s="664" t="s">
        <v>2703</v>
      </c>
      <c r="D88" s="664" t="s">
        <v>2751</v>
      </c>
      <c r="E88" s="664" t="s">
        <v>2752</v>
      </c>
      <c r="F88" s="667">
        <v>184</v>
      </c>
      <c r="G88" s="667">
        <v>16355.55</v>
      </c>
      <c r="H88" s="664">
        <v>1</v>
      </c>
      <c r="I88" s="664">
        <v>88.888858695652175</v>
      </c>
      <c r="J88" s="667">
        <v>159</v>
      </c>
      <c r="K88" s="667">
        <v>14133.329999999998</v>
      </c>
      <c r="L88" s="664">
        <v>0.86413052450085748</v>
      </c>
      <c r="M88" s="664">
        <v>88.888867924528284</v>
      </c>
      <c r="N88" s="667">
        <v>209</v>
      </c>
      <c r="O88" s="667">
        <v>19738.88</v>
      </c>
      <c r="P88" s="680">
        <v>1.2068612795045108</v>
      </c>
      <c r="Q88" s="668">
        <v>94.444401913875609</v>
      </c>
    </row>
    <row r="89" spans="1:17" ht="14.4" customHeight="1" x14ac:dyDescent="0.3">
      <c r="A89" s="663" t="s">
        <v>2675</v>
      </c>
      <c r="B89" s="664" t="s">
        <v>2664</v>
      </c>
      <c r="C89" s="664" t="s">
        <v>2703</v>
      </c>
      <c r="D89" s="664" t="s">
        <v>2755</v>
      </c>
      <c r="E89" s="664" t="s">
        <v>2756</v>
      </c>
      <c r="F89" s="667">
        <v>43</v>
      </c>
      <c r="G89" s="667">
        <v>4156.66</v>
      </c>
      <c r="H89" s="664">
        <v>1</v>
      </c>
      <c r="I89" s="664">
        <v>96.666511627906971</v>
      </c>
      <c r="J89" s="667">
        <v>41</v>
      </c>
      <c r="K89" s="667">
        <v>3963.33</v>
      </c>
      <c r="L89" s="664">
        <v>0.95348909942116988</v>
      </c>
      <c r="M89" s="664">
        <v>96.666585365853663</v>
      </c>
      <c r="N89" s="667">
        <v>24</v>
      </c>
      <c r="O89" s="667">
        <v>2320</v>
      </c>
      <c r="P89" s="680">
        <v>0.55814043005682445</v>
      </c>
      <c r="Q89" s="668">
        <v>96.666666666666671</v>
      </c>
    </row>
    <row r="90" spans="1:17" ht="14.4" customHeight="1" x14ac:dyDescent="0.3">
      <c r="A90" s="663" t="s">
        <v>2675</v>
      </c>
      <c r="B90" s="664" t="s">
        <v>2664</v>
      </c>
      <c r="C90" s="664" t="s">
        <v>2703</v>
      </c>
      <c r="D90" s="664" t="s">
        <v>2785</v>
      </c>
      <c r="E90" s="664" t="s">
        <v>2786</v>
      </c>
      <c r="F90" s="667">
        <v>1</v>
      </c>
      <c r="G90" s="667">
        <v>140</v>
      </c>
      <c r="H90" s="664">
        <v>1</v>
      </c>
      <c r="I90" s="664">
        <v>140</v>
      </c>
      <c r="J90" s="667"/>
      <c r="K90" s="667"/>
      <c r="L90" s="664"/>
      <c r="M90" s="664"/>
      <c r="N90" s="667"/>
      <c r="O90" s="667"/>
      <c r="P90" s="680"/>
      <c r="Q90" s="668"/>
    </row>
    <row r="91" spans="1:17" ht="14.4" customHeight="1" x14ac:dyDescent="0.3">
      <c r="A91" s="663" t="s">
        <v>2675</v>
      </c>
      <c r="B91" s="664" t="s">
        <v>2664</v>
      </c>
      <c r="C91" s="664" t="s">
        <v>2703</v>
      </c>
      <c r="D91" s="664" t="s">
        <v>2759</v>
      </c>
      <c r="E91" s="664" t="s">
        <v>2760</v>
      </c>
      <c r="F91" s="667">
        <v>598</v>
      </c>
      <c r="G91" s="667">
        <v>767433.33</v>
      </c>
      <c r="H91" s="664">
        <v>1</v>
      </c>
      <c r="I91" s="664">
        <v>1283.3333277591973</v>
      </c>
      <c r="J91" s="667">
        <v>533</v>
      </c>
      <c r="K91" s="667">
        <v>684016.67</v>
      </c>
      <c r="L91" s="664">
        <v>0.89130435604093461</v>
      </c>
      <c r="M91" s="664">
        <v>1283.3333395872421</v>
      </c>
      <c r="N91" s="667">
        <v>580</v>
      </c>
      <c r="O91" s="667">
        <v>744333.33</v>
      </c>
      <c r="P91" s="680">
        <v>0.96989966542109918</v>
      </c>
      <c r="Q91" s="668">
        <v>1283.3333275862069</v>
      </c>
    </row>
    <row r="92" spans="1:17" ht="14.4" customHeight="1" x14ac:dyDescent="0.3">
      <c r="A92" s="663" t="s">
        <v>2675</v>
      </c>
      <c r="B92" s="664" t="s">
        <v>2664</v>
      </c>
      <c r="C92" s="664" t="s">
        <v>2703</v>
      </c>
      <c r="D92" s="664" t="s">
        <v>2763</v>
      </c>
      <c r="E92" s="664" t="s">
        <v>2764</v>
      </c>
      <c r="F92" s="667"/>
      <c r="G92" s="667"/>
      <c r="H92" s="664"/>
      <c r="I92" s="664"/>
      <c r="J92" s="667"/>
      <c r="K92" s="667"/>
      <c r="L92" s="664"/>
      <c r="M92" s="664"/>
      <c r="N92" s="667">
        <v>1</v>
      </c>
      <c r="O92" s="667">
        <v>116.67</v>
      </c>
      <c r="P92" s="680"/>
      <c r="Q92" s="668">
        <v>116.67</v>
      </c>
    </row>
    <row r="93" spans="1:17" ht="14.4" customHeight="1" x14ac:dyDescent="0.3">
      <c r="A93" s="663" t="s">
        <v>2675</v>
      </c>
      <c r="B93" s="664" t="s">
        <v>2664</v>
      </c>
      <c r="C93" s="664" t="s">
        <v>2703</v>
      </c>
      <c r="D93" s="664" t="s">
        <v>2765</v>
      </c>
      <c r="E93" s="664" t="s">
        <v>2766</v>
      </c>
      <c r="F93" s="667">
        <v>22</v>
      </c>
      <c r="G93" s="667">
        <v>10266.66</v>
      </c>
      <c r="H93" s="664">
        <v>1</v>
      </c>
      <c r="I93" s="664">
        <v>466.66636363636366</v>
      </c>
      <c r="J93" s="667">
        <v>35</v>
      </c>
      <c r="K93" s="667">
        <v>16333.34</v>
      </c>
      <c r="L93" s="664">
        <v>1.590910773318684</v>
      </c>
      <c r="M93" s="664">
        <v>466.66685714285717</v>
      </c>
      <c r="N93" s="667">
        <v>19</v>
      </c>
      <c r="O93" s="667">
        <v>8866.67</v>
      </c>
      <c r="P93" s="680">
        <v>0.86363724911509687</v>
      </c>
      <c r="Q93" s="668">
        <v>466.66684210526319</v>
      </c>
    </row>
    <row r="94" spans="1:17" ht="14.4" customHeight="1" x14ac:dyDescent="0.3">
      <c r="A94" s="663" t="s">
        <v>2675</v>
      </c>
      <c r="B94" s="664" t="s">
        <v>2664</v>
      </c>
      <c r="C94" s="664" t="s">
        <v>2703</v>
      </c>
      <c r="D94" s="664" t="s">
        <v>2787</v>
      </c>
      <c r="E94" s="664" t="s">
        <v>2788</v>
      </c>
      <c r="F94" s="667"/>
      <c r="G94" s="667"/>
      <c r="H94" s="664"/>
      <c r="I94" s="664"/>
      <c r="J94" s="667">
        <v>4</v>
      </c>
      <c r="K94" s="667">
        <v>1866.67</v>
      </c>
      <c r="L94" s="664"/>
      <c r="M94" s="664">
        <v>466.66750000000002</v>
      </c>
      <c r="N94" s="667"/>
      <c r="O94" s="667"/>
      <c r="P94" s="680"/>
      <c r="Q94" s="668"/>
    </row>
    <row r="95" spans="1:17" ht="14.4" customHeight="1" x14ac:dyDescent="0.3">
      <c r="A95" s="663" t="s">
        <v>2675</v>
      </c>
      <c r="B95" s="664" t="s">
        <v>2664</v>
      </c>
      <c r="C95" s="664" t="s">
        <v>2703</v>
      </c>
      <c r="D95" s="664" t="s">
        <v>2789</v>
      </c>
      <c r="E95" s="664" t="s">
        <v>2790</v>
      </c>
      <c r="F95" s="667">
        <v>2</v>
      </c>
      <c r="G95" s="667">
        <v>584.44000000000005</v>
      </c>
      <c r="H95" s="664">
        <v>1</v>
      </c>
      <c r="I95" s="664">
        <v>292.22000000000003</v>
      </c>
      <c r="J95" s="667">
        <v>1</v>
      </c>
      <c r="K95" s="667">
        <v>292.22000000000003</v>
      </c>
      <c r="L95" s="664">
        <v>0.5</v>
      </c>
      <c r="M95" s="664">
        <v>292.22000000000003</v>
      </c>
      <c r="N95" s="667"/>
      <c r="O95" s="667"/>
      <c r="P95" s="680"/>
      <c r="Q95" s="668"/>
    </row>
    <row r="96" spans="1:17" ht="14.4" customHeight="1" x14ac:dyDescent="0.3">
      <c r="A96" s="663" t="s">
        <v>2791</v>
      </c>
      <c r="B96" s="664" t="s">
        <v>531</v>
      </c>
      <c r="C96" s="664" t="s">
        <v>2703</v>
      </c>
      <c r="D96" s="664" t="s">
        <v>2704</v>
      </c>
      <c r="E96" s="664" t="s">
        <v>2705</v>
      </c>
      <c r="F96" s="667">
        <v>362</v>
      </c>
      <c r="G96" s="667">
        <v>28155.59</v>
      </c>
      <c r="H96" s="664">
        <v>1</v>
      </c>
      <c r="I96" s="664">
        <v>77.777872928176791</v>
      </c>
      <c r="J96" s="667">
        <v>428</v>
      </c>
      <c r="K96" s="667">
        <v>33288.960000000006</v>
      </c>
      <c r="L96" s="664">
        <v>1.1823215212325513</v>
      </c>
      <c r="M96" s="664">
        <v>77.777943925233657</v>
      </c>
      <c r="N96" s="667">
        <v>396</v>
      </c>
      <c r="O96" s="667">
        <v>30800.05000000001</v>
      </c>
      <c r="P96" s="680">
        <v>1.0939230895179255</v>
      </c>
      <c r="Q96" s="668">
        <v>77.777904040404067</v>
      </c>
    </row>
    <row r="97" spans="1:17" ht="14.4" customHeight="1" x14ac:dyDescent="0.3">
      <c r="A97" s="663" t="s">
        <v>2791</v>
      </c>
      <c r="B97" s="664" t="s">
        <v>531</v>
      </c>
      <c r="C97" s="664" t="s">
        <v>2703</v>
      </c>
      <c r="D97" s="664" t="s">
        <v>2708</v>
      </c>
      <c r="E97" s="664" t="s">
        <v>2709</v>
      </c>
      <c r="F97" s="667">
        <v>1305</v>
      </c>
      <c r="G97" s="667">
        <v>144999.98000000001</v>
      </c>
      <c r="H97" s="664">
        <v>1</v>
      </c>
      <c r="I97" s="664">
        <v>111.11109578544063</v>
      </c>
      <c r="J97" s="667">
        <v>1328</v>
      </c>
      <c r="K97" s="667">
        <v>147555.51999999999</v>
      </c>
      <c r="L97" s="664">
        <v>1.0176244162240573</v>
      </c>
      <c r="M97" s="664">
        <v>111.1110843373494</v>
      </c>
      <c r="N97" s="667">
        <v>1555</v>
      </c>
      <c r="O97" s="667">
        <v>181416.69</v>
      </c>
      <c r="P97" s="680">
        <v>1.251149758779277</v>
      </c>
      <c r="Q97" s="668">
        <v>116.66668167202573</v>
      </c>
    </row>
    <row r="98" spans="1:17" ht="14.4" customHeight="1" x14ac:dyDescent="0.3">
      <c r="A98" s="663" t="s">
        <v>2791</v>
      </c>
      <c r="B98" s="664" t="s">
        <v>531</v>
      </c>
      <c r="C98" s="664" t="s">
        <v>2703</v>
      </c>
      <c r="D98" s="664" t="s">
        <v>2714</v>
      </c>
      <c r="E98" s="664" t="s">
        <v>2715</v>
      </c>
      <c r="F98" s="667">
        <v>784</v>
      </c>
      <c r="G98" s="667">
        <v>146346.71000000002</v>
      </c>
      <c r="H98" s="664">
        <v>1</v>
      </c>
      <c r="I98" s="664">
        <v>186.66672193877554</v>
      </c>
      <c r="J98" s="667">
        <v>663</v>
      </c>
      <c r="K98" s="667">
        <v>123760.04999999999</v>
      </c>
      <c r="L98" s="664">
        <v>0.8456633565592282</v>
      </c>
      <c r="M98" s="664">
        <v>186.66674208144795</v>
      </c>
      <c r="N98" s="667">
        <v>814</v>
      </c>
      <c r="O98" s="667">
        <v>171844.37999999995</v>
      </c>
      <c r="P98" s="680">
        <v>1.1742278319751767</v>
      </c>
      <c r="Q98" s="668">
        <v>211.11103194103188</v>
      </c>
    </row>
    <row r="99" spans="1:17" ht="14.4" customHeight="1" x14ac:dyDescent="0.3">
      <c r="A99" s="663" t="s">
        <v>2791</v>
      </c>
      <c r="B99" s="664" t="s">
        <v>531</v>
      </c>
      <c r="C99" s="664" t="s">
        <v>2703</v>
      </c>
      <c r="D99" s="664" t="s">
        <v>2716</v>
      </c>
      <c r="E99" s="664" t="s">
        <v>2717</v>
      </c>
      <c r="F99" s="667">
        <v>392</v>
      </c>
      <c r="G99" s="667">
        <v>228666.59999999992</v>
      </c>
      <c r="H99" s="664">
        <v>1</v>
      </c>
      <c r="I99" s="664">
        <v>583.33316326530587</v>
      </c>
      <c r="J99" s="667">
        <v>495</v>
      </c>
      <c r="K99" s="667">
        <v>288749.99000000005</v>
      </c>
      <c r="L99" s="664">
        <v>1.2627554264593086</v>
      </c>
      <c r="M99" s="664">
        <v>583.33331313131328</v>
      </c>
      <c r="N99" s="667">
        <v>463</v>
      </c>
      <c r="O99" s="667">
        <v>270083.26999999996</v>
      </c>
      <c r="P99" s="680">
        <v>1.1811225163622499</v>
      </c>
      <c r="Q99" s="668">
        <v>583.33319654427635</v>
      </c>
    </row>
    <row r="100" spans="1:17" ht="14.4" customHeight="1" x14ac:dyDescent="0.3">
      <c r="A100" s="663" t="s">
        <v>2791</v>
      </c>
      <c r="B100" s="664" t="s">
        <v>531</v>
      </c>
      <c r="C100" s="664" t="s">
        <v>2703</v>
      </c>
      <c r="D100" s="664" t="s">
        <v>2718</v>
      </c>
      <c r="E100" s="664" t="s">
        <v>2719</v>
      </c>
      <c r="F100" s="667">
        <v>82</v>
      </c>
      <c r="G100" s="667">
        <v>38266.739999999976</v>
      </c>
      <c r="H100" s="664">
        <v>1</v>
      </c>
      <c r="I100" s="664">
        <v>466.66756097560949</v>
      </c>
      <c r="J100" s="667">
        <v>93</v>
      </c>
      <c r="K100" s="667">
        <v>43400.049999999996</v>
      </c>
      <c r="L100" s="664">
        <v>1.1341454746341084</v>
      </c>
      <c r="M100" s="664">
        <v>466.66720430107523</v>
      </c>
      <c r="N100" s="667">
        <v>105</v>
      </c>
      <c r="O100" s="667">
        <v>49000.009999999995</v>
      </c>
      <c r="P100" s="680">
        <v>1.280485612309803</v>
      </c>
      <c r="Q100" s="668">
        <v>466.66676190476187</v>
      </c>
    </row>
    <row r="101" spans="1:17" ht="14.4" customHeight="1" x14ac:dyDescent="0.3">
      <c r="A101" s="663" t="s">
        <v>2791</v>
      </c>
      <c r="B101" s="664" t="s">
        <v>531</v>
      </c>
      <c r="C101" s="664" t="s">
        <v>2703</v>
      </c>
      <c r="D101" s="664" t="s">
        <v>2720</v>
      </c>
      <c r="E101" s="664" t="s">
        <v>2719</v>
      </c>
      <c r="F101" s="667">
        <v>5</v>
      </c>
      <c r="G101" s="667">
        <v>5000</v>
      </c>
      <c r="H101" s="664">
        <v>1</v>
      </c>
      <c r="I101" s="664">
        <v>1000</v>
      </c>
      <c r="J101" s="667">
        <v>5</v>
      </c>
      <c r="K101" s="667">
        <v>5000</v>
      </c>
      <c r="L101" s="664">
        <v>1</v>
      </c>
      <c r="M101" s="664">
        <v>1000</v>
      </c>
      <c r="N101" s="667">
        <v>3</v>
      </c>
      <c r="O101" s="667">
        <v>3000</v>
      </c>
      <c r="P101" s="680">
        <v>0.6</v>
      </c>
      <c r="Q101" s="668">
        <v>1000</v>
      </c>
    </row>
    <row r="102" spans="1:17" ht="14.4" customHeight="1" x14ac:dyDescent="0.3">
      <c r="A102" s="663" t="s">
        <v>2791</v>
      </c>
      <c r="B102" s="664" t="s">
        <v>531</v>
      </c>
      <c r="C102" s="664" t="s">
        <v>2703</v>
      </c>
      <c r="D102" s="664" t="s">
        <v>2721</v>
      </c>
      <c r="E102" s="664" t="s">
        <v>2722</v>
      </c>
      <c r="F102" s="667"/>
      <c r="G102" s="667"/>
      <c r="H102" s="664"/>
      <c r="I102" s="664"/>
      <c r="J102" s="667">
        <v>1</v>
      </c>
      <c r="K102" s="667">
        <v>666.67</v>
      </c>
      <c r="L102" s="664"/>
      <c r="M102" s="664">
        <v>666.67</v>
      </c>
      <c r="N102" s="667"/>
      <c r="O102" s="667"/>
      <c r="P102" s="680"/>
      <c r="Q102" s="668"/>
    </row>
    <row r="103" spans="1:17" ht="14.4" customHeight="1" x14ac:dyDescent="0.3">
      <c r="A103" s="663" t="s">
        <v>2791</v>
      </c>
      <c r="B103" s="664" t="s">
        <v>531</v>
      </c>
      <c r="C103" s="664" t="s">
        <v>2703</v>
      </c>
      <c r="D103" s="664" t="s">
        <v>2723</v>
      </c>
      <c r="E103" s="664" t="s">
        <v>2724</v>
      </c>
      <c r="F103" s="667">
        <v>845</v>
      </c>
      <c r="G103" s="667">
        <v>42250</v>
      </c>
      <c r="H103" s="664">
        <v>1</v>
      </c>
      <c r="I103" s="664">
        <v>50</v>
      </c>
      <c r="J103" s="667">
        <v>960</v>
      </c>
      <c r="K103" s="667">
        <v>48000</v>
      </c>
      <c r="L103" s="664">
        <v>1.136094674556213</v>
      </c>
      <c r="M103" s="664">
        <v>50</v>
      </c>
      <c r="N103" s="667">
        <v>992</v>
      </c>
      <c r="O103" s="667">
        <v>49600</v>
      </c>
      <c r="P103" s="680">
        <v>1.17396449704142</v>
      </c>
      <c r="Q103" s="668">
        <v>50</v>
      </c>
    </row>
    <row r="104" spans="1:17" ht="14.4" customHeight="1" x14ac:dyDescent="0.3">
      <c r="A104" s="663" t="s">
        <v>2791</v>
      </c>
      <c r="B104" s="664" t="s">
        <v>531</v>
      </c>
      <c r="C104" s="664" t="s">
        <v>2703</v>
      </c>
      <c r="D104" s="664" t="s">
        <v>2727</v>
      </c>
      <c r="E104" s="664" t="s">
        <v>2728</v>
      </c>
      <c r="F104" s="667">
        <v>14</v>
      </c>
      <c r="G104" s="667">
        <v>1415.55</v>
      </c>
      <c r="H104" s="664">
        <v>1</v>
      </c>
      <c r="I104" s="664">
        <v>101.11071428571428</v>
      </c>
      <c r="J104" s="667">
        <v>4</v>
      </c>
      <c r="K104" s="667">
        <v>404.44</v>
      </c>
      <c r="L104" s="664">
        <v>0.28571226731659072</v>
      </c>
      <c r="M104" s="664">
        <v>101.11</v>
      </c>
      <c r="N104" s="667">
        <v>13</v>
      </c>
      <c r="O104" s="667">
        <v>1314.43</v>
      </c>
      <c r="P104" s="680">
        <v>0.92856486877891997</v>
      </c>
      <c r="Q104" s="668">
        <v>101.11</v>
      </c>
    </row>
    <row r="105" spans="1:17" ht="14.4" customHeight="1" x14ac:dyDescent="0.3">
      <c r="A105" s="663" t="s">
        <v>2791</v>
      </c>
      <c r="B105" s="664" t="s">
        <v>531</v>
      </c>
      <c r="C105" s="664" t="s">
        <v>2703</v>
      </c>
      <c r="D105" s="664" t="s">
        <v>2729</v>
      </c>
      <c r="E105" s="664" t="s">
        <v>2730</v>
      </c>
      <c r="F105" s="667"/>
      <c r="G105" s="667"/>
      <c r="H105" s="664"/>
      <c r="I105" s="664"/>
      <c r="J105" s="667">
        <v>1</v>
      </c>
      <c r="K105" s="667">
        <v>76.67</v>
      </c>
      <c r="L105" s="664"/>
      <c r="M105" s="664">
        <v>76.67</v>
      </c>
      <c r="N105" s="667"/>
      <c r="O105" s="667"/>
      <c r="P105" s="680"/>
      <c r="Q105" s="668"/>
    </row>
    <row r="106" spans="1:17" ht="14.4" customHeight="1" x14ac:dyDescent="0.3">
      <c r="A106" s="663" t="s">
        <v>2791</v>
      </c>
      <c r="B106" s="664" t="s">
        <v>531</v>
      </c>
      <c r="C106" s="664" t="s">
        <v>2703</v>
      </c>
      <c r="D106" s="664" t="s">
        <v>2731</v>
      </c>
      <c r="E106" s="664" t="s">
        <v>2732</v>
      </c>
      <c r="F106" s="667">
        <v>101</v>
      </c>
      <c r="G106" s="667">
        <v>0</v>
      </c>
      <c r="H106" s="664"/>
      <c r="I106" s="664">
        <v>0</v>
      </c>
      <c r="J106" s="667">
        <v>52</v>
      </c>
      <c r="K106" s="667">
        <v>0</v>
      </c>
      <c r="L106" s="664"/>
      <c r="M106" s="664">
        <v>0</v>
      </c>
      <c r="N106" s="667">
        <v>17</v>
      </c>
      <c r="O106" s="667">
        <v>0</v>
      </c>
      <c r="P106" s="680"/>
      <c r="Q106" s="668">
        <v>0</v>
      </c>
    </row>
    <row r="107" spans="1:17" ht="14.4" customHeight="1" x14ac:dyDescent="0.3">
      <c r="A107" s="663" t="s">
        <v>2791</v>
      </c>
      <c r="B107" s="664" t="s">
        <v>531</v>
      </c>
      <c r="C107" s="664" t="s">
        <v>2703</v>
      </c>
      <c r="D107" s="664" t="s">
        <v>2735</v>
      </c>
      <c r="E107" s="664" t="s">
        <v>2736</v>
      </c>
      <c r="F107" s="667"/>
      <c r="G107" s="667"/>
      <c r="H107" s="664"/>
      <c r="I107" s="664"/>
      <c r="J107" s="667"/>
      <c r="K107" s="667"/>
      <c r="L107" s="664"/>
      <c r="M107" s="664"/>
      <c r="N107" s="667">
        <v>1</v>
      </c>
      <c r="O107" s="667">
        <v>305.56</v>
      </c>
      <c r="P107" s="680"/>
      <c r="Q107" s="668">
        <v>305.56</v>
      </c>
    </row>
    <row r="108" spans="1:17" ht="14.4" customHeight="1" x14ac:dyDescent="0.3">
      <c r="A108" s="663" t="s">
        <v>2791</v>
      </c>
      <c r="B108" s="664" t="s">
        <v>531</v>
      </c>
      <c r="C108" s="664" t="s">
        <v>2703</v>
      </c>
      <c r="D108" s="664" t="s">
        <v>2741</v>
      </c>
      <c r="E108" s="664" t="s">
        <v>2742</v>
      </c>
      <c r="F108" s="667">
        <v>4286</v>
      </c>
      <c r="G108" s="667">
        <v>0</v>
      </c>
      <c r="H108" s="664"/>
      <c r="I108" s="664">
        <v>0</v>
      </c>
      <c r="J108" s="667">
        <v>4745</v>
      </c>
      <c r="K108" s="667">
        <v>0</v>
      </c>
      <c r="L108" s="664"/>
      <c r="M108" s="664">
        <v>0</v>
      </c>
      <c r="N108" s="667">
        <v>5074</v>
      </c>
      <c r="O108" s="667">
        <v>0</v>
      </c>
      <c r="P108" s="680"/>
      <c r="Q108" s="668">
        <v>0</v>
      </c>
    </row>
    <row r="109" spans="1:17" ht="14.4" customHeight="1" x14ac:dyDescent="0.3">
      <c r="A109" s="663" t="s">
        <v>2791</v>
      </c>
      <c r="B109" s="664" t="s">
        <v>531</v>
      </c>
      <c r="C109" s="664" t="s">
        <v>2703</v>
      </c>
      <c r="D109" s="664" t="s">
        <v>2743</v>
      </c>
      <c r="E109" s="664" t="s">
        <v>2744</v>
      </c>
      <c r="F109" s="667"/>
      <c r="G109" s="667"/>
      <c r="H109" s="664"/>
      <c r="I109" s="664"/>
      <c r="J109" s="667">
        <v>1</v>
      </c>
      <c r="K109" s="667">
        <v>58.89</v>
      </c>
      <c r="L109" s="664"/>
      <c r="M109" s="664">
        <v>58.89</v>
      </c>
      <c r="N109" s="667"/>
      <c r="O109" s="667"/>
      <c r="P109" s="680"/>
      <c r="Q109" s="668"/>
    </row>
    <row r="110" spans="1:17" ht="14.4" customHeight="1" x14ac:dyDescent="0.3">
      <c r="A110" s="663" t="s">
        <v>2791</v>
      </c>
      <c r="B110" s="664" t="s">
        <v>531</v>
      </c>
      <c r="C110" s="664" t="s">
        <v>2703</v>
      </c>
      <c r="D110" s="664" t="s">
        <v>2745</v>
      </c>
      <c r="E110" s="664" t="s">
        <v>2746</v>
      </c>
      <c r="F110" s="667">
        <v>3</v>
      </c>
      <c r="G110" s="667">
        <v>233.34</v>
      </c>
      <c r="H110" s="664">
        <v>1</v>
      </c>
      <c r="I110" s="664">
        <v>77.78</v>
      </c>
      <c r="J110" s="667">
        <v>6</v>
      </c>
      <c r="K110" s="667">
        <v>466.67999999999995</v>
      </c>
      <c r="L110" s="664">
        <v>1.9999999999999998</v>
      </c>
      <c r="M110" s="664">
        <v>77.779999999999987</v>
      </c>
      <c r="N110" s="667">
        <v>7</v>
      </c>
      <c r="O110" s="667">
        <v>544.45999999999992</v>
      </c>
      <c r="P110" s="680">
        <v>2.333333333333333</v>
      </c>
      <c r="Q110" s="668">
        <v>77.779999999999987</v>
      </c>
    </row>
    <row r="111" spans="1:17" ht="14.4" customHeight="1" x14ac:dyDescent="0.3">
      <c r="A111" s="663" t="s">
        <v>2791</v>
      </c>
      <c r="B111" s="664" t="s">
        <v>531</v>
      </c>
      <c r="C111" s="664" t="s">
        <v>2703</v>
      </c>
      <c r="D111" s="664" t="s">
        <v>2751</v>
      </c>
      <c r="E111" s="664" t="s">
        <v>2752</v>
      </c>
      <c r="F111" s="667">
        <v>1427</v>
      </c>
      <c r="G111" s="667">
        <v>126844.48999999998</v>
      </c>
      <c r="H111" s="664">
        <v>1</v>
      </c>
      <c r="I111" s="664">
        <v>88.88892081289417</v>
      </c>
      <c r="J111" s="667">
        <v>1633</v>
      </c>
      <c r="K111" s="667">
        <v>145155.63999999998</v>
      </c>
      <c r="L111" s="664">
        <v>1.1443590494155482</v>
      </c>
      <c r="M111" s="664">
        <v>88.888940600122467</v>
      </c>
      <c r="N111" s="667">
        <v>1774</v>
      </c>
      <c r="O111" s="667">
        <v>167544.42000000004</v>
      </c>
      <c r="P111" s="680">
        <v>1.3208647849031525</v>
      </c>
      <c r="Q111" s="668">
        <v>94.444430665163495</v>
      </c>
    </row>
    <row r="112" spans="1:17" ht="14.4" customHeight="1" x14ac:dyDescent="0.3">
      <c r="A112" s="663" t="s">
        <v>2791</v>
      </c>
      <c r="B112" s="664" t="s">
        <v>531</v>
      </c>
      <c r="C112" s="664" t="s">
        <v>2703</v>
      </c>
      <c r="D112" s="664" t="s">
        <v>2755</v>
      </c>
      <c r="E112" s="664" t="s">
        <v>2756</v>
      </c>
      <c r="F112" s="667">
        <v>297</v>
      </c>
      <c r="G112" s="667">
        <v>28710.009999999995</v>
      </c>
      <c r="H112" s="664">
        <v>1</v>
      </c>
      <c r="I112" s="664">
        <v>96.666700336700316</v>
      </c>
      <c r="J112" s="667">
        <v>323</v>
      </c>
      <c r="K112" s="667">
        <v>31223.379999999976</v>
      </c>
      <c r="L112" s="664">
        <v>1.0875433341890157</v>
      </c>
      <c r="M112" s="664">
        <v>96.666811145510763</v>
      </c>
      <c r="N112" s="667">
        <v>351</v>
      </c>
      <c r="O112" s="667">
        <v>33930.019999999997</v>
      </c>
      <c r="P112" s="680">
        <v>1.1818184667995588</v>
      </c>
      <c r="Q112" s="668">
        <v>96.666723646723639</v>
      </c>
    </row>
    <row r="113" spans="1:17" ht="14.4" customHeight="1" x14ac:dyDescent="0.3">
      <c r="A113" s="663" t="s">
        <v>2791</v>
      </c>
      <c r="B113" s="664" t="s">
        <v>531</v>
      </c>
      <c r="C113" s="664" t="s">
        <v>2703</v>
      </c>
      <c r="D113" s="664" t="s">
        <v>2757</v>
      </c>
      <c r="E113" s="664" t="s">
        <v>2758</v>
      </c>
      <c r="F113" s="667">
        <v>1</v>
      </c>
      <c r="G113" s="667">
        <v>333.33</v>
      </c>
      <c r="H113" s="664">
        <v>1</v>
      </c>
      <c r="I113" s="664">
        <v>333.33</v>
      </c>
      <c r="J113" s="667">
        <v>1</v>
      </c>
      <c r="K113" s="667">
        <v>333.33</v>
      </c>
      <c r="L113" s="664">
        <v>1</v>
      </c>
      <c r="M113" s="664">
        <v>333.33</v>
      </c>
      <c r="N113" s="667">
        <v>3</v>
      </c>
      <c r="O113" s="667">
        <v>999.99</v>
      </c>
      <c r="P113" s="680">
        <v>3</v>
      </c>
      <c r="Q113" s="668">
        <v>333.33</v>
      </c>
    </row>
    <row r="114" spans="1:17" ht="14.4" customHeight="1" x14ac:dyDescent="0.3">
      <c r="A114" s="663" t="s">
        <v>2791</v>
      </c>
      <c r="B114" s="664" t="s">
        <v>531</v>
      </c>
      <c r="C114" s="664" t="s">
        <v>2703</v>
      </c>
      <c r="D114" s="664" t="s">
        <v>2759</v>
      </c>
      <c r="E114" s="664" t="s">
        <v>2760</v>
      </c>
      <c r="F114" s="667">
        <v>12</v>
      </c>
      <c r="G114" s="667">
        <v>15399.98</v>
      </c>
      <c r="H114" s="664">
        <v>1</v>
      </c>
      <c r="I114" s="664">
        <v>1283.3316666666667</v>
      </c>
      <c r="J114" s="667">
        <v>9</v>
      </c>
      <c r="K114" s="667">
        <v>11549.99</v>
      </c>
      <c r="L114" s="664">
        <v>0.75000032467574629</v>
      </c>
      <c r="M114" s="664">
        <v>1283.3322222222223</v>
      </c>
      <c r="N114" s="667">
        <v>6</v>
      </c>
      <c r="O114" s="667">
        <v>7699.99</v>
      </c>
      <c r="P114" s="680">
        <v>0.5</v>
      </c>
      <c r="Q114" s="668">
        <v>1283.3316666666667</v>
      </c>
    </row>
    <row r="115" spans="1:17" ht="14.4" customHeight="1" x14ac:dyDescent="0.3">
      <c r="A115" s="663" t="s">
        <v>2791</v>
      </c>
      <c r="B115" s="664" t="s">
        <v>531</v>
      </c>
      <c r="C115" s="664" t="s">
        <v>2703</v>
      </c>
      <c r="D115" s="664" t="s">
        <v>2761</v>
      </c>
      <c r="E115" s="664" t="s">
        <v>2762</v>
      </c>
      <c r="F115" s="667">
        <v>3</v>
      </c>
      <c r="G115" s="667">
        <v>1400</v>
      </c>
      <c r="H115" s="664">
        <v>1</v>
      </c>
      <c r="I115" s="664">
        <v>466.66666666666669</v>
      </c>
      <c r="J115" s="667">
        <v>7</v>
      </c>
      <c r="K115" s="667">
        <v>3266.6800000000003</v>
      </c>
      <c r="L115" s="664">
        <v>2.3333428571428572</v>
      </c>
      <c r="M115" s="664">
        <v>466.66857142857145</v>
      </c>
      <c r="N115" s="667">
        <v>6</v>
      </c>
      <c r="O115" s="667">
        <v>2800.02</v>
      </c>
      <c r="P115" s="680">
        <v>2.0000142857142857</v>
      </c>
      <c r="Q115" s="668">
        <v>466.67</v>
      </c>
    </row>
    <row r="116" spans="1:17" ht="14.4" customHeight="1" x14ac:dyDescent="0.3">
      <c r="A116" s="663" t="s">
        <v>2791</v>
      </c>
      <c r="B116" s="664" t="s">
        <v>531</v>
      </c>
      <c r="C116" s="664" t="s">
        <v>2703</v>
      </c>
      <c r="D116" s="664" t="s">
        <v>2763</v>
      </c>
      <c r="E116" s="664" t="s">
        <v>2764</v>
      </c>
      <c r="F116" s="667">
        <v>303</v>
      </c>
      <c r="G116" s="667">
        <v>35350.01</v>
      </c>
      <c r="H116" s="664">
        <v>1</v>
      </c>
      <c r="I116" s="664">
        <v>116.666699669967</v>
      </c>
      <c r="J116" s="667">
        <v>336</v>
      </c>
      <c r="K116" s="667">
        <v>39200.03</v>
      </c>
      <c r="L116" s="664">
        <v>1.108911426050516</v>
      </c>
      <c r="M116" s="664">
        <v>116.66675595238095</v>
      </c>
      <c r="N116" s="667">
        <v>406</v>
      </c>
      <c r="O116" s="667">
        <v>47366.699999999983</v>
      </c>
      <c r="P116" s="680">
        <v>1.3399345573028121</v>
      </c>
      <c r="Q116" s="668">
        <v>116.66674876847286</v>
      </c>
    </row>
    <row r="117" spans="1:17" ht="14.4" customHeight="1" x14ac:dyDescent="0.3">
      <c r="A117" s="663" t="s">
        <v>2791</v>
      </c>
      <c r="B117" s="664" t="s">
        <v>531</v>
      </c>
      <c r="C117" s="664" t="s">
        <v>2703</v>
      </c>
      <c r="D117" s="664" t="s">
        <v>2767</v>
      </c>
      <c r="E117" s="664" t="s">
        <v>2768</v>
      </c>
      <c r="F117" s="667">
        <v>4508</v>
      </c>
      <c r="G117" s="667">
        <v>1477622.2100000004</v>
      </c>
      <c r="H117" s="664">
        <v>1</v>
      </c>
      <c r="I117" s="664">
        <v>327.77777506654843</v>
      </c>
      <c r="J117" s="667">
        <v>4885</v>
      </c>
      <c r="K117" s="667">
        <v>1601194.4200000002</v>
      </c>
      <c r="L117" s="664">
        <v>1.0836290962356336</v>
      </c>
      <c r="M117" s="664">
        <v>327.77777277379738</v>
      </c>
      <c r="N117" s="667">
        <v>5282</v>
      </c>
      <c r="O117" s="667">
        <v>1819355.5500000003</v>
      </c>
      <c r="P117" s="680">
        <v>1.2312724711954619</v>
      </c>
      <c r="Q117" s="668">
        <v>344.44444339265436</v>
      </c>
    </row>
    <row r="118" spans="1:17" ht="14.4" customHeight="1" x14ac:dyDescent="0.3">
      <c r="A118" s="663" t="s">
        <v>2791</v>
      </c>
      <c r="B118" s="664" t="s">
        <v>531</v>
      </c>
      <c r="C118" s="664" t="s">
        <v>2703</v>
      </c>
      <c r="D118" s="664" t="s">
        <v>2769</v>
      </c>
      <c r="E118" s="664" t="s">
        <v>2770</v>
      </c>
      <c r="F118" s="667">
        <v>4</v>
      </c>
      <c r="G118" s="667">
        <v>3333.34</v>
      </c>
      <c r="H118" s="664">
        <v>1</v>
      </c>
      <c r="I118" s="664">
        <v>833.33500000000004</v>
      </c>
      <c r="J118" s="667"/>
      <c r="K118" s="667"/>
      <c r="L118" s="664"/>
      <c r="M118" s="664"/>
      <c r="N118" s="667">
        <v>2</v>
      </c>
      <c r="O118" s="667">
        <v>1666.67</v>
      </c>
      <c r="P118" s="680">
        <v>0.5</v>
      </c>
      <c r="Q118" s="668">
        <v>833.33500000000004</v>
      </c>
    </row>
    <row r="119" spans="1:17" ht="14.4" customHeight="1" x14ac:dyDescent="0.3">
      <c r="A119" s="663" t="s">
        <v>2792</v>
      </c>
      <c r="B119" s="664" t="s">
        <v>528</v>
      </c>
      <c r="C119" s="664" t="s">
        <v>2793</v>
      </c>
      <c r="D119" s="664" t="s">
        <v>2794</v>
      </c>
      <c r="E119" s="664" t="s">
        <v>2795</v>
      </c>
      <c r="F119" s="667">
        <v>0.06</v>
      </c>
      <c r="G119" s="667">
        <v>15.899999999999999</v>
      </c>
      <c r="H119" s="664">
        <v>1</v>
      </c>
      <c r="I119" s="664">
        <v>265</v>
      </c>
      <c r="J119" s="667"/>
      <c r="K119" s="667"/>
      <c r="L119" s="664"/>
      <c r="M119" s="664"/>
      <c r="N119" s="667"/>
      <c r="O119" s="667"/>
      <c r="P119" s="680"/>
      <c r="Q119" s="668"/>
    </row>
    <row r="120" spans="1:17" ht="14.4" customHeight="1" x14ac:dyDescent="0.3">
      <c r="A120" s="663" t="s">
        <v>2792</v>
      </c>
      <c r="B120" s="664" t="s">
        <v>528</v>
      </c>
      <c r="C120" s="664" t="s">
        <v>2793</v>
      </c>
      <c r="D120" s="664" t="s">
        <v>2796</v>
      </c>
      <c r="E120" s="664" t="s">
        <v>1563</v>
      </c>
      <c r="F120" s="667">
        <v>18</v>
      </c>
      <c r="G120" s="667">
        <v>326.42</v>
      </c>
      <c r="H120" s="664">
        <v>1</v>
      </c>
      <c r="I120" s="664">
        <v>18.134444444444444</v>
      </c>
      <c r="J120" s="667">
        <v>4</v>
      </c>
      <c r="K120" s="667">
        <v>84.52</v>
      </c>
      <c r="L120" s="664">
        <v>0.25893021260952143</v>
      </c>
      <c r="M120" s="664">
        <v>21.13</v>
      </c>
      <c r="N120" s="667">
        <v>7</v>
      </c>
      <c r="O120" s="667">
        <v>147.91</v>
      </c>
      <c r="P120" s="680">
        <v>0.45312787206666255</v>
      </c>
      <c r="Q120" s="668">
        <v>21.13</v>
      </c>
    </row>
    <row r="121" spans="1:17" ht="14.4" customHeight="1" x14ac:dyDescent="0.3">
      <c r="A121" s="663" t="s">
        <v>2792</v>
      </c>
      <c r="B121" s="664" t="s">
        <v>528</v>
      </c>
      <c r="C121" s="664" t="s">
        <v>2793</v>
      </c>
      <c r="D121" s="664" t="s">
        <v>2797</v>
      </c>
      <c r="E121" s="664" t="s">
        <v>861</v>
      </c>
      <c r="F121" s="667">
        <v>0.8</v>
      </c>
      <c r="G121" s="667">
        <v>92.91</v>
      </c>
      <c r="H121" s="664">
        <v>1</v>
      </c>
      <c r="I121" s="664">
        <v>116.13749999999999</v>
      </c>
      <c r="J121" s="667">
        <v>0.2</v>
      </c>
      <c r="K121" s="667">
        <v>27.1</v>
      </c>
      <c r="L121" s="664">
        <v>0.29168012054676573</v>
      </c>
      <c r="M121" s="664">
        <v>135.5</v>
      </c>
      <c r="N121" s="667">
        <v>1.3</v>
      </c>
      <c r="O121" s="667">
        <v>176.2</v>
      </c>
      <c r="P121" s="680">
        <v>1.8964589387579378</v>
      </c>
      <c r="Q121" s="668">
        <v>135.53846153846152</v>
      </c>
    </row>
    <row r="122" spans="1:17" ht="14.4" customHeight="1" x14ac:dyDescent="0.3">
      <c r="A122" s="663" t="s">
        <v>2792</v>
      </c>
      <c r="B122" s="664" t="s">
        <v>528</v>
      </c>
      <c r="C122" s="664" t="s">
        <v>2703</v>
      </c>
      <c r="D122" s="664" t="s">
        <v>2798</v>
      </c>
      <c r="E122" s="664" t="s">
        <v>2799</v>
      </c>
      <c r="F122" s="667">
        <v>1</v>
      </c>
      <c r="G122" s="667">
        <v>1359</v>
      </c>
      <c r="H122" s="664">
        <v>1</v>
      </c>
      <c r="I122" s="664">
        <v>1359</v>
      </c>
      <c r="J122" s="667"/>
      <c r="K122" s="667"/>
      <c r="L122" s="664"/>
      <c r="M122" s="664"/>
      <c r="N122" s="667"/>
      <c r="O122" s="667"/>
      <c r="P122" s="680"/>
      <c r="Q122" s="668"/>
    </row>
    <row r="123" spans="1:17" ht="14.4" customHeight="1" x14ac:dyDescent="0.3">
      <c r="A123" s="663" t="s">
        <v>2792</v>
      </c>
      <c r="B123" s="664" t="s">
        <v>528</v>
      </c>
      <c r="C123" s="664" t="s">
        <v>2703</v>
      </c>
      <c r="D123" s="664" t="s">
        <v>2800</v>
      </c>
      <c r="E123" s="664" t="s">
        <v>2801</v>
      </c>
      <c r="F123" s="667">
        <v>3</v>
      </c>
      <c r="G123" s="667">
        <v>1056</v>
      </c>
      <c r="H123" s="664">
        <v>1</v>
      </c>
      <c r="I123" s="664">
        <v>352</v>
      </c>
      <c r="J123" s="667">
        <v>3</v>
      </c>
      <c r="K123" s="667">
        <v>1068</v>
      </c>
      <c r="L123" s="664">
        <v>1.0113636363636365</v>
      </c>
      <c r="M123" s="664">
        <v>356</v>
      </c>
      <c r="N123" s="667">
        <v>2</v>
      </c>
      <c r="O123" s="667">
        <v>758</v>
      </c>
      <c r="P123" s="680">
        <v>0.71780303030303028</v>
      </c>
      <c r="Q123" s="668">
        <v>379</v>
      </c>
    </row>
    <row r="124" spans="1:17" ht="14.4" customHeight="1" x14ac:dyDescent="0.3">
      <c r="A124" s="663" t="s">
        <v>2792</v>
      </c>
      <c r="B124" s="664" t="s">
        <v>528</v>
      </c>
      <c r="C124" s="664" t="s">
        <v>2703</v>
      </c>
      <c r="D124" s="664" t="s">
        <v>2802</v>
      </c>
      <c r="E124" s="664" t="s">
        <v>2803</v>
      </c>
      <c r="F124" s="667">
        <v>1</v>
      </c>
      <c r="G124" s="667">
        <v>152</v>
      </c>
      <c r="H124" s="664">
        <v>1</v>
      </c>
      <c r="I124" s="664">
        <v>152</v>
      </c>
      <c r="J124" s="667">
        <v>3</v>
      </c>
      <c r="K124" s="667">
        <v>465</v>
      </c>
      <c r="L124" s="664">
        <v>3.0592105263157894</v>
      </c>
      <c r="M124" s="664">
        <v>155</v>
      </c>
      <c r="N124" s="667">
        <v>4</v>
      </c>
      <c r="O124" s="667">
        <v>656</v>
      </c>
      <c r="P124" s="680">
        <v>4.3157894736842106</v>
      </c>
      <c r="Q124" s="668">
        <v>164</v>
      </c>
    </row>
    <row r="125" spans="1:17" ht="14.4" customHeight="1" x14ac:dyDescent="0.3">
      <c r="A125" s="663" t="s">
        <v>2792</v>
      </c>
      <c r="B125" s="664" t="s">
        <v>528</v>
      </c>
      <c r="C125" s="664" t="s">
        <v>2703</v>
      </c>
      <c r="D125" s="664" t="s">
        <v>2804</v>
      </c>
      <c r="E125" s="664" t="s">
        <v>2805</v>
      </c>
      <c r="F125" s="667">
        <v>146</v>
      </c>
      <c r="G125" s="667">
        <v>11735</v>
      </c>
      <c r="H125" s="664">
        <v>1</v>
      </c>
      <c r="I125" s="664">
        <v>80.376712328767127</v>
      </c>
      <c r="J125" s="667">
        <v>122</v>
      </c>
      <c r="K125" s="667">
        <v>9882</v>
      </c>
      <c r="L125" s="664">
        <v>0.84209629314017898</v>
      </c>
      <c r="M125" s="664">
        <v>81</v>
      </c>
      <c r="N125" s="667">
        <v>182</v>
      </c>
      <c r="O125" s="667">
        <v>15106</v>
      </c>
      <c r="P125" s="680">
        <v>1.2872603323391563</v>
      </c>
      <c r="Q125" s="668">
        <v>83</v>
      </c>
    </row>
    <row r="126" spans="1:17" ht="14.4" customHeight="1" x14ac:dyDescent="0.3">
      <c r="A126" s="663" t="s">
        <v>2792</v>
      </c>
      <c r="B126" s="664" t="s">
        <v>528</v>
      </c>
      <c r="C126" s="664" t="s">
        <v>2703</v>
      </c>
      <c r="D126" s="664" t="s">
        <v>2806</v>
      </c>
      <c r="E126" s="664" t="s">
        <v>2807</v>
      </c>
      <c r="F126" s="667">
        <v>547</v>
      </c>
      <c r="G126" s="667">
        <v>18827</v>
      </c>
      <c r="H126" s="664">
        <v>1</v>
      </c>
      <c r="I126" s="664">
        <v>34.418647166361971</v>
      </c>
      <c r="J126" s="667">
        <v>494</v>
      </c>
      <c r="K126" s="667">
        <v>17290</v>
      </c>
      <c r="L126" s="664">
        <v>0.91836192701970576</v>
      </c>
      <c r="M126" s="664">
        <v>35</v>
      </c>
      <c r="N126" s="667">
        <v>546</v>
      </c>
      <c r="O126" s="667">
        <v>20202</v>
      </c>
      <c r="P126" s="680">
        <v>1.0730334094651299</v>
      </c>
      <c r="Q126" s="668">
        <v>37</v>
      </c>
    </row>
    <row r="127" spans="1:17" ht="14.4" customHeight="1" x14ac:dyDescent="0.3">
      <c r="A127" s="663" t="s">
        <v>2792</v>
      </c>
      <c r="B127" s="664" t="s">
        <v>528</v>
      </c>
      <c r="C127" s="664" t="s">
        <v>2703</v>
      </c>
      <c r="D127" s="664" t="s">
        <v>2808</v>
      </c>
      <c r="E127" s="664" t="s">
        <v>2809</v>
      </c>
      <c r="F127" s="667">
        <v>1</v>
      </c>
      <c r="G127" s="667">
        <v>1001</v>
      </c>
      <c r="H127" s="664">
        <v>1</v>
      </c>
      <c r="I127" s="664">
        <v>1001</v>
      </c>
      <c r="J127" s="667">
        <v>1</v>
      </c>
      <c r="K127" s="667">
        <v>1012</v>
      </c>
      <c r="L127" s="664">
        <v>1.0109890109890109</v>
      </c>
      <c r="M127" s="664">
        <v>1012</v>
      </c>
      <c r="N127" s="667">
        <v>1</v>
      </c>
      <c r="O127" s="667">
        <v>1031</v>
      </c>
      <c r="P127" s="680">
        <v>1.0299700299700301</v>
      </c>
      <c r="Q127" s="668">
        <v>1031</v>
      </c>
    </row>
    <row r="128" spans="1:17" ht="14.4" customHeight="1" x14ac:dyDescent="0.3">
      <c r="A128" s="663" t="s">
        <v>2792</v>
      </c>
      <c r="B128" s="664" t="s">
        <v>528</v>
      </c>
      <c r="C128" s="664" t="s">
        <v>2703</v>
      </c>
      <c r="D128" s="664" t="s">
        <v>2810</v>
      </c>
      <c r="E128" s="664" t="s">
        <v>2811</v>
      </c>
      <c r="F128" s="667">
        <v>147</v>
      </c>
      <c r="G128" s="667">
        <v>17172</v>
      </c>
      <c r="H128" s="664">
        <v>1</v>
      </c>
      <c r="I128" s="664">
        <v>116.81632653061224</v>
      </c>
      <c r="J128" s="667">
        <v>240</v>
      </c>
      <c r="K128" s="667">
        <v>28320</v>
      </c>
      <c r="L128" s="664">
        <v>1.6491963661774982</v>
      </c>
      <c r="M128" s="664">
        <v>118</v>
      </c>
      <c r="N128" s="667">
        <v>304</v>
      </c>
      <c r="O128" s="667">
        <v>38304</v>
      </c>
      <c r="P128" s="680">
        <v>2.2306079664570229</v>
      </c>
      <c r="Q128" s="668">
        <v>126</v>
      </c>
    </row>
    <row r="129" spans="1:17" ht="14.4" customHeight="1" x14ac:dyDescent="0.3">
      <c r="A129" s="663" t="s">
        <v>2792</v>
      </c>
      <c r="B129" s="664" t="s">
        <v>528</v>
      </c>
      <c r="C129" s="664" t="s">
        <v>2703</v>
      </c>
      <c r="D129" s="664" t="s">
        <v>2737</v>
      </c>
      <c r="E129" s="664" t="s">
        <v>2738</v>
      </c>
      <c r="F129" s="667"/>
      <c r="G129" s="667"/>
      <c r="H129" s="664"/>
      <c r="I129" s="664"/>
      <c r="J129" s="667">
        <v>234</v>
      </c>
      <c r="K129" s="667">
        <v>3700</v>
      </c>
      <c r="L129" s="664"/>
      <c r="M129" s="664">
        <v>15.811965811965813</v>
      </c>
      <c r="N129" s="667">
        <v>175</v>
      </c>
      <c r="O129" s="667">
        <v>5833.34</v>
      </c>
      <c r="P129" s="680"/>
      <c r="Q129" s="668">
        <v>33.333371428571432</v>
      </c>
    </row>
    <row r="130" spans="1:17" ht="14.4" customHeight="1" x14ac:dyDescent="0.3">
      <c r="A130" s="663" t="s">
        <v>2792</v>
      </c>
      <c r="B130" s="664" t="s">
        <v>528</v>
      </c>
      <c r="C130" s="664" t="s">
        <v>2703</v>
      </c>
      <c r="D130" s="664" t="s">
        <v>2812</v>
      </c>
      <c r="E130" s="664" t="s">
        <v>2813</v>
      </c>
      <c r="F130" s="667">
        <v>6</v>
      </c>
      <c r="G130" s="667">
        <v>213</v>
      </c>
      <c r="H130" s="664">
        <v>1</v>
      </c>
      <c r="I130" s="664">
        <v>35.5</v>
      </c>
      <c r="J130" s="667">
        <v>15</v>
      </c>
      <c r="K130" s="667">
        <v>540</v>
      </c>
      <c r="L130" s="664">
        <v>2.535211267605634</v>
      </c>
      <c r="M130" s="664">
        <v>36</v>
      </c>
      <c r="N130" s="667">
        <v>15</v>
      </c>
      <c r="O130" s="667">
        <v>555</v>
      </c>
      <c r="P130" s="680">
        <v>2.6056338028169015</v>
      </c>
      <c r="Q130" s="668">
        <v>37</v>
      </c>
    </row>
    <row r="131" spans="1:17" ht="14.4" customHeight="1" x14ac:dyDescent="0.3">
      <c r="A131" s="663" t="s">
        <v>2792</v>
      </c>
      <c r="B131" s="664" t="s">
        <v>528</v>
      </c>
      <c r="C131" s="664" t="s">
        <v>2703</v>
      </c>
      <c r="D131" s="664" t="s">
        <v>2814</v>
      </c>
      <c r="E131" s="664" t="s">
        <v>2815</v>
      </c>
      <c r="F131" s="667">
        <v>11</v>
      </c>
      <c r="G131" s="667">
        <v>894</v>
      </c>
      <c r="H131" s="664">
        <v>1</v>
      </c>
      <c r="I131" s="664">
        <v>81.272727272727266</v>
      </c>
      <c r="J131" s="667">
        <v>8</v>
      </c>
      <c r="K131" s="667">
        <v>656</v>
      </c>
      <c r="L131" s="664">
        <v>0.73378076062639819</v>
      </c>
      <c r="M131" s="664">
        <v>82</v>
      </c>
      <c r="N131" s="667">
        <v>6</v>
      </c>
      <c r="O131" s="667">
        <v>516</v>
      </c>
      <c r="P131" s="680">
        <v>0.57718120805369133</v>
      </c>
      <c r="Q131" s="668">
        <v>86</v>
      </c>
    </row>
    <row r="132" spans="1:17" ht="14.4" customHeight="1" x14ac:dyDescent="0.3">
      <c r="A132" s="663" t="s">
        <v>2792</v>
      </c>
      <c r="B132" s="664" t="s">
        <v>528</v>
      </c>
      <c r="C132" s="664" t="s">
        <v>2703</v>
      </c>
      <c r="D132" s="664" t="s">
        <v>2816</v>
      </c>
      <c r="E132" s="664" t="s">
        <v>2817</v>
      </c>
      <c r="F132" s="667">
        <v>38</v>
      </c>
      <c r="G132" s="667">
        <v>1159</v>
      </c>
      <c r="H132" s="664">
        <v>1</v>
      </c>
      <c r="I132" s="664">
        <v>30.5</v>
      </c>
      <c r="J132" s="667">
        <v>14</v>
      </c>
      <c r="K132" s="667">
        <v>434</v>
      </c>
      <c r="L132" s="664">
        <v>0.37446074201898188</v>
      </c>
      <c r="M132" s="664">
        <v>31</v>
      </c>
      <c r="N132" s="667">
        <v>27</v>
      </c>
      <c r="O132" s="667">
        <v>864</v>
      </c>
      <c r="P132" s="680">
        <v>0.74547023295944781</v>
      </c>
      <c r="Q132" s="668">
        <v>32</v>
      </c>
    </row>
    <row r="133" spans="1:17" ht="14.4" customHeight="1" x14ac:dyDescent="0.3">
      <c r="A133" s="663" t="s">
        <v>2792</v>
      </c>
      <c r="B133" s="664" t="s">
        <v>528</v>
      </c>
      <c r="C133" s="664" t="s">
        <v>2703</v>
      </c>
      <c r="D133" s="664" t="s">
        <v>2818</v>
      </c>
      <c r="E133" s="664" t="s">
        <v>2819</v>
      </c>
      <c r="F133" s="667">
        <v>2</v>
      </c>
      <c r="G133" s="667">
        <v>238</v>
      </c>
      <c r="H133" s="664">
        <v>1</v>
      </c>
      <c r="I133" s="664">
        <v>119</v>
      </c>
      <c r="J133" s="667">
        <v>2</v>
      </c>
      <c r="K133" s="667">
        <v>240</v>
      </c>
      <c r="L133" s="664">
        <v>1.0084033613445378</v>
      </c>
      <c r="M133" s="664">
        <v>120</v>
      </c>
      <c r="N133" s="667">
        <v>3</v>
      </c>
      <c r="O133" s="667">
        <v>369</v>
      </c>
      <c r="P133" s="680">
        <v>1.5504201680672269</v>
      </c>
      <c r="Q133" s="668">
        <v>123</v>
      </c>
    </row>
    <row r="134" spans="1:17" ht="14.4" customHeight="1" x14ac:dyDescent="0.3">
      <c r="A134" s="663" t="s">
        <v>2792</v>
      </c>
      <c r="B134" s="664" t="s">
        <v>528</v>
      </c>
      <c r="C134" s="664" t="s">
        <v>2703</v>
      </c>
      <c r="D134" s="664" t="s">
        <v>2820</v>
      </c>
      <c r="E134" s="664" t="s">
        <v>2821</v>
      </c>
      <c r="F134" s="667"/>
      <c r="G134" s="667"/>
      <c r="H134" s="664"/>
      <c r="I134" s="664"/>
      <c r="J134" s="667">
        <v>1</v>
      </c>
      <c r="K134" s="667">
        <v>57</v>
      </c>
      <c r="L134" s="664"/>
      <c r="M134" s="664">
        <v>57</v>
      </c>
      <c r="N134" s="667">
        <v>3</v>
      </c>
      <c r="O134" s="667">
        <v>177</v>
      </c>
      <c r="P134" s="680"/>
      <c r="Q134" s="668">
        <v>59</v>
      </c>
    </row>
    <row r="135" spans="1:17" ht="14.4" customHeight="1" x14ac:dyDescent="0.3">
      <c r="A135" s="663" t="s">
        <v>2792</v>
      </c>
      <c r="B135" s="664" t="s">
        <v>528</v>
      </c>
      <c r="C135" s="664" t="s">
        <v>2703</v>
      </c>
      <c r="D135" s="664" t="s">
        <v>2822</v>
      </c>
      <c r="E135" s="664" t="s">
        <v>2823</v>
      </c>
      <c r="F135" s="667">
        <v>4</v>
      </c>
      <c r="G135" s="667">
        <v>353</v>
      </c>
      <c r="H135" s="664">
        <v>1</v>
      </c>
      <c r="I135" s="664">
        <v>88.25</v>
      </c>
      <c r="J135" s="667">
        <v>1</v>
      </c>
      <c r="K135" s="667">
        <v>89</v>
      </c>
      <c r="L135" s="664">
        <v>0.25212464589235128</v>
      </c>
      <c r="M135" s="664">
        <v>89</v>
      </c>
      <c r="N135" s="667"/>
      <c r="O135" s="667"/>
      <c r="P135" s="680"/>
      <c r="Q135" s="668"/>
    </row>
    <row r="136" spans="1:17" ht="14.4" customHeight="1" x14ac:dyDescent="0.3">
      <c r="A136" s="663" t="s">
        <v>2792</v>
      </c>
      <c r="B136" s="664" t="s">
        <v>528</v>
      </c>
      <c r="C136" s="664" t="s">
        <v>2703</v>
      </c>
      <c r="D136" s="664" t="s">
        <v>2824</v>
      </c>
      <c r="E136" s="664" t="s">
        <v>2825</v>
      </c>
      <c r="F136" s="667">
        <v>16</v>
      </c>
      <c r="G136" s="667">
        <v>5028</v>
      </c>
      <c r="H136" s="664">
        <v>1</v>
      </c>
      <c r="I136" s="664">
        <v>314.25</v>
      </c>
      <c r="J136" s="667">
        <v>12</v>
      </c>
      <c r="K136" s="667">
        <v>3804</v>
      </c>
      <c r="L136" s="664">
        <v>0.75656324582338907</v>
      </c>
      <c r="M136" s="664">
        <v>317</v>
      </c>
      <c r="N136" s="667">
        <v>16</v>
      </c>
      <c r="O136" s="667">
        <v>5328</v>
      </c>
      <c r="P136" s="680">
        <v>1.0596658711217184</v>
      </c>
      <c r="Q136" s="668">
        <v>333</v>
      </c>
    </row>
    <row r="137" spans="1:17" ht="14.4" customHeight="1" x14ac:dyDescent="0.3">
      <c r="A137" s="663" t="s">
        <v>2792</v>
      </c>
      <c r="B137" s="664" t="s">
        <v>528</v>
      </c>
      <c r="C137" s="664" t="s">
        <v>2703</v>
      </c>
      <c r="D137" s="664" t="s">
        <v>2826</v>
      </c>
      <c r="E137" s="664" t="s">
        <v>2827</v>
      </c>
      <c r="F137" s="667">
        <v>4</v>
      </c>
      <c r="G137" s="667">
        <v>1170</v>
      </c>
      <c r="H137" s="664">
        <v>1</v>
      </c>
      <c r="I137" s="664">
        <v>292.5</v>
      </c>
      <c r="J137" s="667">
        <v>6</v>
      </c>
      <c r="K137" s="667">
        <v>1782</v>
      </c>
      <c r="L137" s="664">
        <v>1.523076923076923</v>
      </c>
      <c r="M137" s="664">
        <v>297</v>
      </c>
      <c r="N137" s="667">
        <v>10</v>
      </c>
      <c r="O137" s="667">
        <v>3100</v>
      </c>
      <c r="P137" s="680">
        <v>2.6495726495726495</v>
      </c>
      <c r="Q137" s="668">
        <v>310</v>
      </c>
    </row>
    <row r="138" spans="1:17" ht="14.4" customHeight="1" x14ac:dyDescent="0.3">
      <c r="A138" s="663" t="s">
        <v>2792</v>
      </c>
      <c r="B138" s="664" t="s">
        <v>2663</v>
      </c>
      <c r="C138" s="664" t="s">
        <v>2793</v>
      </c>
      <c r="D138" s="664" t="s">
        <v>2797</v>
      </c>
      <c r="E138" s="664" t="s">
        <v>861</v>
      </c>
      <c r="F138" s="667">
        <v>7.1</v>
      </c>
      <c r="G138" s="667">
        <v>797.62</v>
      </c>
      <c r="H138" s="664">
        <v>1</v>
      </c>
      <c r="I138" s="664">
        <v>112.34084507042255</v>
      </c>
      <c r="J138" s="667">
        <v>0.9</v>
      </c>
      <c r="K138" s="667">
        <v>121.98</v>
      </c>
      <c r="L138" s="664">
        <v>0.15292996665078609</v>
      </c>
      <c r="M138" s="664">
        <v>135.53333333333333</v>
      </c>
      <c r="N138" s="667">
        <v>1.7</v>
      </c>
      <c r="O138" s="667">
        <v>230.37</v>
      </c>
      <c r="P138" s="680">
        <v>0.28882174469045413</v>
      </c>
      <c r="Q138" s="668">
        <v>135.51176470588237</v>
      </c>
    </row>
    <row r="139" spans="1:17" ht="14.4" customHeight="1" x14ac:dyDescent="0.3">
      <c r="A139" s="663" t="s">
        <v>2792</v>
      </c>
      <c r="B139" s="664" t="s">
        <v>2663</v>
      </c>
      <c r="C139" s="664" t="s">
        <v>2703</v>
      </c>
      <c r="D139" s="664" t="s">
        <v>2828</v>
      </c>
      <c r="E139" s="664" t="s">
        <v>2829</v>
      </c>
      <c r="F139" s="667"/>
      <c r="G139" s="667"/>
      <c r="H139" s="664"/>
      <c r="I139" s="664"/>
      <c r="J139" s="667"/>
      <c r="K139" s="667"/>
      <c r="L139" s="664"/>
      <c r="M139" s="664"/>
      <c r="N139" s="667">
        <v>1</v>
      </c>
      <c r="O139" s="667">
        <v>1095</v>
      </c>
      <c r="P139" s="680"/>
      <c r="Q139" s="668">
        <v>1095</v>
      </c>
    </row>
    <row r="140" spans="1:17" ht="14.4" customHeight="1" x14ac:dyDescent="0.3">
      <c r="A140" s="663" t="s">
        <v>2792</v>
      </c>
      <c r="B140" s="664" t="s">
        <v>2663</v>
      </c>
      <c r="C140" s="664" t="s">
        <v>2703</v>
      </c>
      <c r="D140" s="664" t="s">
        <v>2830</v>
      </c>
      <c r="E140" s="664" t="s">
        <v>2831</v>
      </c>
      <c r="F140" s="667"/>
      <c r="G140" s="667"/>
      <c r="H140" s="664"/>
      <c r="I140" s="664"/>
      <c r="J140" s="667"/>
      <c r="K140" s="667"/>
      <c r="L140" s="664"/>
      <c r="M140" s="664"/>
      <c r="N140" s="667">
        <v>1</v>
      </c>
      <c r="O140" s="667">
        <v>1912</v>
      </c>
      <c r="P140" s="680"/>
      <c r="Q140" s="668">
        <v>1912</v>
      </c>
    </row>
    <row r="141" spans="1:17" ht="14.4" customHeight="1" x14ac:dyDescent="0.3">
      <c r="A141" s="663" t="s">
        <v>2792</v>
      </c>
      <c r="B141" s="664" t="s">
        <v>2663</v>
      </c>
      <c r="C141" s="664" t="s">
        <v>2703</v>
      </c>
      <c r="D141" s="664" t="s">
        <v>2802</v>
      </c>
      <c r="E141" s="664" t="s">
        <v>2803</v>
      </c>
      <c r="F141" s="667">
        <v>1</v>
      </c>
      <c r="G141" s="667">
        <v>154</v>
      </c>
      <c r="H141" s="664">
        <v>1</v>
      </c>
      <c r="I141" s="664">
        <v>154</v>
      </c>
      <c r="J141" s="667"/>
      <c r="K141" s="667"/>
      <c r="L141" s="664"/>
      <c r="M141" s="664"/>
      <c r="N141" s="667"/>
      <c r="O141" s="667"/>
      <c r="P141" s="680"/>
      <c r="Q141" s="668"/>
    </row>
    <row r="142" spans="1:17" ht="14.4" customHeight="1" x14ac:dyDescent="0.3">
      <c r="A142" s="663" t="s">
        <v>2792</v>
      </c>
      <c r="B142" s="664" t="s">
        <v>2663</v>
      </c>
      <c r="C142" s="664" t="s">
        <v>2703</v>
      </c>
      <c r="D142" s="664" t="s">
        <v>2806</v>
      </c>
      <c r="E142" s="664" t="s">
        <v>2807</v>
      </c>
      <c r="F142" s="667"/>
      <c r="G142" s="667"/>
      <c r="H142" s="664"/>
      <c r="I142" s="664"/>
      <c r="J142" s="667">
        <v>2</v>
      </c>
      <c r="K142" s="667">
        <v>70</v>
      </c>
      <c r="L142" s="664"/>
      <c r="M142" s="664">
        <v>35</v>
      </c>
      <c r="N142" s="667">
        <v>2</v>
      </c>
      <c r="O142" s="667">
        <v>74</v>
      </c>
      <c r="P142" s="680"/>
      <c r="Q142" s="668">
        <v>37</v>
      </c>
    </row>
    <row r="143" spans="1:17" ht="14.4" customHeight="1" x14ac:dyDescent="0.3">
      <c r="A143" s="663" t="s">
        <v>2792</v>
      </c>
      <c r="B143" s="664" t="s">
        <v>2663</v>
      </c>
      <c r="C143" s="664" t="s">
        <v>2703</v>
      </c>
      <c r="D143" s="664" t="s">
        <v>2808</v>
      </c>
      <c r="E143" s="664" t="s">
        <v>2809</v>
      </c>
      <c r="F143" s="667">
        <v>58</v>
      </c>
      <c r="G143" s="667">
        <v>58218</v>
      </c>
      <c r="H143" s="664">
        <v>1</v>
      </c>
      <c r="I143" s="664">
        <v>1003.7586206896551</v>
      </c>
      <c r="J143" s="667">
        <v>37</v>
      </c>
      <c r="K143" s="667">
        <v>37444</v>
      </c>
      <c r="L143" s="664">
        <v>0.64316877941530115</v>
      </c>
      <c r="M143" s="664">
        <v>1012</v>
      </c>
      <c r="N143" s="667">
        <v>47</v>
      </c>
      <c r="O143" s="667">
        <v>48457</v>
      </c>
      <c r="P143" s="680">
        <v>0.83233707787969358</v>
      </c>
      <c r="Q143" s="668">
        <v>1031</v>
      </c>
    </row>
    <row r="144" spans="1:17" ht="14.4" customHeight="1" x14ac:dyDescent="0.3">
      <c r="A144" s="663" t="s">
        <v>2792</v>
      </c>
      <c r="B144" s="664" t="s">
        <v>2663</v>
      </c>
      <c r="C144" s="664" t="s">
        <v>2703</v>
      </c>
      <c r="D144" s="664" t="s">
        <v>2814</v>
      </c>
      <c r="E144" s="664" t="s">
        <v>2815</v>
      </c>
      <c r="F144" s="667">
        <v>47</v>
      </c>
      <c r="G144" s="667">
        <v>3826</v>
      </c>
      <c r="H144" s="664">
        <v>1</v>
      </c>
      <c r="I144" s="664">
        <v>81.40425531914893</v>
      </c>
      <c r="J144" s="667">
        <v>30</v>
      </c>
      <c r="K144" s="667">
        <v>2460</v>
      </c>
      <c r="L144" s="664">
        <v>0.64296915838996338</v>
      </c>
      <c r="M144" s="664">
        <v>82</v>
      </c>
      <c r="N144" s="667">
        <v>47</v>
      </c>
      <c r="O144" s="667">
        <v>4042</v>
      </c>
      <c r="P144" s="680">
        <v>1.0564558285415577</v>
      </c>
      <c r="Q144" s="668">
        <v>86</v>
      </c>
    </row>
    <row r="145" spans="1:17" ht="14.4" customHeight="1" x14ac:dyDescent="0.3">
      <c r="A145" s="663" t="s">
        <v>2792</v>
      </c>
      <c r="B145" s="664" t="s">
        <v>2663</v>
      </c>
      <c r="C145" s="664" t="s">
        <v>2703</v>
      </c>
      <c r="D145" s="664" t="s">
        <v>2822</v>
      </c>
      <c r="E145" s="664" t="s">
        <v>2823</v>
      </c>
      <c r="F145" s="667">
        <v>4</v>
      </c>
      <c r="G145" s="667">
        <v>356</v>
      </c>
      <c r="H145" s="664">
        <v>1</v>
      </c>
      <c r="I145" s="664">
        <v>89</v>
      </c>
      <c r="J145" s="667">
        <v>1</v>
      </c>
      <c r="K145" s="667">
        <v>89</v>
      </c>
      <c r="L145" s="664">
        <v>0.25</v>
      </c>
      <c r="M145" s="664">
        <v>89</v>
      </c>
      <c r="N145" s="667"/>
      <c r="O145" s="667"/>
      <c r="P145" s="680"/>
      <c r="Q145" s="668"/>
    </row>
    <row r="146" spans="1:17" ht="14.4" customHeight="1" thickBot="1" x14ac:dyDescent="0.35">
      <c r="A146" s="669" t="s">
        <v>2792</v>
      </c>
      <c r="B146" s="670" t="s">
        <v>2663</v>
      </c>
      <c r="C146" s="670" t="s">
        <v>2703</v>
      </c>
      <c r="D146" s="670" t="s">
        <v>2832</v>
      </c>
      <c r="E146" s="670" t="s">
        <v>2833</v>
      </c>
      <c r="F146" s="673"/>
      <c r="G146" s="673"/>
      <c r="H146" s="670"/>
      <c r="I146" s="670"/>
      <c r="J146" s="673"/>
      <c r="K146" s="673"/>
      <c r="L146" s="670"/>
      <c r="M146" s="670"/>
      <c r="N146" s="673">
        <v>1</v>
      </c>
      <c r="O146" s="673">
        <v>2760</v>
      </c>
      <c r="P146" s="681"/>
      <c r="Q146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2915871</v>
      </c>
      <c r="C3" s="351">
        <f t="shared" ref="C3:R3" si="0">SUBTOTAL(9,C6:C1048576)</f>
        <v>1</v>
      </c>
      <c r="D3" s="351">
        <f t="shared" si="0"/>
        <v>2834804</v>
      </c>
      <c r="E3" s="351">
        <f t="shared" si="0"/>
        <v>0.97182282755307081</v>
      </c>
      <c r="F3" s="351">
        <f t="shared" si="0"/>
        <v>3561533</v>
      </c>
      <c r="G3" s="354">
        <f>IF(B3&lt;&gt;0,F3/B3,"")</f>
        <v>1.2214302347394654</v>
      </c>
      <c r="H3" s="350">
        <f t="shared" si="0"/>
        <v>220248.59000000003</v>
      </c>
      <c r="I3" s="351">
        <f t="shared" si="0"/>
        <v>1</v>
      </c>
      <c r="J3" s="351">
        <f t="shared" si="0"/>
        <v>335823.16000000009</v>
      </c>
      <c r="K3" s="351">
        <f t="shared" si="0"/>
        <v>1.5247460154001442</v>
      </c>
      <c r="L3" s="351">
        <f t="shared" si="0"/>
        <v>787354.46999999974</v>
      </c>
      <c r="M3" s="352">
        <f>IF(H3&lt;&gt;0,L3/H3,"")</f>
        <v>3.5748445427051299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2835</v>
      </c>
      <c r="B6" s="795"/>
      <c r="C6" s="739"/>
      <c r="D6" s="795">
        <v>1094</v>
      </c>
      <c r="E6" s="739"/>
      <c r="F6" s="795"/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thickBot="1" x14ac:dyDescent="0.35">
      <c r="A7" s="798" t="s">
        <v>1567</v>
      </c>
      <c r="B7" s="797">
        <v>2915871</v>
      </c>
      <c r="C7" s="670">
        <v>1</v>
      </c>
      <c r="D7" s="797">
        <v>2833710</v>
      </c>
      <c r="E7" s="670">
        <v>0.97182282755307081</v>
      </c>
      <c r="F7" s="797">
        <v>3561533</v>
      </c>
      <c r="G7" s="681">
        <v>1.2214302347394654</v>
      </c>
      <c r="H7" s="797">
        <v>220248.59000000003</v>
      </c>
      <c r="I7" s="670">
        <v>1</v>
      </c>
      <c r="J7" s="797">
        <v>335823.16000000009</v>
      </c>
      <c r="K7" s="670">
        <v>1.5247460154001442</v>
      </c>
      <c r="L7" s="797">
        <v>787354.46999999974</v>
      </c>
      <c r="M7" s="681">
        <v>3.5748445427051299</v>
      </c>
      <c r="N7" s="797"/>
      <c r="O7" s="670"/>
      <c r="P7" s="797"/>
      <c r="Q7" s="670"/>
      <c r="R7" s="797"/>
      <c r="S7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3141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4630.2</v>
      </c>
      <c r="G3" s="212">
        <f t="shared" si="0"/>
        <v>3136119.59</v>
      </c>
      <c r="H3" s="212"/>
      <c r="I3" s="212"/>
      <c r="J3" s="212">
        <f t="shared" si="0"/>
        <v>4489.1000000000004</v>
      </c>
      <c r="K3" s="212">
        <f t="shared" si="0"/>
        <v>3170627.16</v>
      </c>
      <c r="L3" s="212"/>
      <c r="M3" s="212"/>
      <c r="N3" s="212">
        <f t="shared" si="0"/>
        <v>6046.1100000000006</v>
      </c>
      <c r="O3" s="212">
        <f t="shared" si="0"/>
        <v>4348887.47</v>
      </c>
      <c r="P3" s="79">
        <f>IF(G3=0,0,O3/G3)</f>
        <v>1.386709704523736</v>
      </c>
      <c r="Q3" s="213">
        <f>IF(N3=0,0,O3/N3)</f>
        <v>719.28685882327636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2836</v>
      </c>
      <c r="B6" s="739" t="s">
        <v>2792</v>
      </c>
      <c r="C6" s="739" t="s">
        <v>2703</v>
      </c>
      <c r="D6" s="739" t="s">
        <v>2808</v>
      </c>
      <c r="E6" s="739" t="s">
        <v>2809</v>
      </c>
      <c r="F6" s="229"/>
      <c r="G6" s="229"/>
      <c r="H6" s="229"/>
      <c r="I6" s="229"/>
      <c r="J6" s="229">
        <v>1</v>
      </c>
      <c r="K6" s="229">
        <v>1012</v>
      </c>
      <c r="L6" s="229"/>
      <c r="M6" s="229">
        <v>1012</v>
      </c>
      <c r="N6" s="229"/>
      <c r="O6" s="229"/>
      <c r="P6" s="744"/>
      <c r="Q6" s="752"/>
    </row>
    <row r="7" spans="1:17" ht="14.4" customHeight="1" x14ac:dyDescent="0.3">
      <c r="A7" s="663" t="s">
        <v>2836</v>
      </c>
      <c r="B7" s="664" t="s">
        <v>2792</v>
      </c>
      <c r="C7" s="664" t="s">
        <v>2703</v>
      </c>
      <c r="D7" s="664" t="s">
        <v>2814</v>
      </c>
      <c r="E7" s="664" t="s">
        <v>2815</v>
      </c>
      <c r="F7" s="667"/>
      <c r="G7" s="667"/>
      <c r="H7" s="667"/>
      <c r="I7" s="667"/>
      <c r="J7" s="667">
        <v>1</v>
      </c>
      <c r="K7" s="667">
        <v>82</v>
      </c>
      <c r="L7" s="667"/>
      <c r="M7" s="667">
        <v>82</v>
      </c>
      <c r="N7" s="667"/>
      <c r="O7" s="667"/>
      <c r="P7" s="680"/>
      <c r="Q7" s="668"/>
    </row>
    <row r="8" spans="1:17" ht="14.4" customHeight="1" x14ac:dyDescent="0.3">
      <c r="A8" s="663" t="s">
        <v>518</v>
      </c>
      <c r="B8" s="664" t="s">
        <v>2837</v>
      </c>
      <c r="C8" s="664" t="s">
        <v>2703</v>
      </c>
      <c r="D8" s="664" t="s">
        <v>558</v>
      </c>
      <c r="E8" s="664" t="s">
        <v>2838</v>
      </c>
      <c r="F8" s="667"/>
      <c r="G8" s="667"/>
      <c r="H8" s="667"/>
      <c r="I8" s="667"/>
      <c r="J8" s="667"/>
      <c r="K8" s="667"/>
      <c r="L8" s="667"/>
      <c r="M8" s="667"/>
      <c r="N8" s="667">
        <v>2</v>
      </c>
      <c r="O8" s="667">
        <v>4924</v>
      </c>
      <c r="P8" s="680"/>
      <c r="Q8" s="668">
        <v>2462</v>
      </c>
    </row>
    <row r="9" spans="1:17" ht="14.4" customHeight="1" x14ac:dyDescent="0.3">
      <c r="A9" s="663" t="s">
        <v>518</v>
      </c>
      <c r="B9" s="664" t="s">
        <v>2837</v>
      </c>
      <c r="C9" s="664" t="s">
        <v>2703</v>
      </c>
      <c r="D9" s="664" t="s">
        <v>2839</v>
      </c>
      <c r="E9" s="664" t="s">
        <v>2840</v>
      </c>
      <c r="F9" s="667"/>
      <c r="G9" s="667"/>
      <c r="H9" s="667"/>
      <c r="I9" s="667"/>
      <c r="J9" s="667">
        <v>1</v>
      </c>
      <c r="K9" s="667">
        <v>2242</v>
      </c>
      <c r="L9" s="667"/>
      <c r="M9" s="667">
        <v>2242</v>
      </c>
      <c r="N9" s="667"/>
      <c r="O9" s="667"/>
      <c r="P9" s="680"/>
      <c r="Q9" s="668"/>
    </row>
    <row r="10" spans="1:17" ht="14.4" customHeight="1" x14ac:dyDescent="0.3">
      <c r="A10" s="663" t="s">
        <v>518</v>
      </c>
      <c r="B10" s="664" t="s">
        <v>2841</v>
      </c>
      <c r="C10" s="664" t="s">
        <v>2703</v>
      </c>
      <c r="D10" s="664" t="s">
        <v>681</v>
      </c>
      <c r="E10" s="664" t="s">
        <v>2842</v>
      </c>
      <c r="F10" s="667"/>
      <c r="G10" s="667"/>
      <c r="H10" s="667"/>
      <c r="I10" s="667"/>
      <c r="J10" s="667">
        <v>1</v>
      </c>
      <c r="K10" s="667">
        <v>1193</v>
      </c>
      <c r="L10" s="667"/>
      <c r="M10" s="667">
        <v>1193</v>
      </c>
      <c r="N10" s="667"/>
      <c r="O10" s="667"/>
      <c r="P10" s="680"/>
      <c r="Q10" s="668"/>
    </row>
    <row r="11" spans="1:17" ht="14.4" customHeight="1" x14ac:dyDescent="0.3">
      <c r="A11" s="663" t="s">
        <v>518</v>
      </c>
      <c r="B11" s="664" t="s">
        <v>2841</v>
      </c>
      <c r="C11" s="664" t="s">
        <v>2703</v>
      </c>
      <c r="D11" s="664" t="s">
        <v>2843</v>
      </c>
      <c r="E11" s="664" t="s">
        <v>2844</v>
      </c>
      <c r="F11" s="667"/>
      <c r="G11" s="667"/>
      <c r="H11" s="667"/>
      <c r="I11" s="667"/>
      <c r="J11" s="667">
        <v>1</v>
      </c>
      <c r="K11" s="667">
        <v>691</v>
      </c>
      <c r="L11" s="667"/>
      <c r="M11" s="667">
        <v>691</v>
      </c>
      <c r="N11" s="667"/>
      <c r="O11" s="667"/>
      <c r="P11" s="680"/>
      <c r="Q11" s="668"/>
    </row>
    <row r="12" spans="1:17" ht="14.4" customHeight="1" x14ac:dyDescent="0.3">
      <c r="A12" s="663" t="s">
        <v>518</v>
      </c>
      <c r="B12" s="664" t="s">
        <v>2841</v>
      </c>
      <c r="C12" s="664" t="s">
        <v>2703</v>
      </c>
      <c r="D12" s="664" t="s">
        <v>2845</v>
      </c>
      <c r="E12" s="664" t="s">
        <v>2846</v>
      </c>
      <c r="F12" s="667"/>
      <c r="G12" s="667"/>
      <c r="H12" s="667"/>
      <c r="I12" s="667"/>
      <c r="J12" s="667">
        <v>1</v>
      </c>
      <c r="K12" s="667">
        <v>1803</v>
      </c>
      <c r="L12" s="667"/>
      <c r="M12" s="667">
        <v>1803</v>
      </c>
      <c r="N12" s="667"/>
      <c r="O12" s="667"/>
      <c r="P12" s="680"/>
      <c r="Q12" s="668"/>
    </row>
    <row r="13" spans="1:17" ht="14.4" customHeight="1" x14ac:dyDescent="0.3">
      <c r="A13" s="663" t="s">
        <v>518</v>
      </c>
      <c r="B13" s="664" t="s">
        <v>2847</v>
      </c>
      <c r="C13" s="664" t="s">
        <v>2793</v>
      </c>
      <c r="D13" s="664" t="s">
        <v>2848</v>
      </c>
      <c r="E13" s="664" t="s">
        <v>2849</v>
      </c>
      <c r="F13" s="667">
        <v>6</v>
      </c>
      <c r="G13" s="667">
        <v>499.8</v>
      </c>
      <c r="H13" s="667">
        <v>1</v>
      </c>
      <c r="I13" s="667">
        <v>83.3</v>
      </c>
      <c r="J13" s="667"/>
      <c r="K13" s="667"/>
      <c r="L13" s="667"/>
      <c r="M13" s="667"/>
      <c r="N13" s="667"/>
      <c r="O13" s="667"/>
      <c r="P13" s="680"/>
      <c r="Q13" s="668"/>
    </row>
    <row r="14" spans="1:17" ht="14.4" customHeight="1" x14ac:dyDescent="0.3">
      <c r="A14" s="663" t="s">
        <v>518</v>
      </c>
      <c r="B14" s="664" t="s">
        <v>2847</v>
      </c>
      <c r="C14" s="664" t="s">
        <v>2793</v>
      </c>
      <c r="D14" s="664" t="s">
        <v>2850</v>
      </c>
      <c r="E14" s="664" t="s">
        <v>2851</v>
      </c>
      <c r="F14" s="667">
        <v>114</v>
      </c>
      <c r="G14" s="667">
        <v>13447.439999999999</v>
      </c>
      <c r="H14" s="667">
        <v>1</v>
      </c>
      <c r="I14" s="667">
        <v>117.96</v>
      </c>
      <c r="J14" s="667">
        <v>128</v>
      </c>
      <c r="K14" s="667">
        <v>14452.5</v>
      </c>
      <c r="L14" s="667">
        <v>1.074739876139994</v>
      </c>
      <c r="M14" s="667">
        <v>112.91015625</v>
      </c>
      <c r="N14" s="667">
        <v>299</v>
      </c>
      <c r="O14" s="667">
        <v>25558.52</v>
      </c>
      <c r="P14" s="680">
        <v>1.9006234643917357</v>
      </c>
      <c r="Q14" s="668">
        <v>85.48</v>
      </c>
    </row>
    <row r="15" spans="1:17" ht="14.4" customHeight="1" x14ac:dyDescent="0.3">
      <c r="A15" s="663" t="s">
        <v>518</v>
      </c>
      <c r="B15" s="664" t="s">
        <v>2847</v>
      </c>
      <c r="C15" s="664" t="s">
        <v>2793</v>
      </c>
      <c r="D15" s="664" t="s">
        <v>2852</v>
      </c>
      <c r="E15" s="664" t="s">
        <v>2851</v>
      </c>
      <c r="F15" s="667">
        <v>3</v>
      </c>
      <c r="G15" s="667">
        <v>238.77</v>
      </c>
      <c r="H15" s="667">
        <v>1</v>
      </c>
      <c r="I15" s="667">
        <v>79.59</v>
      </c>
      <c r="J15" s="667"/>
      <c r="K15" s="667"/>
      <c r="L15" s="667"/>
      <c r="M15" s="667"/>
      <c r="N15" s="667">
        <v>179</v>
      </c>
      <c r="O15" s="667">
        <v>13627.269999999999</v>
      </c>
      <c r="P15" s="680">
        <v>57.072789713950655</v>
      </c>
      <c r="Q15" s="668">
        <v>76.13</v>
      </c>
    </row>
    <row r="16" spans="1:17" ht="14.4" customHeight="1" x14ac:dyDescent="0.3">
      <c r="A16" s="663" t="s">
        <v>518</v>
      </c>
      <c r="B16" s="664" t="s">
        <v>2847</v>
      </c>
      <c r="C16" s="664" t="s">
        <v>2793</v>
      </c>
      <c r="D16" s="664" t="s">
        <v>2853</v>
      </c>
      <c r="E16" s="664" t="s">
        <v>2854</v>
      </c>
      <c r="F16" s="667"/>
      <c r="G16" s="667"/>
      <c r="H16" s="667"/>
      <c r="I16" s="667"/>
      <c r="J16" s="667">
        <v>3</v>
      </c>
      <c r="K16" s="667">
        <v>175.2</v>
      </c>
      <c r="L16" s="667"/>
      <c r="M16" s="667">
        <v>58.4</v>
      </c>
      <c r="N16" s="667">
        <v>1</v>
      </c>
      <c r="O16" s="667">
        <v>58.4</v>
      </c>
      <c r="P16" s="680"/>
      <c r="Q16" s="668">
        <v>58.4</v>
      </c>
    </row>
    <row r="17" spans="1:17" ht="14.4" customHeight="1" x14ac:dyDescent="0.3">
      <c r="A17" s="663" t="s">
        <v>518</v>
      </c>
      <c r="B17" s="664" t="s">
        <v>2847</v>
      </c>
      <c r="C17" s="664" t="s">
        <v>2793</v>
      </c>
      <c r="D17" s="664" t="s">
        <v>2855</v>
      </c>
      <c r="E17" s="664" t="s">
        <v>1537</v>
      </c>
      <c r="F17" s="667">
        <v>20</v>
      </c>
      <c r="G17" s="667">
        <v>14475.2</v>
      </c>
      <c r="H17" s="667">
        <v>1</v>
      </c>
      <c r="I17" s="667">
        <v>723.76</v>
      </c>
      <c r="J17" s="667"/>
      <c r="K17" s="667"/>
      <c r="L17" s="667"/>
      <c r="M17" s="667"/>
      <c r="N17" s="667">
        <v>2</v>
      </c>
      <c r="O17" s="667">
        <v>1384.5</v>
      </c>
      <c r="P17" s="680">
        <v>9.5646346855311148E-2</v>
      </c>
      <c r="Q17" s="668">
        <v>692.25</v>
      </c>
    </row>
    <row r="18" spans="1:17" ht="14.4" customHeight="1" x14ac:dyDescent="0.3">
      <c r="A18" s="663" t="s">
        <v>518</v>
      </c>
      <c r="B18" s="664" t="s">
        <v>2847</v>
      </c>
      <c r="C18" s="664" t="s">
        <v>2793</v>
      </c>
      <c r="D18" s="664" t="s">
        <v>2856</v>
      </c>
      <c r="E18" s="664" t="s">
        <v>2857</v>
      </c>
      <c r="F18" s="667"/>
      <c r="G18" s="667"/>
      <c r="H18" s="667"/>
      <c r="I18" s="667"/>
      <c r="J18" s="667">
        <v>16</v>
      </c>
      <c r="K18" s="667">
        <v>53602.080000000002</v>
      </c>
      <c r="L18" s="667"/>
      <c r="M18" s="667">
        <v>3350.13</v>
      </c>
      <c r="N18" s="667"/>
      <c r="O18" s="667"/>
      <c r="P18" s="680"/>
      <c r="Q18" s="668"/>
    </row>
    <row r="19" spans="1:17" ht="14.4" customHeight="1" x14ac:dyDescent="0.3">
      <c r="A19" s="663" t="s">
        <v>518</v>
      </c>
      <c r="B19" s="664" t="s">
        <v>2847</v>
      </c>
      <c r="C19" s="664" t="s">
        <v>2793</v>
      </c>
      <c r="D19" s="664" t="s">
        <v>2858</v>
      </c>
      <c r="E19" s="664" t="s">
        <v>2859</v>
      </c>
      <c r="F19" s="667">
        <v>20</v>
      </c>
      <c r="G19" s="667">
        <v>950</v>
      </c>
      <c r="H19" s="667">
        <v>1</v>
      </c>
      <c r="I19" s="667">
        <v>47.5</v>
      </c>
      <c r="J19" s="667"/>
      <c r="K19" s="667"/>
      <c r="L19" s="667"/>
      <c r="M19" s="667"/>
      <c r="N19" s="667"/>
      <c r="O19" s="667"/>
      <c r="P19" s="680"/>
      <c r="Q19" s="668"/>
    </row>
    <row r="20" spans="1:17" ht="14.4" customHeight="1" x14ac:dyDescent="0.3">
      <c r="A20" s="663" t="s">
        <v>518</v>
      </c>
      <c r="B20" s="664" t="s">
        <v>2847</v>
      </c>
      <c r="C20" s="664" t="s">
        <v>2793</v>
      </c>
      <c r="D20" s="664" t="s">
        <v>2860</v>
      </c>
      <c r="E20" s="664" t="s">
        <v>1515</v>
      </c>
      <c r="F20" s="667">
        <v>85.000000000000014</v>
      </c>
      <c r="G20" s="667">
        <v>32278.75</v>
      </c>
      <c r="H20" s="667">
        <v>1</v>
      </c>
      <c r="I20" s="667">
        <v>379.74999999999994</v>
      </c>
      <c r="J20" s="667">
        <v>89.100000000000009</v>
      </c>
      <c r="K20" s="667">
        <v>32365.56</v>
      </c>
      <c r="L20" s="667">
        <v>1.0026893854315921</v>
      </c>
      <c r="M20" s="667">
        <v>363.24983164983161</v>
      </c>
      <c r="N20" s="667">
        <v>157.1</v>
      </c>
      <c r="O20" s="667">
        <v>42686.82</v>
      </c>
      <c r="P20" s="680">
        <v>1.3224434031677188</v>
      </c>
      <c r="Q20" s="668">
        <v>271.71750477402929</v>
      </c>
    </row>
    <row r="21" spans="1:17" ht="14.4" customHeight="1" x14ac:dyDescent="0.3">
      <c r="A21" s="663" t="s">
        <v>518</v>
      </c>
      <c r="B21" s="664" t="s">
        <v>2847</v>
      </c>
      <c r="C21" s="664" t="s">
        <v>2793</v>
      </c>
      <c r="D21" s="664" t="s">
        <v>2861</v>
      </c>
      <c r="E21" s="664" t="s">
        <v>2862</v>
      </c>
      <c r="F21" s="667"/>
      <c r="G21" s="667"/>
      <c r="H21" s="667"/>
      <c r="I21" s="667"/>
      <c r="J21" s="667"/>
      <c r="K21" s="667"/>
      <c r="L21" s="667"/>
      <c r="M21" s="667"/>
      <c r="N21" s="667">
        <v>4</v>
      </c>
      <c r="O21" s="667">
        <v>543.46</v>
      </c>
      <c r="P21" s="680"/>
      <c r="Q21" s="668">
        <v>135.86500000000001</v>
      </c>
    </row>
    <row r="22" spans="1:17" ht="14.4" customHeight="1" x14ac:dyDescent="0.3">
      <c r="A22" s="663" t="s">
        <v>518</v>
      </c>
      <c r="B22" s="664" t="s">
        <v>2847</v>
      </c>
      <c r="C22" s="664" t="s">
        <v>2793</v>
      </c>
      <c r="D22" s="664" t="s">
        <v>2863</v>
      </c>
      <c r="E22" s="664" t="s">
        <v>2864</v>
      </c>
      <c r="F22" s="667"/>
      <c r="G22" s="667"/>
      <c r="H22" s="667"/>
      <c r="I22" s="667"/>
      <c r="J22" s="667">
        <v>6</v>
      </c>
      <c r="K22" s="667">
        <v>412.44</v>
      </c>
      <c r="L22" s="667"/>
      <c r="M22" s="667">
        <v>68.739999999999995</v>
      </c>
      <c r="N22" s="667"/>
      <c r="O22" s="667"/>
      <c r="P22" s="680"/>
      <c r="Q22" s="668"/>
    </row>
    <row r="23" spans="1:17" ht="14.4" customHeight="1" x14ac:dyDescent="0.3">
      <c r="A23" s="663" t="s">
        <v>518</v>
      </c>
      <c r="B23" s="664" t="s">
        <v>2847</v>
      </c>
      <c r="C23" s="664" t="s">
        <v>2793</v>
      </c>
      <c r="D23" s="664" t="s">
        <v>2865</v>
      </c>
      <c r="E23" s="664" t="s">
        <v>2866</v>
      </c>
      <c r="F23" s="667"/>
      <c r="G23" s="667"/>
      <c r="H23" s="667"/>
      <c r="I23" s="667"/>
      <c r="J23" s="667"/>
      <c r="K23" s="667"/>
      <c r="L23" s="667"/>
      <c r="M23" s="667"/>
      <c r="N23" s="667">
        <v>25</v>
      </c>
      <c r="O23" s="667">
        <v>3287</v>
      </c>
      <c r="P23" s="680"/>
      <c r="Q23" s="668">
        <v>131.47999999999999</v>
      </c>
    </row>
    <row r="24" spans="1:17" ht="14.4" customHeight="1" x14ac:dyDescent="0.3">
      <c r="A24" s="663" t="s">
        <v>518</v>
      </c>
      <c r="B24" s="664" t="s">
        <v>2847</v>
      </c>
      <c r="C24" s="664" t="s">
        <v>2793</v>
      </c>
      <c r="D24" s="664" t="s">
        <v>2867</v>
      </c>
      <c r="E24" s="664" t="s">
        <v>2868</v>
      </c>
      <c r="F24" s="667">
        <v>3</v>
      </c>
      <c r="G24" s="667">
        <v>122.85</v>
      </c>
      <c r="H24" s="667">
        <v>1</v>
      </c>
      <c r="I24" s="667">
        <v>40.949999999999996</v>
      </c>
      <c r="J24" s="667"/>
      <c r="K24" s="667"/>
      <c r="L24" s="667"/>
      <c r="M24" s="667"/>
      <c r="N24" s="667"/>
      <c r="O24" s="667"/>
      <c r="P24" s="680"/>
      <c r="Q24" s="668"/>
    </row>
    <row r="25" spans="1:17" ht="14.4" customHeight="1" x14ac:dyDescent="0.3">
      <c r="A25" s="663" t="s">
        <v>518</v>
      </c>
      <c r="B25" s="664" t="s">
        <v>2847</v>
      </c>
      <c r="C25" s="664" t="s">
        <v>2793</v>
      </c>
      <c r="D25" s="664" t="s">
        <v>2869</v>
      </c>
      <c r="E25" s="664" t="s">
        <v>1207</v>
      </c>
      <c r="F25" s="667">
        <v>3</v>
      </c>
      <c r="G25" s="667">
        <v>13337.99</v>
      </c>
      <c r="H25" s="667">
        <v>1</v>
      </c>
      <c r="I25" s="667">
        <v>4445.9966666666669</v>
      </c>
      <c r="J25" s="667">
        <v>2</v>
      </c>
      <c r="K25" s="667">
        <v>8629.82</v>
      </c>
      <c r="L25" s="667">
        <v>0.64701053157184851</v>
      </c>
      <c r="M25" s="667">
        <v>4314.91</v>
      </c>
      <c r="N25" s="667">
        <v>10</v>
      </c>
      <c r="O25" s="667">
        <v>38274.300000000003</v>
      </c>
      <c r="P25" s="680">
        <v>2.8695703025718271</v>
      </c>
      <c r="Q25" s="668">
        <v>3827.4300000000003</v>
      </c>
    </row>
    <row r="26" spans="1:17" ht="14.4" customHeight="1" x14ac:dyDescent="0.3">
      <c r="A26" s="663" t="s">
        <v>518</v>
      </c>
      <c r="B26" s="664" t="s">
        <v>2847</v>
      </c>
      <c r="C26" s="664" t="s">
        <v>2793</v>
      </c>
      <c r="D26" s="664" t="s">
        <v>2870</v>
      </c>
      <c r="E26" s="664" t="s">
        <v>2871</v>
      </c>
      <c r="F26" s="667"/>
      <c r="G26" s="667"/>
      <c r="H26" s="667"/>
      <c r="I26" s="667"/>
      <c r="J26" s="667">
        <v>1</v>
      </c>
      <c r="K26" s="667">
        <v>8629.83</v>
      </c>
      <c r="L26" s="667"/>
      <c r="M26" s="667">
        <v>8629.83</v>
      </c>
      <c r="N26" s="667">
        <v>21</v>
      </c>
      <c r="O26" s="667">
        <v>178613.19</v>
      </c>
      <c r="P26" s="680"/>
      <c r="Q26" s="668">
        <v>8505.39</v>
      </c>
    </row>
    <row r="27" spans="1:17" ht="14.4" customHeight="1" x14ac:dyDescent="0.3">
      <c r="A27" s="663" t="s">
        <v>518</v>
      </c>
      <c r="B27" s="664" t="s">
        <v>2847</v>
      </c>
      <c r="C27" s="664" t="s">
        <v>2793</v>
      </c>
      <c r="D27" s="664" t="s">
        <v>2872</v>
      </c>
      <c r="E27" s="664" t="s">
        <v>1214</v>
      </c>
      <c r="F27" s="667">
        <v>3</v>
      </c>
      <c r="G27" s="667">
        <v>290.89999999999998</v>
      </c>
      <c r="H27" s="667">
        <v>1</v>
      </c>
      <c r="I27" s="667">
        <v>96.966666666666654</v>
      </c>
      <c r="J27" s="667">
        <v>2.1</v>
      </c>
      <c r="K27" s="667">
        <v>194.74</v>
      </c>
      <c r="L27" s="667">
        <v>0.66943966998968729</v>
      </c>
      <c r="M27" s="667">
        <v>92.733333333333334</v>
      </c>
      <c r="N27" s="667">
        <v>7.6000000000000005</v>
      </c>
      <c r="O27" s="667">
        <v>598.88000000000011</v>
      </c>
      <c r="P27" s="680">
        <v>2.0587143348229637</v>
      </c>
      <c r="Q27" s="668">
        <v>78.800000000000011</v>
      </c>
    </row>
    <row r="28" spans="1:17" ht="14.4" customHeight="1" x14ac:dyDescent="0.3">
      <c r="A28" s="663" t="s">
        <v>518</v>
      </c>
      <c r="B28" s="664" t="s">
        <v>2847</v>
      </c>
      <c r="C28" s="664" t="s">
        <v>2793</v>
      </c>
      <c r="D28" s="664" t="s">
        <v>2873</v>
      </c>
      <c r="E28" s="664" t="s">
        <v>2874</v>
      </c>
      <c r="F28" s="667">
        <v>44</v>
      </c>
      <c r="G28" s="667">
        <v>2816</v>
      </c>
      <c r="H28" s="667">
        <v>1</v>
      </c>
      <c r="I28" s="667">
        <v>64</v>
      </c>
      <c r="J28" s="667">
        <v>8</v>
      </c>
      <c r="K28" s="667">
        <v>489.68</v>
      </c>
      <c r="L28" s="667">
        <v>0.17389204545454545</v>
      </c>
      <c r="M28" s="667">
        <v>61.21</v>
      </c>
      <c r="N28" s="667">
        <v>39</v>
      </c>
      <c r="O28" s="667">
        <v>2735.85</v>
      </c>
      <c r="P28" s="680">
        <v>0.97153764204545456</v>
      </c>
      <c r="Q28" s="668">
        <v>70.149999999999991</v>
      </c>
    </row>
    <row r="29" spans="1:17" ht="14.4" customHeight="1" x14ac:dyDescent="0.3">
      <c r="A29" s="663" t="s">
        <v>518</v>
      </c>
      <c r="B29" s="664" t="s">
        <v>2847</v>
      </c>
      <c r="C29" s="664" t="s">
        <v>2793</v>
      </c>
      <c r="D29" s="664" t="s">
        <v>2875</v>
      </c>
      <c r="E29" s="664" t="s">
        <v>2876</v>
      </c>
      <c r="F29" s="667"/>
      <c r="G29" s="667"/>
      <c r="H29" s="667"/>
      <c r="I29" s="667"/>
      <c r="J29" s="667">
        <v>15</v>
      </c>
      <c r="K29" s="667">
        <v>96874.95</v>
      </c>
      <c r="L29" s="667"/>
      <c r="M29" s="667">
        <v>6458.33</v>
      </c>
      <c r="N29" s="667"/>
      <c r="O29" s="667"/>
      <c r="P29" s="680"/>
      <c r="Q29" s="668"/>
    </row>
    <row r="30" spans="1:17" ht="14.4" customHeight="1" x14ac:dyDescent="0.3">
      <c r="A30" s="663" t="s">
        <v>518</v>
      </c>
      <c r="B30" s="664" t="s">
        <v>2847</v>
      </c>
      <c r="C30" s="664" t="s">
        <v>2793</v>
      </c>
      <c r="D30" s="664" t="s">
        <v>2877</v>
      </c>
      <c r="E30" s="664" t="s">
        <v>1520</v>
      </c>
      <c r="F30" s="667"/>
      <c r="G30" s="667"/>
      <c r="H30" s="667"/>
      <c r="I30" s="667"/>
      <c r="J30" s="667">
        <v>7.3</v>
      </c>
      <c r="K30" s="667">
        <v>5881.88</v>
      </c>
      <c r="L30" s="667"/>
      <c r="M30" s="667">
        <v>805.73698630136994</v>
      </c>
      <c r="N30" s="667">
        <v>0.5</v>
      </c>
      <c r="O30" s="667">
        <v>399.87</v>
      </c>
      <c r="P30" s="680"/>
      <c r="Q30" s="668">
        <v>799.74</v>
      </c>
    </row>
    <row r="31" spans="1:17" ht="14.4" customHeight="1" x14ac:dyDescent="0.3">
      <c r="A31" s="663" t="s">
        <v>518</v>
      </c>
      <c r="B31" s="664" t="s">
        <v>2847</v>
      </c>
      <c r="C31" s="664" t="s">
        <v>2793</v>
      </c>
      <c r="D31" s="664" t="s">
        <v>2878</v>
      </c>
      <c r="E31" s="664" t="s">
        <v>2879</v>
      </c>
      <c r="F31" s="667"/>
      <c r="G31" s="667"/>
      <c r="H31" s="667"/>
      <c r="I31" s="667"/>
      <c r="J31" s="667"/>
      <c r="K31" s="667"/>
      <c r="L31" s="667"/>
      <c r="M31" s="667"/>
      <c r="N31" s="667">
        <v>3.1</v>
      </c>
      <c r="O31" s="667">
        <v>4897.2199999999993</v>
      </c>
      <c r="P31" s="680"/>
      <c r="Q31" s="668">
        <v>1579.748387096774</v>
      </c>
    </row>
    <row r="32" spans="1:17" ht="14.4" customHeight="1" x14ac:dyDescent="0.3">
      <c r="A32" s="663" t="s">
        <v>518</v>
      </c>
      <c r="B32" s="664" t="s">
        <v>2847</v>
      </c>
      <c r="C32" s="664" t="s">
        <v>2793</v>
      </c>
      <c r="D32" s="664" t="s">
        <v>2880</v>
      </c>
      <c r="E32" s="664" t="s">
        <v>2881</v>
      </c>
      <c r="F32" s="667"/>
      <c r="G32" s="667"/>
      <c r="H32" s="667"/>
      <c r="I32" s="667"/>
      <c r="J32" s="667"/>
      <c r="K32" s="667"/>
      <c r="L32" s="667"/>
      <c r="M32" s="667"/>
      <c r="N32" s="667">
        <v>11</v>
      </c>
      <c r="O32" s="667">
        <v>2411.1999999999998</v>
      </c>
      <c r="P32" s="680"/>
      <c r="Q32" s="668">
        <v>219.2</v>
      </c>
    </row>
    <row r="33" spans="1:17" ht="14.4" customHeight="1" x14ac:dyDescent="0.3">
      <c r="A33" s="663" t="s">
        <v>518</v>
      </c>
      <c r="B33" s="664" t="s">
        <v>2847</v>
      </c>
      <c r="C33" s="664" t="s">
        <v>2793</v>
      </c>
      <c r="D33" s="664" t="s">
        <v>2882</v>
      </c>
      <c r="E33" s="664" t="s">
        <v>1266</v>
      </c>
      <c r="F33" s="667"/>
      <c r="G33" s="667"/>
      <c r="H33" s="667"/>
      <c r="I33" s="667"/>
      <c r="J33" s="667"/>
      <c r="K33" s="667"/>
      <c r="L33" s="667"/>
      <c r="M33" s="667"/>
      <c r="N33" s="667">
        <v>5.2</v>
      </c>
      <c r="O33" s="667">
        <v>2007.46</v>
      </c>
      <c r="P33" s="680"/>
      <c r="Q33" s="668">
        <v>386.05</v>
      </c>
    </row>
    <row r="34" spans="1:17" ht="14.4" customHeight="1" x14ac:dyDescent="0.3">
      <c r="A34" s="663" t="s">
        <v>518</v>
      </c>
      <c r="B34" s="664" t="s">
        <v>2847</v>
      </c>
      <c r="C34" s="664" t="s">
        <v>2793</v>
      </c>
      <c r="D34" s="664" t="s">
        <v>2883</v>
      </c>
      <c r="E34" s="664" t="s">
        <v>1269</v>
      </c>
      <c r="F34" s="667"/>
      <c r="G34" s="667"/>
      <c r="H34" s="667"/>
      <c r="I34" s="667"/>
      <c r="J34" s="667">
        <v>5.4</v>
      </c>
      <c r="K34" s="667">
        <v>4288.9399999999996</v>
      </c>
      <c r="L34" s="667"/>
      <c r="M34" s="667">
        <v>794.24814814814806</v>
      </c>
      <c r="N34" s="667">
        <v>0.4</v>
      </c>
      <c r="O34" s="667">
        <v>308.85000000000002</v>
      </c>
      <c r="P34" s="680"/>
      <c r="Q34" s="668">
        <v>772.125</v>
      </c>
    </row>
    <row r="35" spans="1:17" ht="14.4" customHeight="1" x14ac:dyDescent="0.3">
      <c r="A35" s="663" t="s">
        <v>518</v>
      </c>
      <c r="B35" s="664" t="s">
        <v>2847</v>
      </c>
      <c r="C35" s="664" t="s">
        <v>2793</v>
      </c>
      <c r="D35" s="664" t="s">
        <v>2884</v>
      </c>
      <c r="E35" s="664"/>
      <c r="F35" s="667"/>
      <c r="G35" s="667"/>
      <c r="H35" s="667"/>
      <c r="I35" s="667"/>
      <c r="J35" s="667">
        <v>2.2000000000000002</v>
      </c>
      <c r="K35" s="667">
        <v>2892.56</v>
      </c>
      <c r="L35" s="667"/>
      <c r="M35" s="667">
        <v>1314.8</v>
      </c>
      <c r="N35" s="667"/>
      <c r="O35" s="667"/>
      <c r="P35" s="680"/>
      <c r="Q35" s="668"/>
    </row>
    <row r="36" spans="1:17" ht="14.4" customHeight="1" x14ac:dyDescent="0.3">
      <c r="A36" s="663" t="s">
        <v>518</v>
      </c>
      <c r="B36" s="664" t="s">
        <v>2847</v>
      </c>
      <c r="C36" s="664" t="s">
        <v>2793</v>
      </c>
      <c r="D36" s="664" t="s">
        <v>2885</v>
      </c>
      <c r="E36" s="664" t="s">
        <v>2886</v>
      </c>
      <c r="F36" s="667">
        <v>8.2000000000000011</v>
      </c>
      <c r="G36" s="667">
        <v>29749.87</v>
      </c>
      <c r="H36" s="667">
        <v>1</v>
      </c>
      <c r="I36" s="667">
        <v>3628.0329268292676</v>
      </c>
      <c r="J36" s="667">
        <v>1.7</v>
      </c>
      <c r="K36" s="667">
        <v>4795.99</v>
      </c>
      <c r="L36" s="667">
        <v>0.16121045234819514</v>
      </c>
      <c r="M36" s="667">
        <v>2821.170588235294</v>
      </c>
      <c r="N36" s="667"/>
      <c r="O36" s="667"/>
      <c r="P36" s="680"/>
      <c r="Q36" s="668"/>
    </row>
    <row r="37" spans="1:17" ht="14.4" customHeight="1" x14ac:dyDescent="0.3">
      <c r="A37" s="663" t="s">
        <v>518</v>
      </c>
      <c r="B37" s="664" t="s">
        <v>2847</v>
      </c>
      <c r="C37" s="664" t="s">
        <v>2793</v>
      </c>
      <c r="D37" s="664" t="s">
        <v>2887</v>
      </c>
      <c r="E37" s="664" t="s">
        <v>1302</v>
      </c>
      <c r="F37" s="667"/>
      <c r="G37" s="667"/>
      <c r="H37" s="667"/>
      <c r="I37" s="667"/>
      <c r="J37" s="667"/>
      <c r="K37" s="667"/>
      <c r="L37" s="667"/>
      <c r="M37" s="667"/>
      <c r="N37" s="667">
        <v>6</v>
      </c>
      <c r="O37" s="667">
        <v>61976.94</v>
      </c>
      <c r="P37" s="680"/>
      <c r="Q37" s="668">
        <v>10329.49</v>
      </c>
    </row>
    <row r="38" spans="1:17" ht="14.4" customHeight="1" x14ac:dyDescent="0.3">
      <c r="A38" s="663" t="s">
        <v>518</v>
      </c>
      <c r="B38" s="664" t="s">
        <v>2847</v>
      </c>
      <c r="C38" s="664" t="s">
        <v>2793</v>
      </c>
      <c r="D38" s="664" t="s">
        <v>2888</v>
      </c>
      <c r="E38" s="664" t="s">
        <v>1305</v>
      </c>
      <c r="F38" s="667"/>
      <c r="G38" s="667"/>
      <c r="H38" s="667"/>
      <c r="I38" s="667"/>
      <c r="J38" s="667">
        <v>0.3</v>
      </c>
      <c r="K38" s="667">
        <v>257.26</v>
      </c>
      <c r="L38" s="667"/>
      <c r="M38" s="667">
        <v>857.5333333333333</v>
      </c>
      <c r="N38" s="667">
        <v>4.7</v>
      </c>
      <c r="O38" s="667">
        <v>3956.62</v>
      </c>
      <c r="P38" s="680"/>
      <c r="Q38" s="668">
        <v>841.83404255319147</v>
      </c>
    </row>
    <row r="39" spans="1:17" ht="14.4" customHeight="1" x14ac:dyDescent="0.3">
      <c r="A39" s="663" t="s">
        <v>518</v>
      </c>
      <c r="B39" s="664" t="s">
        <v>2847</v>
      </c>
      <c r="C39" s="664" t="s">
        <v>2793</v>
      </c>
      <c r="D39" s="664" t="s">
        <v>2889</v>
      </c>
      <c r="E39" s="664" t="s">
        <v>1263</v>
      </c>
      <c r="F39" s="667"/>
      <c r="G39" s="667"/>
      <c r="H39" s="667"/>
      <c r="I39" s="667"/>
      <c r="J39" s="667"/>
      <c r="K39" s="667"/>
      <c r="L39" s="667"/>
      <c r="M39" s="667"/>
      <c r="N39" s="667">
        <v>34</v>
      </c>
      <c r="O39" s="667">
        <v>72270.399999999994</v>
      </c>
      <c r="P39" s="680"/>
      <c r="Q39" s="668">
        <v>2125.6</v>
      </c>
    </row>
    <row r="40" spans="1:17" ht="14.4" customHeight="1" x14ac:dyDescent="0.3">
      <c r="A40" s="663" t="s">
        <v>518</v>
      </c>
      <c r="B40" s="664" t="s">
        <v>2847</v>
      </c>
      <c r="C40" s="664" t="s">
        <v>2793</v>
      </c>
      <c r="D40" s="664" t="s">
        <v>2890</v>
      </c>
      <c r="E40" s="664" t="s">
        <v>2891</v>
      </c>
      <c r="F40" s="667"/>
      <c r="G40" s="667"/>
      <c r="H40" s="667"/>
      <c r="I40" s="667"/>
      <c r="J40" s="667"/>
      <c r="K40" s="667"/>
      <c r="L40" s="667"/>
      <c r="M40" s="667"/>
      <c r="N40" s="667">
        <v>9.9</v>
      </c>
      <c r="O40" s="667">
        <v>32310.95</v>
      </c>
      <c r="P40" s="680"/>
      <c r="Q40" s="668">
        <v>3263.7323232323233</v>
      </c>
    </row>
    <row r="41" spans="1:17" ht="14.4" customHeight="1" x14ac:dyDescent="0.3">
      <c r="A41" s="663" t="s">
        <v>518</v>
      </c>
      <c r="B41" s="664" t="s">
        <v>2847</v>
      </c>
      <c r="C41" s="664" t="s">
        <v>2793</v>
      </c>
      <c r="D41" s="664" t="s">
        <v>2892</v>
      </c>
      <c r="E41" s="664" t="s">
        <v>1525</v>
      </c>
      <c r="F41" s="667"/>
      <c r="G41" s="667"/>
      <c r="H41" s="667"/>
      <c r="I41" s="667"/>
      <c r="J41" s="667"/>
      <c r="K41" s="667"/>
      <c r="L41" s="667"/>
      <c r="M41" s="667"/>
      <c r="N41" s="667">
        <v>2.61</v>
      </c>
      <c r="O41" s="667">
        <v>2988.54</v>
      </c>
      <c r="P41" s="680"/>
      <c r="Q41" s="668">
        <v>1145.0344827586207</v>
      </c>
    </row>
    <row r="42" spans="1:17" ht="14.4" customHeight="1" x14ac:dyDescent="0.3">
      <c r="A42" s="663" t="s">
        <v>518</v>
      </c>
      <c r="B42" s="664" t="s">
        <v>2847</v>
      </c>
      <c r="C42" s="664" t="s">
        <v>2893</v>
      </c>
      <c r="D42" s="664" t="s">
        <v>2894</v>
      </c>
      <c r="E42" s="664"/>
      <c r="F42" s="667">
        <v>2</v>
      </c>
      <c r="G42" s="667">
        <v>3626</v>
      </c>
      <c r="H42" s="667">
        <v>1</v>
      </c>
      <c r="I42" s="667">
        <v>1813</v>
      </c>
      <c r="J42" s="667">
        <v>10</v>
      </c>
      <c r="K42" s="667">
        <v>18123</v>
      </c>
      <c r="L42" s="667">
        <v>4.9980694980694977</v>
      </c>
      <c r="M42" s="667">
        <v>1812.3</v>
      </c>
      <c r="N42" s="667">
        <v>22</v>
      </c>
      <c r="O42" s="667">
        <v>44000</v>
      </c>
      <c r="P42" s="680">
        <v>12.134583563154992</v>
      </c>
      <c r="Q42" s="668">
        <v>2000</v>
      </c>
    </row>
    <row r="43" spans="1:17" ht="14.4" customHeight="1" x14ac:dyDescent="0.3">
      <c r="A43" s="663" t="s">
        <v>518</v>
      </c>
      <c r="B43" s="664" t="s">
        <v>2847</v>
      </c>
      <c r="C43" s="664" t="s">
        <v>2893</v>
      </c>
      <c r="D43" s="664" t="s">
        <v>2895</v>
      </c>
      <c r="E43" s="664"/>
      <c r="F43" s="667"/>
      <c r="G43" s="667"/>
      <c r="H43" s="667"/>
      <c r="I43" s="667"/>
      <c r="J43" s="667"/>
      <c r="K43" s="667"/>
      <c r="L43" s="667"/>
      <c r="M43" s="667"/>
      <c r="N43" s="667">
        <v>4</v>
      </c>
      <c r="O43" s="667">
        <v>9841</v>
      </c>
      <c r="P43" s="680"/>
      <c r="Q43" s="668">
        <v>2460.25</v>
      </c>
    </row>
    <row r="44" spans="1:17" ht="14.4" customHeight="1" x14ac:dyDescent="0.3">
      <c r="A44" s="663" t="s">
        <v>518</v>
      </c>
      <c r="B44" s="664" t="s">
        <v>2847</v>
      </c>
      <c r="C44" s="664" t="s">
        <v>2893</v>
      </c>
      <c r="D44" s="664" t="s">
        <v>2896</v>
      </c>
      <c r="E44" s="664"/>
      <c r="F44" s="667">
        <v>2</v>
      </c>
      <c r="G44" s="667">
        <v>1851.14</v>
      </c>
      <c r="H44" s="667">
        <v>1</v>
      </c>
      <c r="I44" s="667">
        <v>925.57</v>
      </c>
      <c r="J44" s="667">
        <v>4</v>
      </c>
      <c r="K44" s="667">
        <v>3664</v>
      </c>
      <c r="L44" s="667">
        <v>1.9793208509350992</v>
      </c>
      <c r="M44" s="667">
        <v>916</v>
      </c>
      <c r="N44" s="667">
        <v>12</v>
      </c>
      <c r="O44" s="667">
        <v>10908</v>
      </c>
      <c r="P44" s="680">
        <v>5.8925851097161743</v>
      </c>
      <c r="Q44" s="668">
        <v>909</v>
      </c>
    </row>
    <row r="45" spans="1:17" ht="14.4" customHeight="1" x14ac:dyDescent="0.3">
      <c r="A45" s="663" t="s">
        <v>518</v>
      </c>
      <c r="B45" s="664" t="s">
        <v>2847</v>
      </c>
      <c r="C45" s="664" t="s">
        <v>2897</v>
      </c>
      <c r="D45" s="664" t="s">
        <v>2898</v>
      </c>
      <c r="E45" s="664" t="s">
        <v>2899</v>
      </c>
      <c r="F45" s="667">
        <v>6</v>
      </c>
      <c r="G45" s="667">
        <v>27708</v>
      </c>
      <c r="H45" s="667">
        <v>1</v>
      </c>
      <c r="I45" s="667">
        <v>4618</v>
      </c>
      <c r="J45" s="667">
        <v>4</v>
      </c>
      <c r="K45" s="667">
        <v>18472</v>
      </c>
      <c r="L45" s="667">
        <v>0.66666666666666663</v>
      </c>
      <c r="M45" s="667">
        <v>4618</v>
      </c>
      <c r="N45" s="667">
        <v>1</v>
      </c>
      <c r="O45" s="667">
        <v>4618</v>
      </c>
      <c r="P45" s="680">
        <v>0.16666666666666666</v>
      </c>
      <c r="Q45" s="668">
        <v>4618</v>
      </c>
    </row>
    <row r="46" spans="1:17" ht="14.4" customHeight="1" x14ac:dyDescent="0.3">
      <c r="A46" s="663" t="s">
        <v>518</v>
      </c>
      <c r="B46" s="664" t="s">
        <v>2847</v>
      </c>
      <c r="C46" s="664" t="s">
        <v>2897</v>
      </c>
      <c r="D46" s="664" t="s">
        <v>2900</v>
      </c>
      <c r="E46" s="664" t="s">
        <v>2901</v>
      </c>
      <c r="F46" s="667">
        <v>2</v>
      </c>
      <c r="G46" s="667">
        <v>1113</v>
      </c>
      <c r="H46" s="667">
        <v>1</v>
      </c>
      <c r="I46" s="667">
        <v>556.5</v>
      </c>
      <c r="J46" s="667">
        <v>2</v>
      </c>
      <c r="K46" s="667">
        <v>1113</v>
      </c>
      <c r="L46" s="667">
        <v>1</v>
      </c>
      <c r="M46" s="667">
        <v>556.5</v>
      </c>
      <c r="N46" s="667">
        <v>9</v>
      </c>
      <c r="O46" s="667">
        <v>5008.5</v>
      </c>
      <c r="P46" s="680">
        <v>4.5</v>
      </c>
      <c r="Q46" s="668">
        <v>556.5</v>
      </c>
    </row>
    <row r="47" spans="1:17" ht="14.4" customHeight="1" x14ac:dyDescent="0.3">
      <c r="A47" s="663" t="s">
        <v>518</v>
      </c>
      <c r="B47" s="664" t="s">
        <v>2847</v>
      </c>
      <c r="C47" s="664" t="s">
        <v>2897</v>
      </c>
      <c r="D47" s="664" t="s">
        <v>2902</v>
      </c>
      <c r="E47" s="664" t="s">
        <v>2903</v>
      </c>
      <c r="F47" s="667">
        <v>5</v>
      </c>
      <c r="G47" s="667">
        <v>678.45</v>
      </c>
      <c r="H47" s="667">
        <v>1</v>
      </c>
      <c r="I47" s="667">
        <v>135.69</v>
      </c>
      <c r="J47" s="667">
        <v>4</v>
      </c>
      <c r="K47" s="667">
        <v>542.76</v>
      </c>
      <c r="L47" s="667">
        <v>0.79999999999999993</v>
      </c>
      <c r="M47" s="667">
        <v>135.69</v>
      </c>
      <c r="N47" s="667">
        <v>6</v>
      </c>
      <c r="O47" s="667">
        <v>814.14</v>
      </c>
      <c r="P47" s="680">
        <v>1.2</v>
      </c>
      <c r="Q47" s="668">
        <v>135.69</v>
      </c>
    </row>
    <row r="48" spans="1:17" ht="14.4" customHeight="1" x14ac:dyDescent="0.3">
      <c r="A48" s="663" t="s">
        <v>518</v>
      </c>
      <c r="B48" s="664" t="s">
        <v>2847</v>
      </c>
      <c r="C48" s="664" t="s">
        <v>2897</v>
      </c>
      <c r="D48" s="664" t="s">
        <v>2904</v>
      </c>
      <c r="E48" s="664" t="s">
        <v>2903</v>
      </c>
      <c r="F48" s="667">
        <v>9</v>
      </c>
      <c r="G48" s="667">
        <v>1532.7</v>
      </c>
      <c r="H48" s="667">
        <v>1</v>
      </c>
      <c r="I48" s="667">
        <v>170.3</v>
      </c>
      <c r="J48" s="667">
        <v>9</v>
      </c>
      <c r="K48" s="667">
        <v>1532.7</v>
      </c>
      <c r="L48" s="667">
        <v>1</v>
      </c>
      <c r="M48" s="667">
        <v>170.3</v>
      </c>
      <c r="N48" s="667">
        <v>13</v>
      </c>
      <c r="O48" s="667">
        <v>2213.9</v>
      </c>
      <c r="P48" s="680">
        <v>1.4444444444444444</v>
      </c>
      <c r="Q48" s="668">
        <v>170.3</v>
      </c>
    </row>
    <row r="49" spans="1:17" ht="14.4" customHeight="1" x14ac:dyDescent="0.3">
      <c r="A49" s="663" t="s">
        <v>518</v>
      </c>
      <c r="B49" s="664" t="s">
        <v>2847</v>
      </c>
      <c r="C49" s="664" t="s">
        <v>2897</v>
      </c>
      <c r="D49" s="664" t="s">
        <v>2905</v>
      </c>
      <c r="E49" s="664" t="s">
        <v>2906</v>
      </c>
      <c r="F49" s="667"/>
      <c r="G49" s="667"/>
      <c r="H49" s="667"/>
      <c r="I49" s="667"/>
      <c r="J49" s="667">
        <v>1</v>
      </c>
      <c r="K49" s="667">
        <v>96.6</v>
      </c>
      <c r="L49" s="667"/>
      <c r="M49" s="667">
        <v>96.6</v>
      </c>
      <c r="N49" s="667"/>
      <c r="O49" s="667"/>
      <c r="P49" s="680"/>
      <c r="Q49" s="668"/>
    </row>
    <row r="50" spans="1:17" ht="14.4" customHeight="1" x14ac:dyDescent="0.3">
      <c r="A50" s="663" t="s">
        <v>518</v>
      </c>
      <c r="B50" s="664" t="s">
        <v>2847</v>
      </c>
      <c r="C50" s="664" t="s">
        <v>2897</v>
      </c>
      <c r="D50" s="664" t="s">
        <v>2907</v>
      </c>
      <c r="E50" s="664" t="s">
        <v>2908</v>
      </c>
      <c r="F50" s="667">
        <v>53</v>
      </c>
      <c r="G50" s="667">
        <v>8293.9699999999993</v>
      </c>
      <c r="H50" s="667">
        <v>1</v>
      </c>
      <c r="I50" s="667">
        <v>156.48999999999998</v>
      </c>
      <c r="J50" s="667">
        <v>103</v>
      </c>
      <c r="K50" s="667">
        <v>16118.470000000001</v>
      </c>
      <c r="L50" s="667">
        <v>1.9433962264150946</v>
      </c>
      <c r="M50" s="667">
        <v>156.49</v>
      </c>
      <c r="N50" s="667">
        <v>26</v>
      </c>
      <c r="O50" s="667">
        <v>4068.74</v>
      </c>
      <c r="P50" s="680">
        <v>0.49056603773584906</v>
      </c>
      <c r="Q50" s="668">
        <v>156.48999999999998</v>
      </c>
    </row>
    <row r="51" spans="1:17" ht="14.4" customHeight="1" x14ac:dyDescent="0.3">
      <c r="A51" s="663" t="s">
        <v>518</v>
      </c>
      <c r="B51" s="664" t="s">
        <v>2847</v>
      </c>
      <c r="C51" s="664" t="s">
        <v>2897</v>
      </c>
      <c r="D51" s="664" t="s">
        <v>2909</v>
      </c>
      <c r="E51" s="664" t="s">
        <v>2908</v>
      </c>
      <c r="F51" s="667">
        <v>82</v>
      </c>
      <c r="G51" s="667">
        <v>14107.279999999999</v>
      </c>
      <c r="H51" s="667">
        <v>1</v>
      </c>
      <c r="I51" s="667">
        <v>172.04</v>
      </c>
      <c r="J51" s="667">
        <v>61</v>
      </c>
      <c r="K51" s="667">
        <v>10494.439999999999</v>
      </c>
      <c r="L51" s="667">
        <v>0.74390243902439024</v>
      </c>
      <c r="M51" s="667">
        <v>172.04</v>
      </c>
      <c r="N51" s="667">
        <v>68</v>
      </c>
      <c r="O51" s="667">
        <v>11698.720000000001</v>
      </c>
      <c r="P51" s="680">
        <v>0.82926829268292701</v>
      </c>
      <c r="Q51" s="668">
        <v>172.04000000000002</v>
      </c>
    </row>
    <row r="52" spans="1:17" ht="14.4" customHeight="1" x14ac:dyDescent="0.3">
      <c r="A52" s="663" t="s">
        <v>518</v>
      </c>
      <c r="B52" s="664" t="s">
        <v>2847</v>
      </c>
      <c r="C52" s="664" t="s">
        <v>2897</v>
      </c>
      <c r="D52" s="664" t="s">
        <v>2910</v>
      </c>
      <c r="E52" s="664" t="s">
        <v>2908</v>
      </c>
      <c r="F52" s="667">
        <v>14</v>
      </c>
      <c r="G52" s="667">
        <v>2756.74</v>
      </c>
      <c r="H52" s="667">
        <v>1</v>
      </c>
      <c r="I52" s="667">
        <v>196.91</v>
      </c>
      <c r="J52" s="667">
        <v>6</v>
      </c>
      <c r="K52" s="667">
        <v>1181.46</v>
      </c>
      <c r="L52" s="667">
        <v>0.4285714285714286</v>
      </c>
      <c r="M52" s="667">
        <v>196.91</v>
      </c>
      <c r="N52" s="667">
        <v>6</v>
      </c>
      <c r="O52" s="667">
        <v>1181.46</v>
      </c>
      <c r="P52" s="680">
        <v>0.4285714285714286</v>
      </c>
      <c r="Q52" s="668">
        <v>196.91</v>
      </c>
    </row>
    <row r="53" spans="1:17" ht="14.4" customHeight="1" x14ac:dyDescent="0.3">
      <c r="A53" s="663" t="s">
        <v>518</v>
      </c>
      <c r="B53" s="664" t="s">
        <v>2847</v>
      </c>
      <c r="C53" s="664" t="s">
        <v>2897</v>
      </c>
      <c r="D53" s="664" t="s">
        <v>2911</v>
      </c>
      <c r="E53" s="664" t="s">
        <v>2908</v>
      </c>
      <c r="F53" s="667"/>
      <c r="G53" s="667"/>
      <c r="H53" s="667"/>
      <c r="I53" s="667"/>
      <c r="J53" s="667">
        <v>2</v>
      </c>
      <c r="K53" s="667">
        <v>625.96</v>
      </c>
      <c r="L53" s="667"/>
      <c r="M53" s="667">
        <v>312.98</v>
      </c>
      <c r="N53" s="667"/>
      <c r="O53" s="667"/>
      <c r="P53" s="680"/>
      <c r="Q53" s="668"/>
    </row>
    <row r="54" spans="1:17" ht="14.4" customHeight="1" x14ac:dyDescent="0.3">
      <c r="A54" s="663" t="s">
        <v>518</v>
      </c>
      <c r="B54" s="664" t="s">
        <v>2847</v>
      </c>
      <c r="C54" s="664" t="s">
        <v>2897</v>
      </c>
      <c r="D54" s="664" t="s">
        <v>2912</v>
      </c>
      <c r="E54" s="664" t="s">
        <v>2908</v>
      </c>
      <c r="F54" s="667"/>
      <c r="G54" s="667"/>
      <c r="H54" s="667"/>
      <c r="I54" s="667"/>
      <c r="J54" s="667">
        <v>6</v>
      </c>
      <c r="K54" s="667">
        <v>1877.88</v>
      </c>
      <c r="L54" s="667"/>
      <c r="M54" s="667">
        <v>312.98</v>
      </c>
      <c r="N54" s="667">
        <v>2</v>
      </c>
      <c r="O54" s="667">
        <v>625.96</v>
      </c>
      <c r="P54" s="680"/>
      <c r="Q54" s="668">
        <v>312.98</v>
      </c>
    </row>
    <row r="55" spans="1:17" ht="14.4" customHeight="1" x14ac:dyDescent="0.3">
      <c r="A55" s="663" t="s">
        <v>518</v>
      </c>
      <c r="B55" s="664" t="s">
        <v>2847</v>
      </c>
      <c r="C55" s="664" t="s">
        <v>2897</v>
      </c>
      <c r="D55" s="664" t="s">
        <v>2913</v>
      </c>
      <c r="E55" s="664" t="s">
        <v>2908</v>
      </c>
      <c r="F55" s="667">
        <v>23</v>
      </c>
      <c r="G55" s="667">
        <v>8628.68</v>
      </c>
      <c r="H55" s="667">
        <v>1</v>
      </c>
      <c r="I55" s="667">
        <v>375.16</v>
      </c>
      <c r="J55" s="667">
        <v>20</v>
      </c>
      <c r="K55" s="667">
        <v>7503.2</v>
      </c>
      <c r="L55" s="667">
        <v>0.86956521739130432</v>
      </c>
      <c r="M55" s="667">
        <v>375.15999999999997</v>
      </c>
      <c r="N55" s="667">
        <v>13</v>
      </c>
      <c r="O55" s="667">
        <v>4877.08</v>
      </c>
      <c r="P55" s="680">
        <v>0.56521739130434778</v>
      </c>
      <c r="Q55" s="668">
        <v>375.15999999999997</v>
      </c>
    </row>
    <row r="56" spans="1:17" ht="14.4" customHeight="1" x14ac:dyDescent="0.3">
      <c r="A56" s="663" t="s">
        <v>518</v>
      </c>
      <c r="B56" s="664" t="s">
        <v>2847</v>
      </c>
      <c r="C56" s="664" t="s">
        <v>2897</v>
      </c>
      <c r="D56" s="664" t="s">
        <v>2914</v>
      </c>
      <c r="E56" s="664" t="s">
        <v>2908</v>
      </c>
      <c r="F56" s="667">
        <v>3</v>
      </c>
      <c r="G56" s="667">
        <v>1256.07</v>
      </c>
      <c r="H56" s="667">
        <v>1</v>
      </c>
      <c r="I56" s="667">
        <v>418.69</v>
      </c>
      <c r="J56" s="667">
        <v>1</v>
      </c>
      <c r="K56" s="667">
        <v>418.69</v>
      </c>
      <c r="L56" s="667">
        <v>0.33333333333333337</v>
      </c>
      <c r="M56" s="667">
        <v>418.69</v>
      </c>
      <c r="N56" s="667">
        <v>5</v>
      </c>
      <c r="O56" s="667">
        <v>2093.4499999999998</v>
      </c>
      <c r="P56" s="680">
        <v>1.6666666666666665</v>
      </c>
      <c r="Q56" s="668">
        <v>418.68999999999994</v>
      </c>
    </row>
    <row r="57" spans="1:17" ht="14.4" customHeight="1" x14ac:dyDescent="0.3">
      <c r="A57" s="663" t="s">
        <v>518</v>
      </c>
      <c r="B57" s="664" t="s">
        <v>2847</v>
      </c>
      <c r="C57" s="664" t="s">
        <v>2897</v>
      </c>
      <c r="D57" s="664" t="s">
        <v>2915</v>
      </c>
      <c r="E57" s="664" t="s">
        <v>2908</v>
      </c>
      <c r="F57" s="667"/>
      <c r="G57" s="667"/>
      <c r="H57" s="667"/>
      <c r="I57" s="667"/>
      <c r="J57" s="667">
        <v>2</v>
      </c>
      <c r="K57" s="667">
        <v>1073.68</v>
      </c>
      <c r="L57" s="667"/>
      <c r="M57" s="667">
        <v>536.84</v>
      </c>
      <c r="N57" s="667"/>
      <c r="O57" s="667"/>
      <c r="P57" s="680"/>
      <c r="Q57" s="668"/>
    </row>
    <row r="58" spans="1:17" ht="14.4" customHeight="1" x14ac:dyDescent="0.3">
      <c r="A58" s="663" t="s">
        <v>518</v>
      </c>
      <c r="B58" s="664" t="s">
        <v>2847</v>
      </c>
      <c r="C58" s="664" t="s">
        <v>2897</v>
      </c>
      <c r="D58" s="664" t="s">
        <v>2916</v>
      </c>
      <c r="E58" s="664" t="s">
        <v>2908</v>
      </c>
      <c r="F58" s="667"/>
      <c r="G58" s="667"/>
      <c r="H58" s="667"/>
      <c r="I58" s="667"/>
      <c r="J58" s="667">
        <v>2</v>
      </c>
      <c r="K58" s="667">
        <v>835.3</v>
      </c>
      <c r="L58" s="667"/>
      <c r="M58" s="667">
        <v>417.65</v>
      </c>
      <c r="N58" s="667"/>
      <c r="O58" s="667"/>
      <c r="P58" s="680"/>
      <c r="Q58" s="668"/>
    </row>
    <row r="59" spans="1:17" ht="14.4" customHeight="1" x14ac:dyDescent="0.3">
      <c r="A59" s="663" t="s">
        <v>518</v>
      </c>
      <c r="B59" s="664" t="s">
        <v>2847</v>
      </c>
      <c r="C59" s="664" t="s">
        <v>2897</v>
      </c>
      <c r="D59" s="664" t="s">
        <v>2917</v>
      </c>
      <c r="E59" s="664" t="s">
        <v>2908</v>
      </c>
      <c r="F59" s="667"/>
      <c r="G59" s="667"/>
      <c r="H59" s="667"/>
      <c r="I59" s="667"/>
      <c r="J59" s="667">
        <v>2</v>
      </c>
      <c r="K59" s="667">
        <v>1038.44</v>
      </c>
      <c r="L59" s="667"/>
      <c r="M59" s="667">
        <v>519.22</v>
      </c>
      <c r="N59" s="667">
        <v>1</v>
      </c>
      <c r="O59" s="667">
        <v>519.22</v>
      </c>
      <c r="P59" s="680"/>
      <c r="Q59" s="668">
        <v>519.22</v>
      </c>
    </row>
    <row r="60" spans="1:17" ht="14.4" customHeight="1" x14ac:dyDescent="0.3">
      <c r="A60" s="663" t="s">
        <v>518</v>
      </c>
      <c r="B60" s="664" t="s">
        <v>2847</v>
      </c>
      <c r="C60" s="664" t="s">
        <v>2897</v>
      </c>
      <c r="D60" s="664" t="s">
        <v>2918</v>
      </c>
      <c r="E60" s="664" t="s">
        <v>2919</v>
      </c>
      <c r="F60" s="667">
        <v>12</v>
      </c>
      <c r="G60" s="667">
        <v>2064.48</v>
      </c>
      <c r="H60" s="667">
        <v>1</v>
      </c>
      <c r="I60" s="667">
        <v>172.04</v>
      </c>
      <c r="J60" s="667">
        <v>7</v>
      </c>
      <c r="K60" s="667">
        <v>1204.28</v>
      </c>
      <c r="L60" s="667">
        <v>0.58333333333333337</v>
      </c>
      <c r="M60" s="667">
        <v>172.04</v>
      </c>
      <c r="N60" s="667">
        <v>19</v>
      </c>
      <c r="O60" s="667">
        <v>3268.76</v>
      </c>
      <c r="P60" s="680">
        <v>1.5833333333333335</v>
      </c>
      <c r="Q60" s="668">
        <v>172.04000000000002</v>
      </c>
    </row>
    <row r="61" spans="1:17" ht="14.4" customHeight="1" x14ac:dyDescent="0.3">
      <c r="A61" s="663" t="s">
        <v>518</v>
      </c>
      <c r="B61" s="664" t="s">
        <v>2847</v>
      </c>
      <c r="C61" s="664" t="s">
        <v>2897</v>
      </c>
      <c r="D61" s="664" t="s">
        <v>2920</v>
      </c>
      <c r="E61" s="664" t="s">
        <v>2919</v>
      </c>
      <c r="F61" s="667">
        <v>3</v>
      </c>
      <c r="G61" s="667">
        <v>590.73</v>
      </c>
      <c r="H61" s="667">
        <v>1</v>
      </c>
      <c r="I61" s="667">
        <v>196.91</v>
      </c>
      <c r="J61" s="667">
        <v>1</v>
      </c>
      <c r="K61" s="667">
        <v>196.91</v>
      </c>
      <c r="L61" s="667">
        <v>0.33333333333333331</v>
      </c>
      <c r="M61" s="667">
        <v>196.91</v>
      </c>
      <c r="N61" s="667"/>
      <c r="O61" s="667"/>
      <c r="P61" s="680"/>
      <c r="Q61" s="668"/>
    </row>
    <row r="62" spans="1:17" ht="14.4" customHeight="1" x14ac:dyDescent="0.3">
      <c r="A62" s="663" t="s">
        <v>518</v>
      </c>
      <c r="B62" s="664" t="s">
        <v>2847</v>
      </c>
      <c r="C62" s="664" t="s">
        <v>2897</v>
      </c>
      <c r="D62" s="664" t="s">
        <v>2921</v>
      </c>
      <c r="E62" s="664" t="s">
        <v>2919</v>
      </c>
      <c r="F62" s="667">
        <v>1</v>
      </c>
      <c r="G62" s="667">
        <v>2370.16</v>
      </c>
      <c r="H62" s="667">
        <v>1</v>
      </c>
      <c r="I62" s="667">
        <v>2370.16</v>
      </c>
      <c r="J62" s="667">
        <v>2</v>
      </c>
      <c r="K62" s="667">
        <v>4740.32</v>
      </c>
      <c r="L62" s="667">
        <v>2</v>
      </c>
      <c r="M62" s="667">
        <v>2370.16</v>
      </c>
      <c r="N62" s="667"/>
      <c r="O62" s="667"/>
      <c r="P62" s="680"/>
      <c r="Q62" s="668"/>
    </row>
    <row r="63" spans="1:17" ht="14.4" customHeight="1" x14ac:dyDescent="0.3">
      <c r="A63" s="663" t="s">
        <v>518</v>
      </c>
      <c r="B63" s="664" t="s">
        <v>2847</v>
      </c>
      <c r="C63" s="664" t="s">
        <v>2897</v>
      </c>
      <c r="D63" s="664" t="s">
        <v>2922</v>
      </c>
      <c r="E63" s="664" t="s">
        <v>2919</v>
      </c>
      <c r="F63" s="667">
        <v>1</v>
      </c>
      <c r="G63" s="667">
        <v>4349.62</v>
      </c>
      <c r="H63" s="667">
        <v>1</v>
      </c>
      <c r="I63" s="667">
        <v>4349.62</v>
      </c>
      <c r="J63" s="667"/>
      <c r="K63" s="667"/>
      <c r="L63" s="667"/>
      <c r="M63" s="667"/>
      <c r="N63" s="667">
        <v>3</v>
      </c>
      <c r="O63" s="667">
        <v>13048.86</v>
      </c>
      <c r="P63" s="680">
        <v>3</v>
      </c>
      <c r="Q63" s="668">
        <v>4349.62</v>
      </c>
    </row>
    <row r="64" spans="1:17" ht="14.4" customHeight="1" x14ac:dyDescent="0.3">
      <c r="A64" s="663" t="s">
        <v>518</v>
      </c>
      <c r="B64" s="664" t="s">
        <v>2847</v>
      </c>
      <c r="C64" s="664" t="s">
        <v>2897</v>
      </c>
      <c r="D64" s="664" t="s">
        <v>2923</v>
      </c>
      <c r="E64" s="664" t="s">
        <v>2924</v>
      </c>
      <c r="F64" s="667"/>
      <c r="G64" s="667"/>
      <c r="H64" s="667"/>
      <c r="I64" s="667"/>
      <c r="J64" s="667">
        <v>5</v>
      </c>
      <c r="K64" s="667">
        <v>2815</v>
      </c>
      <c r="L64" s="667"/>
      <c r="M64" s="667">
        <v>563</v>
      </c>
      <c r="N64" s="667"/>
      <c r="O64" s="667"/>
      <c r="P64" s="680"/>
      <c r="Q64" s="668"/>
    </row>
    <row r="65" spans="1:17" ht="14.4" customHeight="1" x14ac:dyDescent="0.3">
      <c r="A65" s="663" t="s">
        <v>518</v>
      </c>
      <c r="B65" s="664" t="s">
        <v>2847</v>
      </c>
      <c r="C65" s="664" t="s">
        <v>2897</v>
      </c>
      <c r="D65" s="664" t="s">
        <v>2925</v>
      </c>
      <c r="E65" s="664" t="s">
        <v>2926</v>
      </c>
      <c r="F65" s="667">
        <v>2</v>
      </c>
      <c r="G65" s="667">
        <v>31114</v>
      </c>
      <c r="H65" s="667">
        <v>1</v>
      </c>
      <c r="I65" s="667">
        <v>15557</v>
      </c>
      <c r="J65" s="667"/>
      <c r="K65" s="667"/>
      <c r="L65" s="667"/>
      <c r="M65" s="667"/>
      <c r="N65" s="667"/>
      <c r="O65" s="667"/>
      <c r="P65" s="680"/>
      <c r="Q65" s="668"/>
    </row>
    <row r="66" spans="1:17" ht="14.4" customHeight="1" x14ac:dyDescent="0.3">
      <c r="A66" s="663" t="s">
        <v>518</v>
      </c>
      <c r="B66" s="664" t="s">
        <v>2847</v>
      </c>
      <c r="C66" s="664" t="s">
        <v>2897</v>
      </c>
      <c r="D66" s="664" t="s">
        <v>2927</v>
      </c>
      <c r="E66" s="664" t="s">
        <v>2908</v>
      </c>
      <c r="F66" s="667"/>
      <c r="G66" s="667"/>
      <c r="H66" s="667"/>
      <c r="I66" s="667"/>
      <c r="J66" s="667"/>
      <c r="K66" s="667"/>
      <c r="L66" s="667"/>
      <c r="M66" s="667"/>
      <c r="N66" s="667">
        <v>1</v>
      </c>
      <c r="O66" s="667">
        <v>417.65</v>
      </c>
      <c r="P66" s="680"/>
      <c r="Q66" s="668">
        <v>417.65</v>
      </c>
    </row>
    <row r="67" spans="1:17" ht="14.4" customHeight="1" x14ac:dyDescent="0.3">
      <c r="A67" s="663" t="s">
        <v>518</v>
      </c>
      <c r="B67" s="664" t="s">
        <v>2847</v>
      </c>
      <c r="C67" s="664" t="s">
        <v>2897</v>
      </c>
      <c r="D67" s="664" t="s">
        <v>2928</v>
      </c>
      <c r="E67" s="664" t="s">
        <v>2929</v>
      </c>
      <c r="F67" s="667"/>
      <c r="G67" s="667"/>
      <c r="H67" s="667"/>
      <c r="I67" s="667"/>
      <c r="J67" s="667">
        <v>6</v>
      </c>
      <c r="K67" s="667">
        <v>1181.46</v>
      </c>
      <c r="L67" s="667"/>
      <c r="M67" s="667">
        <v>196.91</v>
      </c>
      <c r="N67" s="667"/>
      <c r="O67" s="667"/>
      <c r="P67" s="680"/>
      <c r="Q67" s="668"/>
    </row>
    <row r="68" spans="1:17" ht="14.4" customHeight="1" x14ac:dyDescent="0.3">
      <c r="A68" s="663" t="s">
        <v>518</v>
      </c>
      <c r="B68" s="664" t="s">
        <v>2847</v>
      </c>
      <c r="C68" s="664" t="s">
        <v>2897</v>
      </c>
      <c r="D68" s="664" t="s">
        <v>2930</v>
      </c>
      <c r="E68" s="664" t="s">
        <v>2908</v>
      </c>
      <c r="F68" s="667"/>
      <c r="G68" s="667"/>
      <c r="H68" s="667"/>
      <c r="I68" s="667"/>
      <c r="J68" s="667"/>
      <c r="K68" s="667"/>
      <c r="L68" s="667"/>
      <c r="M68" s="667"/>
      <c r="N68" s="667">
        <v>1</v>
      </c>
      <c r="O68" s="667">
        <v>607.30999999999995</v>
      </c>
      <c r="P68" s="680"/>
      <c r="Q68" s="668">
        <v>607.30999999999995</v>
      </c>
    </row>
    <row r="69" spans="1:17" ht="14.4" customHeight="1" x14ac:dyDescent="0.3">
      <c r="A69" s="663" t="s">
        <v>518</v>
      </c>
      <c r="B69" s="664" t="s">
        <v>2847</v>
      </c>
      <c r="C69" s="664" t="s">
        <v>2897</v>
      </c>
      <c r="D69" s="664" t="s">
        <v>2931</v>
      </c>
      <c r="E69" s="664" t="s">
        <v>2929</v>
      </c>
      <c r="F69" s="667"/>
      <c r="G69" s="667"/>
      <c r="H69" s="667"/>
      <c r="I69" s="667"/>
      <c r="J69" s="667">
        <v>1</v>
      </c>
      <c r="K69" s="667">
        <v>1356.6</v>
      </c>
      <c r="L69" s="667"/>
      <c r="M69" s="667">
        <v>1356.6</v>
      </c>
      <c r="N69" s="667"/>
      <c r="O69" s="667"/>
      <c r="P69" s="680"/>
      <c r="Q69" s="668"/>
    </row>
    <row r="70" spans="1:17" ht="14.4" customHeight="1" x14ac:dyDescent="0.3">
      <c r="A70" s="663" t="s">
        <v>518</v>
      </c>
      <c r="B70" s="664" t="s">
        <v>2847</v>
      </c>
      <c r="C70" s="664" t="s">
        <v>2897</v>
      </c>
      <c r="D70" s="664" t="s">
        <v>2932</v>
      </c>
      <c r="E70" s="664" t="s">
        <v>2908</v>
      </c>
      <c r="F70" s="667"/>
      <c r="G70" s="667"/>
      <c r="H70" s="667"/>
      <c r="I70" s="667"/>
      <c r="J70" s="667">
        <v>2</v>
      </c>
      <c r="K70" s="667">
        <v>315.06</v>
      </c>
      <c r="L70" s="667"/>
      <c r="M70" s="667">
        <v>157.53</v>
      </c>
      <c r="N70" s="667">
        <v>6</v>
      </c>
      <c r="O70" s="667">
        <v>945.18</v>
      </c>
      <c r="P70" s="680"/>
      <c r="Q70" s="668">
        <v>157.53</v>
      </c>
    </row>
    <row r="71" spans="1:17" ht="14.4" customHeight="1" x14ac:dyDescent="0.3">
      <c r="A71" s="663" t="s">
        <v>518</v>
      </c>
      <c r="B71" s="664" t="s">
        <v>2847</v>
      </c>
      <c r="C71" s="664" t="s">
        <v>2897</v>
      </c>
      <c r="D71" s="664" t="s">
        <v>2933</v>
      </c>
      <c r="E71" s="664" t="s">
        <v>2934</v>
      </c>
      <c r="F71" s="667"/>
      <c r="G71" s="667"/>
      <c r="H71" s="667"/>
      <c r="I71" s="667"/>
      <c r="J71" s="667">
        <v>5</v>
      </c>
      <c r="K71" s="667">
        <v>1243.6500000000001</v>
      </c>
      <c r="L71" s="667"/>
      <c r="M71" s="667">
        <v>248.73000000000002</v>
      </c>
      <c r="N71" s="667"/>
      <c r="O71" s="667"/>
      <c r="P71" s="680"/>
      <c r="Q71" s="668"/>
    </row>
    <row r="72" spans="1:17" ht="14.4" customHeight="1" x14ac:dyDescent="0.3">
      <c r="A72" s="663" t="s">
        <v>518</v>
      </c>
      <c r="B72" s="664" t="s">
        <v>2847</v>
      </c>
      <c r="C72" s="664" t="s">
        <v>2897</v>
      </c>
      <c r="D72" s="664" t="s">
        <v>2935</v>
      </c>
      <c r="E72" s="664" t="s">
        <v>2919</v>
      </c>
      <c r="F72" s="667"/>
      <c r="G72" s="667"/>
      <c r="H72" s="667"/>
      <c r="I72" s="667"/>
      <c r="J72" s="667">
        <v>1</v>
      </c>
      <c r="K72" s="667">
        <v>195.87</v>
      </c>
      <c r="L72" s="667"/>
      <c r="M72" s="667">
        <v>195.87</v>
      </c>
      <c r="N72" s="667"/>
      <c r="O72" s="667"/>
      <c r="P72" s="680"/>
      <c r="Q72" s="668"/>
    </row>
    <row r="73" spans="1:17" ht="14.4" customHeight="1" x14ac:dyDescent="0.3">
      <c r="A73" s="663" t="s">
        <v>518</v>
      </c>
      <c r="B73" s="664" t="s">
        <v>2847</v>
      </c>
      <c r="C73" s="664" t="s">
        <v>2897</v>
      </c>
      <c r="D73" s="664" t="s">
        <v>2936</v>
      </c>
      <c r="E73" s="664" t="s">
        <v>2908</v>
      </c>
      <c r="F73" s="667"/>
      <c r="G73" s="667"/>
      <c r="H73" s="667"/>
      <c r="I73" s="667"/>
      <c r="J73" s="667"/>
      <c r="K73" s="667"/>
      <c r="L73" s="667"/>
      <c r="M73" s="667"/>
      <c r="N73" s="667">
        <v>170</v>
      </c>
      <c r="O73" s="667">
        <v>94433.3</v>
      </c>
      <c r="P73" s="680"/>
      <c r="Q73" s="668">
        <v>555.49</v>
      </c>
    </row>
    <row r="74" spans="1:17" ht="14.4" customHeight="1" x14ac:dyDescent="0.3">
      <c r="A74" s="663" t="s">
        <v>518</v>
      </c>
      <c r="B74" s="664" t="s">
        <v>2847</v>
      </c>
      <c r="C74" s="664" t="s">
        <v>2897</v>
      </c>
      <c r="D74" s="664" t="s">
        <v>2937</v>
      </c>
      <c r="E74" s="664" t="s">
        <v>2908</v>
      </c>
      <c r="F74" s="667"/>
      <c r="G74" s="667"/>
      <c r="H74" s="667"/>
      <c r="I74" s="667"/>
      <c r="J74" s="667"/>
      <c r="K74" s="667"/>
      <c r="L74" s="667"/>
      <c r="M74" s="667"/>
      <c r="N74" s="667">
        <v>10</v>
      </c>
      <c r="O74" s="667">
        <v>21432.000000000004</v>
      </c>
      <c r="P74" s="680"/>
      <c r="Q74" s="668">
        <v>2143.2000000000003</v>
      </c>
    </row>
    <row r="75" spans="1:17" ht="14.4" customHeight="1" x14ac:dyDescent="0.3">
      <c r="A75" s="663" t="s">
        <v>518</v>
      </c>
      <c r="B75" s="664" t="s">
        <v>2847</v>
      </c>
      <c r="C75" s="664" t="s">
        <v>2897</v>
      </c>
      <c r="D75" s="664" t="s">
        <v>2938</v>
      </c>
      <c r="E75" s="664" t="s">
        <v>2939</v>
      </c>
      <c r="F75" s="667"/>
      <c r="G75" s="667"/>
      <c r="H75" s="667"/>
      <c r="I75" s="667"/>
      <c r="J75" s="667"/>
      <c r="K75" s="667"/>
      <c r="L75" s="667"/>
      <c r="M75" s="667"/>
      <c r="N75" s="667">
        <v>8</v>
      </c>
      <c r="O75" s="667">
        <v>11375.119999999999</v>
      </c>
      <c r="P75" s="680"/>
      <c r="Q75" s="668">
        <v>1421.8899999999999</v>
      </c>
    </row>
    <row r="76" spans="1:17" ht="14.4" customHeight="1" x14ac:dyDescent="0.3">
      <c r="A76" s="663" t="s">
        <v>518</v>
      </c>
      <c r="B76" s="664" t="s">
        <v>2847</v>
      </c>
      <c r="C76" s="664" t="s">
        <v>2897</v>
      </c>
      <c r="D76" s="664" t="s">
        <v>2940</v>
      </c>
      <c r="E76" s="664" t="s">
        <v>2908</v>
      </c>
      <c r="F76" s="667"/>
      <c r="G76" s="667"/>
      <c r="H76" s="667"/>
      <c r="I76" s="667"/>
      <c r="J76" s="667"/>
      <c r="K76" s="667"/>
      <c r="L76" s="667"/>
      <c r="M76" s="667"/>
      <c r="N76" s="667">
        <v>14</v>
      </c>
      <c r="O76" s="667">
        <v>28408.800000000003</v>
      </c>
      <c r="P76" s="680"/>
      <c r="Q76" s="668">
        <v>2029.2000000000003</v>
      </c>
    </row>
    <row r="77" spans="1:17" ht="14.4" customHeight="1" x14ac:dyDescent="0.3">
      <c r="A77" s="663" t="s">
        <v>518</v>
      </c>
      <c r="B77" s="664" t="s">
        <v>2847</v>
      </c>
      <c r="C77" s="664" t="s">
        <v>2897</v>
      </c>
      <c r="D77" s="664" t="s">
        <v>2941</v>
      </c>
      <c r="E77" s="664" t="s">
        <v>2942</v>
      </c>
      <c r="F77" s="667"/>
      <c r="G77" s="667"/>
      <c r="H77" s="667"/>
      <c r="I77" s="667"/>
      <c r="J77" s="667"/>
      <c r="K77" s="667"/>
      <c r="L77" s="667"/>
      <c r="M77" s="667"/>
      <c r="N77" s="667">
        <v>1</v>
      </c>
      <c r="O77" s="667">
        <v>2467.58</v>
      </c>
      <c r="P77" s="680"/>
      <c r="Q77" s="668">
        <v>2467.58</v>
      </c>
    </row>
    <row r="78" spans="1:17" ht="14.4" customHeight="1" x14ac:dyDescent="0.3">
      <c r="A78" s="663" t="s">
        <v>518</v>
      </c>
      <c r="B78" s="664" t="s">
        <v>2847</v>
      </c>
      <c r="C78" s="664" t="s">
        <v>2897</v>
      </c>
      <c r="D78" s="664" t="s">
        <v>2943</v>
      </c>
      <c r="E78" s="664" t="s">
        <v>2944</v>
      </c>
      <c r="F78" s="667"/>
      <c r="G78" s="667"/>
      <c r="H78" s="667"/>
      <c r="I78" s="667"/>
      <c r="J78" s="667"/>
      <c r="K78" s="667"/>
      <c r="L78" s="667"/>
      <c r="M78" s="667"/>
      <c r="N78" s="667">
        <v>30</v>
      </c>
      <c r="O78" s="667">
        <v>16882.5</v>
      </c>
      <c r="P78" s="680"/>
      <c r="Q78" s="668">
        <v>562.75</v>
      </c>
    </row>
    <row r="79" spans="1:17" ht="14.4" customHeight="1" x14ac:dyDescent="0.3">
      <c r="A79" s="663" t="s">
        <v>518</v>
      </c>
      <c r="B79" s="664" t="s">
        <v>2847</v>
      </c>
      <c r="C79" s="664" t="s">
        <v>2676</v>
      </c>
      <c r="D79" s="664" t="s">
        <v>2945</v>
      </c>
      <c r="E79" s="664"/>
      <c r="F79" s="667"/>
      <c r="G79" s="667"/>
      <c r="H79" s="667"/>
      <c r="I79" s="667"/>
      <c r="J79" s="667">
        <v>1</v>
      </c>
      <c r="K79" s="667">
        <v>1107</v>
      </c>
      <c r="L79" s="667"/>
      <c r="M79" s="667">
        <v>1107</v>
      </c>
      <c r="N79" s="667"/>
      <c r="O79" s="667"/>
      <c r="P79" s="680"/>
      <c r="Q79" s="668"/>
    </row>
    <row r="80" spans="1:17" ht="14.4" customHeight="1" x14ac:dyDescent="0.3">
      <c r="A80" s="663" t="s">
        <v>518</v>
      </c>
      <c r="B80" s="664" t="s">
        <v>2847</v>
      </c>
      <c r="C80" s="664" t="s">
        <v>2676</v>
      </c>
      <c r="D80" s="664" t="s">
        <v>2698</v>
      </c>
      <c r="E80" s="664"/>
      <c r="F80" s="667"/>
      <c r="G80" s="667"/>
      <c r="H80" s="667"/>
      <c r="I80" s="667"/>
      <c r="J80" s="667">
        <v>4</v>
      </c>
      <c r="K80" s="667">
        <v>2812</v>
      </c>
      <c r="L80" s="667"/>
      <c r="M80" s="667">
        <v>703</v>
      </c>
      <c r="N80" s="667">
        <v>1</v>
      </c>
      <c r="O80" s="667">
        <v>703</v>
      </c>
      <c r="P80" s="680"/>
      <c r="Q80" s="668">
        <v>703</v>
      </c>
    </row>
    <row r="81" spans="1:17" ht="14.4" customHeight="1" x14ac:dyDescent="0.3">
      <c r="A81" s="663" t="s">
        <v>518</v>
      </c>
      <c r="B81" s="664" t="s">
        <v>2847</v>
      </c>
      <c r="C81" s="664" t="s">
        <v>2703</v>
      </c>
      <c r="D81" s="664" t="s">
        <v>2946</v>
      </c>
      <c r="E81" s="664" t="s">
        <v>2947</v>
      </c>
      <c r="F81" s="667">
        <v>2</v>
      </c>
      <c r="G81" s="667">
        <v>143</v>
      </c>
      <c r="H81" s="667">
        <v>1</v>
      </c>
      <c r="I81" s="667">
        <v>71.5</v>
      </c>
      <c r="J81" s="667">
        <v>1</v>
      </c>
      <c r="K81" s="667">
        <v>72</v>
      </c>
      <c r="L81" s="667">
        <v>0.50349650349650354</v>
      </c>
      <c r="M81" s="667">
        <v>72</v>
      </c>
      <c r="N81" s="667">
        <v>2</v>
      </c>
      <c r="O81" s="667">
        <v>150</v>
      </c>
      <c r="P81" s="680">
        <v>1.048951048951049</v>
      </c>
      <c r="Q81" s="668">
        <v>75</v>
      </c>
    </row>
    <row r="82" spans="1:17" ht="14.4" customHeight="1" x14ac:dyDescent="0.3">
      <c r="A82" s="663" t="s">
        <v>518</v>
      </c>
      <c r="B82" s="664" t="s">
        <v>2847</v>
      </c>
      <c r="C82" s="664" t="s">
        <v>2703</v>
      </c>
      <c r="D82" s="664" t="s">
        <v>2948</v>
      </c>
      <c r="E82" s="664" t="s">
        <v>2736</v>
      </c>
      <c r="F82" s="667">
        <v>54</v>
      </c>
      <c r="G82" s="667">
        <v>15024</v>
      </c>
      <c r="H82" s="667">
        <v>1</v>
      </c>
      <c r="I82" s="667">
        <v>278.22222222222223</v>
      </c>
      <c r="J82" s="667">
        <v>65</v>
      </c>
      <c r="K82" s="667">
        <v>18330</v>
      </c>
      <c r="L82" s="667">
        <v>1.2200479233226837</v>
      </c>
      <c r="M82" s="667">
        <v>282</v>
      </c>
      <c r="N82" s="667">
        <v>102</v>
      </c>
      <c r="O82" s="667">
        <v>29988</v>
      </c>
      <c r="P82" s="680">
        <v>1.9960063897763578</v>
      </c>
      <c r="Q82" s="668">
        <v>294</v>
      </c>
    </row>
    <row r="83" spans="1:17" ht="14.4" customHeight="1" x14ac:dyDescent="0.3">
      <c r="A83" s="663" t="s">
        <v>518</v>
      </c>
      <c r="B83" s="664" t="s">
        <v>2847</v>
      </c>
      <c r="C83" s="664" t="s">
        <v>2703</v>
      </c>
      <c r="D83" s="664" t="s">
        <v>2949</v>
      </c>
      <c r="E83" s="664" t="s">
        <v>2746</v>
      </c>
      <c r="F83" s="667">
        <v>82</v>
      </c>
      <c r="G83" s="667">
        <v>6262</v>
      </c>
      <c r="H83" s="667">
        <v>1</v>
      </c>
      <c r="I83" s="667">
        <v>76.365853658536579</v>
      </c>
      <c r="J83" s="667">
        <v>152</v>
      </c>
      <c r="K83" s="667">
        <v>11856</v>
      </c>
      <c r="L83" s="667">
        <v>1.8933248163526031</v>
      </c>
      <c r="M83" s="667">
        <v>78</v>
      </c>
      <c r="N83" s="667">
        <v>190</v>
      </c>
      <c r="O83" s="667">
        <v>15580</v>
      </c>
      <c r="P83" s="680">
        <v>2.488022995847972</v>
      </c>
      <c r="Q83" s="668">
        <v>82</v>
      </c>
    </row>
    <row r="84" spans="1:17" ht="14.4" customHeight="1" x14ac:dyDescent="0.3">
      <c r="A84" s="663" t="s">
        <v>518</v>
      </c>
      <c r="B84" s="664" t="s">
        <v>2847</v>
      </c>
      <c r="C84" s="664" t="s">
        <v>2703</v>
      </c>
      <c r="D84" s="664" t="s">
        <v>2950</v>
      </c>
      <c r="E84" s="664" t="s">
        <v>2951</v>
      </c>
      <c r="F84" s="667">
        <v>156</v>
      </c>
      <c r="G84" s="667">
        <v>20084</v>
      </c>
      <c r="H84" s="667">
        <v>1</v>
      </c>
      <c r="I84" s="667">
        <v>128.74358974358975</v>
      </c>
      <c r="J84" s="667">
        <v>185</v>
      </c>
      <c r="K84" s="667">
        <v>24050</v>
      </c>
      <c r="L84" s="667">
        <v>1.1974706233817964</v>
      </c>
      <c r="M84" s="667">
        <v>130</v>
      </c>
      <c r="N84" s="667">
        <v>178</v>
      </c>
      <c r="O84" s="667">
        <v>24386</v>
      </c>
      <c r="P84" s="680">
        <v>1.214200358494324</v>
      </c>
      <c r="Q84" s="668">
        <v>137</v>
      </c>
    </row>
    <row r="85" spans="1:17" ht="14.4" customHeight="1" x14ac:dyDescent="0.3">
      <c r="A85" s="663" t="s">
        <v>518</v>
      </c>
      <c r="B85" s="664" t="s">
        <v>2847</v>
      </c>
      <c r="C85" s="664" t="s">
        <v>2703</v>
      </c>
      <c r="D85" s="664" t="s">
        <v>2952</v>
      </c>
      <c r="E85" s="664" t="s">
        <v>2953</v>
      </c>
      <c r="F85" s="667">
        <v>152</v>
      </c>
      <c r="G85" s="667">
        <v>13729</v>
      </c>
      <c r="H85" s="667">
        <v>1</v>
      </c>
      <c r="I85" s="667">
        <v>90.32236842105263</v>
      </c>
      <c r="J85" s="667">
        <v>168</v>
      </c>
      <c r="K85" s="667">
        <v>15455</v>
      </c>
      <c r="L85" s="667">
        <v>1.1257192803554519</v>
      </c>
      <c r="M85" s="667">
        <v>91.99404761904762</v>
      </c>
      <c r="N85" s="667">
        <v>229</v>
      </c>
      <c r="O85" s="667">
        <v>21984</v>
      </c>
      <c r="P85" s="680">
        <v>1.6012819578993371</v>
      </c>
      <c r="Q85" s="668">
        <v>96</v>
      </c>
    </row>
    <row r="86" spans="1:17" ht="14.4" customHeight="1" x14ac:dyDescent="0.3">
      <c r="A86" s="663" t="s">
        <v>518</v>
      </c>
      <c r="B86" s="664" t="s">
        <v>2847</v>
      </c>
      <c r="C86" s="664" t="s">
        <v>2703</v>
      </c>
      <c r="D86" s="664" t="s">
        <v>2954</v>
      </c>
      <c r="E86" s="664" t="s">
        <v>2955</v>
      </c>
      <c r="F86" s="667">
        <v>78</v>
      </c>
      <c r="G86" s="667">
        <v>12066</v>
      </c>
      <c r="H86" s="667">
        <v>1</v>
      </c>
      <c r="I86" s="667">
        <v>154.69230769230768</v>
      </c>
      <c r="J86" s="667">
        <v>21</v>
      </c>
      <c r="K86" s="667">
        <v>3297</v>
      </c>
      <c r="L86" s="667">
        <v>0.27324714072600698</v>
      </c>
      <c r="M86" s="667">
        <v>157</v>
      </c>
      <c r="N86" s="667">
        <v>34</v>
      </c>
      <c r="O86" s="667">
        <v>5644</v>
      </c>
      <c r="P86" s="680">
        <v>0.46776064975965526</v>
      </c>
      <c r="Q86" s="668">
        <v>166</v>
      </c>
    </row>
    <row r="87" spans="1:17" ht="14.4" customHeight="1" x14ac:dyDescent="0.3">
      <c r="A87" s="663" t="s">
        <v>518</v>
      </c>
      <c r="B87" s="664" t="s">
        <v>2847</v>
      </c>
      <c r="C87" s="664" t="s">
        <v>2703</v>
      </c>
      <c r="D87" s="664" t="s">
        <v>2956</v>
      </c>
      <c r="E87" s="664" t="s">
        <v>2957</v>
      </c>
      <c r="F87" s="667">
        <v>141</v>
      </c>
      <c r="G87" s="667">
        <v>67556</v>
      </c>
      <c r="H87" s="667">
        <v>1</v>
      </c>
      <c r="I87" s="667">
        <v>479.12056737588654</v>
      </c>
      <c r="J87" s="667">
        <v>284</v>
      </c>
      <c r="K87" s="667">
        <v>138308</v>
      </c>
      <c r="L87" s="667">
        <v>2.0473088992835575</v>
      </c>
      <c r="M87" s="667">
        <v>487</v>
      </c>
      <c r="N87" s="667">
        <v>271</v>
      </c>
      <c r="O87" s="667">
        <v>138752</v>
      </c>
      <c r="P87" s="680">
        <v>2.0538812244656284</v>
      </c>
      <c r="Q87" s="668">
        <v>512</v>
      </c>
    </row>
    <row r="88" spans="1:17" ht="14.4" customHeight="1" x14ac:dyDescent="0.3">
      <c r="A88" s="663" t="s">
        <v>518</v>
      </c>
      <c r="B88" s="664" t="s">
        <v>2847</v>
      </c>
      <c r="C88" s="664" t="s">
        <v>2703</v>
      </c>
      <c r="D88" s="664" t="s">
        <v>2958</v>
      </c>
      <c r="E88" s="664" t="s">
        <v>2959</v>
      </c>
      <c r="F88" s="667">
        <v>102</v>
      </c>
      <c r="G88" s="667">
        <v>95490</v>
      </c>
      <c r="H88" s="667">
        <v>1</v>
      </c>
      <c r="I88" s="667">
        <v>936.17647058823525</v>
      </c>
      <c r="J88" s="667">
        <v>46</v>
      </c>
      <c r="K88" s="667">
        <v>43654</v>
      </c>
      <c r="L88" s="667">
        <v>0.45715781757252066</v>
      </c>
      <c r="M88" s="667">
        <v>949</v>
      </c>
      <c r="N88" s="667">
        <v>92</v>
      </c>
      <c r="O88" s="667">
        <v>91816</v>
      </c>
      <c r="P88" s="680">
        <v>0.96152476699130796</v>
      </c>
      <c r="Q88" s="668">
        <v>998</v>
      </c>
    </row>
    <row r="89" spans="1:17" ht="14.4" customHeight="1" x14ac:dyDescent="0.3">
      <c r="A89" s="663" t="s">
        <v>518</v>
      </c>
      <c r="B89" s="664" t="s">
        <v>2847</v>
      </c>
      <c r="C89" s="664" t="s">
        <v>2703</v>
      </c>
      <c r="D89" s="664" t="s">
        <v>2960</v>
      </c>
      <c r="E89" s="664" t="s">
        <v>2961</v>
      </c>
      <c r="F89" s="667">
        <v>131</v>
      </c>
      <c r="G89" s="667">
        <v>248004</v>
      </c>
      <c r="H89" s="667">
        <v>1</v>
      </c>
      <c r="I89" s="667">
        <v>1893.1603053435115</v>
      </c>
      <c r="J89" s="667">
        <v>155</v>
      </c>
      <c r="K89" s="667">
        <v>296360</v>
      </c>
      <c r="L89" s="667">
        <v>1.1949807261173206</v>
      </c>
      <c r="M89" s="667">
        <v>1912</v>
      </c>
      <c r="N89" s="667">
        <v>200</v>
      </c>
      <c r="O89" s="667">
        <v>407800</v>
      </c>
      <c r="P89" s="680">
        <v>1.644328317285205</v>
      </c>
      <c r="Q89" s="668">
        <v>2039</v>
      </c>
    </row>
    <row r="90" spans="1:17" ht="14.4" customHeight="1" x14ac:dyDescent="0.3">
      <c r="A90" s="663" t="s">
        <v>518</v>
      </c>
      <c r="B90" s="664" t="s">
        <v>2847</v>
      </c>
      <c r="C90" s="664" t="s">
        <v>2703</v>
      </c>
      <c r="D90" s="664" t="s">
        <v>2962</v>
      </c>
      <c r="E90" s="664" t="s">
        <v>2963</v>
      </c>
      <c r="F90" s="667">
        <v>79</v>
      </c>
      <c r="G90" s="667">
        <v>6210</v>
      </c>
      <c r="H90" s="667">
        <v>1</v>
      </c>
      <c r="I90" s="667">
        <v>78.607594936708864</v>
      </c>
      <c r="J90" s="667">
        <v>92</v>
      </c>
      <c r="K90" s="667">
        <v>7335</v>
      </c>
      <c r="L90" s="667">
        <v>1.181159420289855</v>
      </c>
      <c r="M90" s="667">
        <v>79.728260869565219</v>
      </c>
      <c r="N90" s="667">
        <v>26</v>
      </c>
      <c r="O90" s="667">
        <v>2184</v>
      </c>
      <c r="P90" s="680">
        <v>0.35169082125603862</v>
      </c>
      <c r="Q90" s="668">
        <v>84</v>
      </c>
    </row>
    <row r="91" spans="1:17" ht="14.4" customHeight="1" x14ac:dyDescent="0.3">
      <c r="A91" s="663" t="s">
        <v>518</v>
      </c>
      <c r="B91" s="664" t="s">
        <v>2847</v>
      </c>
      <c r="C91" s="664" t="s">
        <v>2703</v>
      </c>
      <c r="D91" s="664" t="s">
        <v>2964</v>
      </c>
      <c r="E91" s="664" t="s">
        <v>2965</v>
      </c>
      <c r="F91" s="667">
        <v>6</v>
      </c>
      <c r="G91" s="667">
        <v>492</v>
      </c>
      <c r="H91" s="667">
        <v>1</v>
      </c>
      <c r="I91" s="667">
        <v>82</v>
      </c>
      <c r="J91" s="667"/>
      <c r="K91" s="667"/>
      <c r="L91" s="667"/>
      <c r="M91" s="667"/>
      <c r="N91" s="667"/>
      <c r="O91" s="667"/>
      <c r="P91" s="680"/>
      <c r="Q91" s="668"/>
    </row>
    <row r="92" spans="1:17" ht="14.4" customHeight="1" x14ac:dyDescent="0.3">
      <c r="A92" s="663" t="s">
        <v>518</v>
      </c>
      <c r="B92" s="664" t="s">
        <v>2847</v>
      </c>
      <c r="C92" s="664" t="s">
        <v>2703</v>
      </c>
      <c r="D92" s="664" t="s">
        <v>2966</v>
      </c>
      <c r="E92" s="664" t="s">
        <v>2967</v>
      </c>
      <c r="F92" s="667">
        <v>3</v>
      </c>
      <c r="G92" s="667">
        <v>472</v>
      </c>
      <c r="H92" s="667">
        <v>1</v>
      </c>
      <c r="I92" s="667">
        <v>157.33333333333334</v>
      </c>
      <c r="J92" s="667">
        <v>3</v>
      </c>
      <c r="K92" s="667">
        <v>477</v>
      </c>
      <c r="L92" s="667">
        <v>1.0105932203389831</v>
      </c>
      <c r="M92" s="667">
        <v>159</v>
      </c>
      <c r="N92" s="667">
        <v>4</v>
      </c>
      <c r="O92" s="667">
        <v>672</v>
      </c>
      <c r="P92" s="680">
        <v>1.423728813559322</v>
      </c>
      <c r="Q92" s="668">
        <v>168</v>
      </c>
    </row>
    <row r="93" spans="1:17" ht="14.4" customHeight="1" x14ac:dyDescent="0.3">
      <c r="A93" s="663" t="s">
        <v>518</v>
      </c>
      <c r="B93" s="664" t="s">
        <v>2847</v>
      </c>
      <c r="C93" s="664" t="s">
        <v>2703</v>
      </c>
      <c r="D93" s="664" t="s">
        <v>2798</v>
      </c>
      <c r="E93" s="664" t="s">
        <v>2799</v>
      </c>
      <c r="F93" s="667">
        <v>7</v>
      </c>
      <c r="G93" s="667">
        <v>9555</v>
      </c>
      <c r="H93" s="667">
        <v>1</v>
      </c>
      <c r="I93" s="667">
        <v>1365</v>
      </c>
      <c r="J93" s="667">
        <v>13</v>
      </c>
      <c r="K93" s="667">
        <v>17914</v>
      </c>
      <c r="L93" s="667">
        <v>1.874829931972789</v>
      </c>
      <c r="M93" s="667">
        <v>1378</v>
      </c>
      <c r="N93" s="667">
        <v>16</v>
      </c>
      <c r="O93" s="667">
        <v>23520</v>
      </c>
      <c r="P93" s="680">
        <v>2.4615384615384617</v>
      </c>
      <c r="Q93" s="668">
        <v>1470</v>
      </c>
    </row>
    <row r="94" spans="1:17" ht="14.4" customHeight="1" x14ac:dyDescent="0.3">
      <c r="A94" s="663" t="s">
        <v>518</v>
      </c>
      <c r="B94" s="664" t="s">
        <v>2847</v>
      </c>
      <c r="C94" s="664" t="s">
        <v>2703</v>
      </c>
      <c r="D94" s="664" t="s">
        <v>2828</v>
      </c>
      <c r="E94" s="664" t="s">
        <v>2829</v>
      </c>
      <c r="F94" s="667">
        <v>9</v>
      </c>
      <c r="G94" s="667">
        <v>9137</v>
      </c>
      <c r="H94" s="667">
        <v>1</v>
      </c>
      <c r="I94" s="667">
        <v>1015.2222222222222</v>
      </c>
      <c r="J94" s="667">
        <v>6</v>
      </c>
      <c r="K94" s="667">
        <v>6168</v>
      </c>
      <c r="L94" s="667">
        <v>0.67505745868446976</v>
      </c>
      <c r="M94" s="667">
        <v>1028</v>
      </c>
      <c r="N94" s="667">
        <v>9</v>
      </c>
      <c r="O94" s="667">
        <v>9855</v>
      </c>
      <c r="P94" s="680">
        <v>1.078581591331947</v>
      </c>
      <c r="Q94" s="668">
        <v>1095</v>
      </c>
    </row>
    <row r="95" spans="1:17" ht="14.4" customHeight="1" x14ac:dyDescent="0.3">
      <c r="A95" s="663" t="s">
        <v>518</v>
      </c>
      <c r="B95" s="664" t="s">
        <v>2847</v>
      </c>
      <c r="C95" s="664" t="s">
        <v>2703</v>
      </c>
      <c r="D95" s="664" t="s">
        <v>2968</v>
      </c>
      <c r="E95" s="664" t="s">
        <v>2764</v>
      </c>
      <c r="F95" s="667">
        <v>4</v>
      </c>
      <c r="G95" s="667">
        <v>798</v>
      </c>
      <c r="H95" s="667">
        <v>1</v>
      </c>
      <c r="I95" s="667">
        <v>199.5</v>
      </c>
      <c r="J95" s="667">
        <v>3</v>
      </c>
      <c r="K95" s="667">
        <v>605</v>
      </c>
      <c r="L95" s="667">
        <v>0.75814536340852134</v>
      </c>
      <c r="M95" s="667">
        <v>201.66666666666666</v>
      </c>
      <c r="N95" s="667">
        <v>7</v>
      </c>
      <c r="O95" s="667">
        <v>1491</v>
      </c>
      <c r="P95" s="680">
        <v>1.868421052631579</v>
      </c>
      <c r="Q95" s="668">
        <v>213</v>
      </c>
    </row>
    <row r="96" spans="1:17" ht="14.4" customHeight="1" x14ac:dyDescent="0.3">
      <c r="A96" s="663" t="s">
        <v>518</v>
      </c>
      <c r="B96" s="664" t="s">
        <v>2847</v>
      </c>
      <c r="C96" s="664" t="s">
        <v>2703</v>
      </c>
      <c r="D96" s="664" t="s">
        <v>2969</v>
      </c>
      <c r="E96" s="664" t="s">
        <v>2970</v>
      </c>
      <c r="F96" s="667">
        <v>33</v>
      </c>
      <c r="G96" s="667">
        <v>22988</v>
      </c>
      <c r="H96" s="667">
        <v>1</v>
      </c>
      <c r="I96" s="667">
        <v>696.60606060606062</v>
      </c>
      <c r="J96" s="667">
        <v>18</v>
      </c>
      <c r="K96" s="667">
        <v>12654</v>
      </c>
      <c r="L96" s="667">
        <v>0.55046111014442323</v>
      </c>
      <c r="M96" s="667">
        <v>703</v>
      </c>
      <c r="N96" s="667">
        <v>24</v>
      </c>
      <c r="O96" s="667">
        <v>18024</v>
      </c>
      <c r="P96" s="680">
        <v>0.78406124934748567</v>
      </c>
      <c r="Q96" s="668">
        <v>751</v>
      </c>
    </row>
    <row r="97" spans="1:17" ht="14.4" customHeight="1" x14ac:dyDescent="0.3">
      <c r="A97" s="663" t="s">
        <v>518</v>
      </c>
      <c r="B97" s="664" t="s">
        <v>2847</v>
      </c>
      <c r="C97" s="664" t="s">
        <v>2703</v>
      </c>
      <c r="D97" s="664" t="s">
        <v>2971</v>
      </c>
      <c r="E97" s="664" t="s">
        <v>2972</v>
      </c>
      <c r="F97" s="667">
        <v>7</v>
      </c>
      <c r="G97" s="667">
        <v>4608</v>
      </c>
      <c r="H97" s="667">
        <v>1</v>
      </c>
      <c r="I97" s="667">
        <v>658.28571428571433</v>
      </c>
      <c r="J97" s="667">
        <v>10</v>
      </c>
      <c r="K97" s="667">
        <v>6680</v>
      </c>
      <c r="L97" s="667">
        <v>1.4496527777777777</v>
      </c>
      <c r="M97" s="667">
        <v>668</v>
      </c>
      <c r="N97" s="667">
        <v>13</v>
      </c>
      <c r="O97" s="667">
        <v>9113</v>
      </c>
      <c r="P97" s="680">
        <v>1.9776475694444444</v>
      </c>
      <c r="Q97" s="668">
        <v>701</v>
      </c>
    </row>
    <row r="98" spans="1:17" ht="14.4" customHeight="1" x14ac:dyDescent="0.3">
      <c r="A98" s="663" t="s">
        <v>518</v>
      </c>
      <c r="B98" s="664" t="s">
        <v>2847</v>
      </c>
      <c r="C98" s="664" t="s">
        <v>2703</v>
      </c>
      <c r="D98" s="664" t="s">
        <v>2973</v>
      </c>
      <c r="E98" s="664" t="s">
        <v>2974</v>
      </c>
      <c r="F98" s="667">
        <v>3</v>
      </c>
      <c r="G98" s="667">
        <v>2193</v>
      </c>
      <c r="H98" s="667">
        <v>1</v>
      </c>
      <c r="I98" s="667">
        <v>731</v>
      </c>
      <c r="J98" s="667">
        <v>2</v>
      </c>
      <c r="K98" s="667">
        <v>1492</v>
      </c>
      <c r="L98" s="667">
        <v>0.68034655722754223</v>
      </c>
      <c r="M98" s="667">
        <v>746</v>
      </c>
      <c r="N98" s="667">
        <v>1</v>
      </c>
      <c r="O98" s="667">
        <v>784</v>
      </c>
      <c r="P98" s="680">
        <v>0.35750113999088007</v>
      </c>
      <c r="Q98" s="668">
        <v>784</v>
      </c>
    </row>
    <row r="99" spans="1:17" ht="14.4" customHeight="1" x14ac:dyDescent="0.3">
      <c r="A99" s="663" t="s">
        <v>518</v>
      </c>
      <c r="B99" s="664" t="s">
        <v>2847</v>
      </c>
      <c r="C99" s="664" t="s">
        <v>2703</v>
      </c>
      <c r="D99" s="664" t="s">
        <v>2975</v>
      </c>
      <c r="E99" s="664" t="s">
        <v>2976</v>
      </c>
      <c r="F99" s="667"/>
      <c r="G99" s="667"/>
      <c r="H99" s="667"/>
      <c r="I99" s="667"/>
      <c r="J99" s="667"/>
      <c r="K99" s="667"/>
      <c r="L99" s="667"/>
      <c r="M99" s="667"/>
      <c r="N99" s="667">
        <v>1</v>
      </c>
      <c r="O99" s="667">
        <v>1159</v>
      </c>
      <c r="P99" s="680"/>
      <c r="Q99" s="668">
        <v>1159</v>
      </c>
    </row>
    <row r="100" spans="1:17" ht="14.4" customHeight="1" x14ac:dyDescent="0.3">
      <c r="A100" s="663" t="s">
        <v>518</v>
      </c>
      <c r="B100" s="664" t="s">
        <v>2847</v>
      </c>
      <c r="C100" s="664" t="s">
        <v>2703</v>
      </c>
      <c r="D100" s="664" t="s">
        <v>2830</v>
      </c>
      <c r="E100" s="664" t="s">
        <v>2831</v>
      </c>
      <c r="F100" s="667">
        <v>41</v>
      </c>
      <c r="G100" s="667">
        <v>72884</v>
      </c>
      <c r="H100" s="667">
        <v>1</v>
      </c>
      <c r="I100" s="667">
        <v>1777.6585365853659</v>
      </c>
      <c r="J100" s="667">
        <v>42</v>
      </c>
      <c r="K100" s="667">
        <v>75306</v>
      </c>
      <c r="L100" s="667">
        <v>1.033230887437572</v>
      </c>
      <c r="M100" s="667">
        <v>1793</v>
      </c>
      <c r="N100" s="667">
        <v>50</v>
      </c>
      <c r="O100" s="667">
        <v>95600</v>
      </c>
      <c r="P100" s="680">
        <v>1.3116733439438011</v>
      </c>
      <c r="Q100" s="668">
        <v>1912</v>
      </c>
    </row>
    <row r="101" spans="1:17" ht="14.4" customHeight="1" x14ac:dyDescent="0.3">
      <c r="A101" s="663" t="s">
        <v>518</v>
      </c>
      <c r="B101" s="664" t="s">
        <v>2847</v>
      </c>
      <c r="C101" s="664" t="s">
        <v>2703</v>
      </c>
      <c r="D101" s="664" t="s">
        <v>2977</v>
      </c>
      <c r="E101" s="664" t="s">
        <v>2978</v>
      </c>
      <c r="F101" s="667">
        <v>9</v>
      </c>
      <c r="G101" s="667">
        <v>3058</v>
      </c>
      <c r="H101" s="667">
        <v>1</v>
      </c>
      <c r="I101" s="667">
        <v>339.77777777777777</v>
      </c>
      <c r="J101" s="667">
        <v>7</v>
      </c>
      <c r="K101" s="667">
        <v>2408</v>
      </c>
      <c r="L101" s="667">
        <v>0.7874427730542839</v>
      </c>
      <c r="M101" s="667">
        <v>344</v>
      </c>
      <c r="N101" s="667">
        <v>11</v>
      </c>
      <c r="O101" s="667">
        <v>3971</v>
      </c>
      <c r="P101" s="680">
        <v>1.2985611510791366</v>
      </c>
      <c r="Q101" s="668">
        <v>361</v>
      </c>
    </row>
    <row r="102" spans="1:17" ht="14.4" customHeight="1" x14ac:dyDescent="0.3">
      <c r="A102" s="663" t="s">
        <v>518</v>
      </c>
      <c r="B102" s="664" t="s">
        <v>2847</v>
      </c>
      <c r="C102" s="664" t="s">
        <v>2703</v>
      </c>
      <c r="D102" s="664" t="s">
        <v>2979</v>
      </c>
      <c r="E102" s="664" t="s">
        <v>2980</v>
      </c>
      <c r="F102" s="667">
        <v>1</v>
      </c>
      <c r="G102" s="667">
        <v>346</v>
      </c>
      <c r="H102" s="667">
        <v>1</v>
      </c>
      <c r="I102" s="667">
        <v>346</v>
      </c>
      <c r="J102" s="667">
        <v>1</v>
      </c>
      <c r="K102" s="667">
        <v>352</v>
      </c>
      <c r="L102" s="667">
        <v>1.0173410404624277</v>
      </c>
      <c r="M102" s="667">
        <v>352</v>
      </c>
      <c r="N102" s="667"/>
      <c r="O102" s="667"/>
      <c r="P102" s="680"/>
      <c r="Q102" s="668"/>
    </row>
    <row r="103" spans="1:17" ht="14.4" customHeight="1" x14ac:dyDescent="0.3">
      <c r="A103" s="663" t="s">
        <v>518</v>
      </c>
      <c r="B103" s="664" t="s">
        <v>2847</v>
      </c>
      <c r="C103" s="664" t="s">
        <v>2703</v>
      </c>
      <c r="D103" s="664" t="s">
        <v>2981</v>
      </c>
      <c r="E103" s="664" t="s">
        <v>2982</v>
      </c>
      <c r="F103" s="667">
        <v>1</v>
      </c>
      <c r="G103" s="667">
        <v>912</v>
      </c>
      <c r="H103" s="667">
        <v>1</v>
      </c>
      <c r="I103" s="667">
        <v>912</v>
      </c>
      <c r="J103" s="667">
        <v>1</v>
      </c>
      <c r="K103" s="667">
        <v>924</v>
      </c>
      <c r="L103" s="667">
        <v>1.013157894736842</v>
      </c>
      <c r="M103" s="667">
        <v>924</v>
      </c>
      <c r="N103" s="667">
        <v>2</v>
      </c>
      <c r="O103" s="667">
        <v>1960</v>
      </c>
      <c r="P103" s="680">
        <v>2.1491228070175437</v>
      </c>
      <c r="Q103" s="668">
        <v>980</v>
      </c>
    </row>
    <row r="104" spans="1:17" ht="14.4" customHeight="1" x14ac:dyDescent="0.3">
      <c r="A104" s="663" t="s">
        <v>518</v>
      </c>
      <c r="B104" s="664" t="s">
        <v>2847</v>
      </c>
      <c r="C104" s="664" t="s">
        <v>2703</v>
      </c>
      <c r="D104" s="664" t="s">
        <v>2983</v>
      </c>
      <c r="E104" s="664" t="s">
        <v>2984</v>
      </c>
      <c r="F104" s="667">
        <v>6</v>
      </c>
      <c r="G104" s="667">
        <v>8562</v>
      </c>
      <c r="H104" s="667">
        <v>1</v>
      </c>
      <c r="I104" s="667">
        <v>1427</v>
      </c>
      <c r="J104" s="667">
        <v>4</v>
      </c>
      <c r="K104" s="667">
        <v>5760</v>
      </c>
      <c r="L104" s="667">
        <v>0.67274001401541694</v>
      </c>
      <c r="M104" s="667">
        <v>1440</v>
      </c>
      <c r="N104" s="667">
        <v>12</v>
      </c>
      <c r="O104" s="667">
        <v>18432</v>
      </c>
      <c r="P104" s="680">
        <v>2.1527680448493345</v>
      </c>
      <c r="Q104" s="668">
        <v>1536</v>
      </c>
    </row>
    <row r="105" spans="1:17" ht="14.4" customHeight="1" x14ac:dyDescent="0.3">
      <c r="A105" s="663" t="s">
        <v>518</v>
      </c>
      <c r="B105" s="664" t="s">
        <v>2847</v>
      </c>
      <c r="C105" s="664" t="s">
        <v>2703</v>
      </c>
      <c r="D105" s="664" t="s">
        <v>2985</v>
      </c>
      <c r="E105" s="664" t="s">
        <v>2986</v>
      </c>
      <c r="F105" s="667">
        <v>9</v>
      </c>
      <c r="G105" s="667">
        <v>13064</v>
      </c>
      <c r="H105" s="667">
        <v>1</v>
      </c>
      <c r="I105" s="667">
        <v>1451.5555555555557</v>
      </c>
      <c r="J105" s="667">
        <v>7</v>
      </c>
      <c r="K105" s="667">
        <v>10290</v>
      </c>
      <c r="L105" s="667">
        <v>0.78766074709124312</v>
      </c>
      <c r="M105" s="667">
        <v>1470</v>
      </c>
      <c r="N105" s="667">
        <v>7</v>
      </c>
      <c r="O105" s="667">
        <v>10962</v>
      </c>
      <c r="P105" s="680">
        <v>0.83909981628903862</v>
      </c>
      <c r="Q105" s="668">
        <v>1566</v>
      </c>
    </row>
    <row r="106" spans="1:17" ht="14.4" customHeight="1" x14ac:dyDescent="0.3">
      <c r="A106" s="663" t="s">
        <v>518</v>
      </c>
      <c r="B106" s="664" t="s">
        <v>2847</v>
      </c>
      <c r="C106" s="664" t="s">
        <v>2703</v>
      </c>
      <c r="D106" s="664" t="s">
        <v>2987</v>
      </c>
      <c r="E106" s="664" t="s">
        <v>2988</v>
      </c>
      <c r="F106" s="667">
        <v>3</v>
      </c>
      <c r="G106" s="667">
        <v>4262</v>
      </c>
      <c r="H106" s="667">
        <v>1</v>
      </c>
      <c r="I106" s="667">
        <v>1420.6666666666667</v>
      </c>
      <c r="J106" s="667">
        <v>1</v>
      </c>
      <c r="K106" s="667">
        <v>1436</v>
      </c>
      <c r="L106" s="667">
        <v>0.33693101830126704</v>
      </c>
      <c r="M106" s="667">
        <v>1436</v>
      </c>
      <c r="N106" s="667">
        <v>2</v>
      </c>
      <c r="O106" s="667">
        <v>3064</v>
      </c>
      <c r="P106" s="680">
        <v>0.71891130924448621</v>
      </c>
      <c r="Q106" s="668">
        <v>1532</v>
      </c>
    </row>
    <row r="107" spans="1:17" ht="14.4" customHeight="1" x14ac:dyDescent="0.3">
      <c r="A107" s="663" t="s">
        <v>518</v>
      </c>
      <c r="B107" s="664" t="s">
        <v>2847</v>
      </c>
      <c r="C107" s="664" t="s">
        <v>2703</v>
      </c>
      <c r="D107" s="664" t="s">
        <v>2800</v>
      </c>
      <c r="E107" s="664" t="s">
        <v>2801</v>
      </c>
      <c r="F107" s="667">
        <v>15</v>
      </c>
      <c r="G107" s="667">
        <v>5283</v>
      </c>
      <c r="H107" s="667">
        <v>1</v>
      </c>
      <c r="I107" s="667">
        <v>352.2</v>
      </c>
      <c r="J107" s="667">
        <v>17</v>
      </c>
      <c r="K107" s="667">
        <v>6052</v>
      </c>
      <c r="L107" s="667">
        <v>1.1455612341472647</v>
      </c>
      <c r="M107" s="667">
        <v>356</v>
      </c>
      <c r="N107" s="667">
        <v>24</v>
      </c>
      <c r="O107" s="667">
        <v>9096</v>
      </c>
      <c r="P107" s="680">
        <v>1.7217490062464509</v>
      </c>
      <c r="Q107" s="668">
        <v>379</v>
      </c>
    </row>
    <row r="108" spans="1:17" ht="14.4" customHeight="1" x14ac:dyDescent="0.3">
      <c r="A108" s="663" t="s">
        <v>518</v>
      </c>
      <c r="B108" s="664" t="s">
        <v>2847</v>
      </c>
      <c r="C108" s="664" t="s">
        <v>2703</v>
      </c>
      <c r="D108" s="664" t="s">
        <v>2802</v>
      </c>
      <c r="E108" s="664" t="s">
        <v>2803</v>
      </c>
      <c r="F108" s="667"/>
      <c r="G108" s="667"/>
      <c r="H108" s="667"/>
      <c r="I108" s="667"/>
      <c r="J108" s="667"/>
      <c r="K108" s="667"/>
      <c r="L108" s="667"/>
      <c r="M108" s="667"/>
      <c r="N108" s="667">
        <v>1</v>
      </c>
      <c r="O108" s="667">
        <v>164</v>
      </c>
      <c r="P108" s="680"/>
      <c r="Q108" s="668">
        <v>164</v>
      </c>
    </row>
    <row r="109" spans="1:17" ht="14.4" customHeight="1" x14ac:dyDescent="0.3">
      <c r="A109" s="663" t="s">
        <v>518</v>
      </c>
      <c r="B109" s="664" t="s">
        <v>2847</v>
      </c>
      <c r="C109" s="664" t="s">
        <v>2703</v>
      </c>
      <c r="D109" s="664" t="s">
        <v>2989</v>
      </c>
      <c r="E109" s="664" t="s">
        <v>2990</v>
      </c>
      <c r="F109" s="667">
        <v>344</v>
      </c>
      <c r="G109" s="667">
        <v>52748</v>
      </c>
      <c r="H109" s="667">
        <v>1</v>
      </c>
      <c r="I109" s="667">
        <v>153.33720930232559</v>
      </c>
      <c r="J109" s="667">
        <v>153</v>
      </c>
      <c r="K109" s="667">
        <v>23715</v>
      </c>
      <c r="L109" s="667">
        <v>0.44959050580116783</v>
      </c>
      <c r="M109" s="667">
        <v>155</v>
      </c>
      <c r="N109" s="667">
        <v>262</v>
      </c>
      <c r="O109" s="667">
        <v>42968</v>
      </c>
      <c r="P109" s="680">
        <v>0.81459012663987262</v>
      </c>
      <c r="Q109" s="668">
        <v>164</v>
      </c>
    </row>
    <row r="110" spans="1:17" ht="14.4" customHeight="1" x14ac:dyDescent="0.3">
      <c r="A110" s="663" t="s">
        <v>518</v>
      </c>
      <c r="B110" s="664" t="s">
        <v>2847</v>
      </c>
      <c r="C110" s="664" t="s">
        <v>2703</v>
      </c>
      <c r="D110" s="664" t="s">
        <v>2991</v>
      </c>
      <c r="E110" s="664" t="s">
        <v>2992</v>
      </c>
      <c r="F110" s="667">
        <v>1</v>
      </c>
      <c r="G110" s="667">
        <v>185</v>
      </c>
      <c r="H110" s="667">
        <v>1</v>
      </c>
      <c r="I110" s="667">
        <v>185</v>
      </c>
      <c r="J110" s="667">
        <v>6</v>
      </c>
      <c r="K110" s="667">
        <v>1133</v>
      </c>
      <c r="L110" s="667">
        <v>6.1243243243243244</v>
      </c>
      <c r="M110" s="667">
        <v>188.83333333333334</v>
      </c>
      <c r="N110" s="667">
        <v>15</v>
      </c>
      <c r="O110" s="667">
        <v>2925</v>
      </c>
      <c r="P110" s="680">
        <v>15.810810810810811</v>
      </c>
      <c r="Q110" s="668">
        <v>195</v>
      </c>
    </row>
    <row r="111" spans="1:17" ht="14.4" customHeight="1" x14ac:dyDescent="0.3">
      <c r="A111" s="663" t="s">
        <v>518</v>
      </c>
      <c r="B111" s="664" t="s">
        <v>2847</v>
      </c>
      <c r="C111" s="664" t="s">
        <v>2703</v>
      </c>
      <c r="D111" s="664" t="s">
        <v>2993</v>
      </c>
      <c r="E111" s="664" t="s">
        <v>2994</v>
      </c>
      <c r="F111" s="667">
        <v>23</v>
      </c>
      <c r="G111" s="667">
        <v>11111</v>
      </c>
      <c r="H111" s="667">
        <v>1</v>
      </c>
      <c r="I111" s="667">
        <v>483.08695652173913</v>
      </c>
      <c r="J111" s="667">
        <v>12</v>
      </c>
      <c r="K111" s="667">
        <v>5832</v>
      </c>
      <c r="L111" s="667">
        <v>0.52488524885248855</v>
      </c>
      <c r="M111" s="667">
        <v>486</v>
      </c>
      <c r="N111" s="667">
        <v>23</v>
      </c>
      <c r="O111" s="667">
        <v>11500</v>
      </c>
      <c r="P111" s="680">
        <v>1.0350103501035011</v>
      </c>
      <c r="Q111" s="668">
        <v>500</v>
      </c>
    </row>
    <row r="112" spans="1:17" ht="14.4" customHeight="1" x14ac:dyDescent="0.3">
      <c r="A112" s="663" t="s">
        <v>518</v>
      </c>
      <c r="B112" s="664" t="s">
        <v>2847</v>
      </c>
      <c r="C112" s="664" t="s">
        <v>2703</v>
      </c>
      <c r="D112" s="664" t="s">
        <v>2808</v>
      </c>
      <c r="E112" s="664" t="s">
        <v>2809</v>
      </c>
      <c r="F112" s="667">
        <v>26</v>
      </c>
      <c r="G112" s="667">
        <v>26138</v>
      </c>
      <c r="H112" s="667">
        <v>1</v>
      </c>
      <c r="I112" s="667">
        <v>1005.3076923076923</v>
      </c>
      <c r="J112" s="667">
        <v>14</v>
      </c>
      <c r="K112" s="667">
        <v>14168</v>
      </c>
      <c r="L112" s="667">
        <v>0.54204606320299942</v>
      </c>
      <c r="M112" s="667">
        <v>1012</v>
      </c>
      <c r="N112" s="667">
        <v>24</v>
      </c>
      <c r="O112" s="667">
        <v>24744</v>
      </c>
      <c r="P112" s="680">
        <v>0.94666768689264669</v>
      </c>
      <c r="Q112" s="668">
        <v>1031</v>
      </c>
    </row>
    <row r="113" spans="1:17" ht="14.4" customHeight="1" x14ac:dyDescent="0.3">
      <c r="A113" s="663" t="s">
        <v>518</v>
      </c>
      <c r="B113" s="664" t="s">
        <v>2847</v>
      </c>
      <c r="C113" s="664" t="s">
        <v>2703</v>
      </c>
      <c r="D113" s="664" t="s">
        <v>2995</v>
      </c>
      <c r="E113" s="664" t="s">
        <v>2996</v>
      </c>
      <c r="F113" s="667">
        <v>3</v>
      </c>
      <c r="G113" s="667">
        <v>6012</v>
      </c>
      <c r="H113" s="667">
        <v>1</v>
      </c>
      <c r="I113" s="667">
        <v>2004</v>
      </c>
      <c r="J113" s="667">
        <v>6</v>
      </c>
      <c r="K113" s="667">
        <v>12102</v>
      </c>
      <c r="L113" s="667">
        <v>2.0129740518962076</v>
      </c>
      <c r="M113" s="667">
        <v>2017</v>
      </c>
      <c r="N113" s="667">
        <v>4</v>
      </c>
      <c r="O113" s="667">
        <v>8392</v>
      </c>
      <c r="P113" s="680">
        <v>1.3958749168330007</v>
      </c>
      <c r="Q113" s="668">
        <v>2098</v>
      </c>
    </row>
    <row r="114" spans="1:17" ht="14.4" customHeight="1" x14ac:dyDescent="0.3">
      <c r="A114" s="663" t="s">
        <v>518</v>
      </c>
      <c r="B114" s="664" t="s">
        <v>2847</v>
      </c>
      <c r="C114" s="664" t="s">
        <v>2703</v>
      </c>
      <c r="D114" s="664" t="s">
        <v>2997</v>
      </c>
      <c r="E114" s="664" t="s">
        <v>2998</v>
      </c>
      <c r="F114" s="667">
        <v>407</v>
      </c>
      <c r="G114" s="667">
        <v>94756</v>
      </c>
      <c r="H114" s="667">
        <v>1</v>
      </c>
      <c r="I114" s="667">
        <v>232.81572481572482</v>
      </c>
      <c r="J114" s="667">
        <v>358</v>
      </c>
      <c r="K114" s="667">
        <v>84130</v>
      </c>
      <c r="L114" s="667">
        <v>0.88785934399932454</v>
      </c>
      <c r="M114" s="667">
        <v>235</v>
      </c>
      <c r="N114" s="667">
        <v>466</v>
      </c>
      <c r="O114" s="667">
        <v>116950</v>
      </c>
      <c r="P114" s="680">
        <v>1.2342226349782599</v>
      </c>
      <c r="Q114" s="668">
        <v>250.96566523605151</v>
      </c>
    </row>
    <row r="115" spans="1:17" ht="14.4" customHeight="1" x14ac:dyDescent="0.3">
      <c r="A115" s="663" t="s">
        <v>518</v>
      </c>
      <c r="B115" s="664" t="s">
        <v>2847</v>
      </c>
      <c r="C115" s="664" t="s">
        <v>2703</v>
      </c>
      <c r="D115" s="664" t="s">
        <v>2810</v>
      </c>
      <c r="E115" s="664" t="s">
        <v>2811</v>
      </c>
      <c r="F115" s="667">
        <v>1</v>
      </c>
      <c r="G115" s="667">
        <v>116</v>
      </c>
      <c r="H115" s="667">
        <v>1</v>
      </c>
      <c r="I115" s="667">
        <v>116</v>
      </c>
      <c r="J115" s="667"/>
      <c r="K115" s="667"/>
      <c r="L115" s="667"/>
      <c r="M115" s="667"/>
      <c r="N115" s="667"/>
      <c r="O115" s="667"/>
      <c r="P115" s="680"/>
      <c r="Q115" s="668"/>
    </row>
    <row r="116" spans="1:17" ht="14.4" customHeight="1" x14ac:dyDescent="0.3">
      <c r="A116" s="663" t="s">
        <v>518</v>
      </c>
      <c r="B116" s="664" t="s">
        <v>2847</v>
      </c>
      <c r="C116" s="664" t="s">
        <v>2703</v>
      </c>
      <c r="D116" s="664" t="s">
        <v>2999</v>
      </c>
      <c r="E116" s="664" t="s">
        <v>3000</v>
      </c>
      <c r="F116" s="667">
        <v>1</v>
      </c>
      <c r="G116" s="667">
        <v>6819</v>
      </c>
      <c r="H116" s="667">
        <v>1</v>
      </c>
      <c r="I116" s="667">
        <v>6819</v>
      </c>
      <c r="J116" s="667"/>
      <c r="K116" s="667"/>
      <c r="L116" s="667"/>
      <c r="M116" s="667"/>
      <c r="N116" s="667"/>
      <c r="O116" s="667"/>
      <c r="P116" s="680"/>
      <c r="Q116" s="668"/>
    </row>
    <row r="117" spans="1:17" ht="14.4" customHeight="1" x14ac:dyDescent="0.3">
      <c r="A117" s="663" t="s">
        <v>518</v>
      </c>
      <c r="B117" s="664" t="s">
        <v>2847</v>
      </c>
      <c r="C117" s="664" t="s">
        <v>2703</v>
      </c>
      <c r="D117" s="664" t="s">
        <v>3001</v>
      </c>
      <c r="E117" s="664" t="s">
        <v>3002</v>
      </c>
      <c r="F117" s="667"/>
      <c r="G117" s="667"/>
      <c r="H117" s="667"/>
      <c r="I117" s="667"/>
      <c r="J117" s="667"/>
      <c r="K117" s="667"/>
      <c r="L117" s="667"/>
      <c r="M117" s="667"/>
      <c r="N117" s="667">
        <v>2</v>
      </c>
      <c r="O117" s="667">
        <v>10818</v>
      </c>
      <c r="P117" s="680"/>
      <c r="Q117" s="668">
        <v>5409</v>
      </c>
    </row>
    <row r="118" spans="1:17" ht="14.4" customHeight="1" x14ac:dyDescent="0.3">
      <c r="A118" s="663" t="s">
        <v>518</v>
      </c>
      <c r="B118" s="664" t="s">
        <v>2847</v>
      </c>
      <c r="C118" s="664" t="s">
        <v>2703</v>
      </c>
      <c r="D118" s="664" t="s">
        <v>3003</v>
      </c>
      <c r="E118" s="664" t="s">
        <v>3004</v>
      </c>
      <c r="F118" s="667">
        <v>2</v>
      </c>
      <c r="G118" s="667">
        <v>5054</v>
      </c>
      <c r="H118" s="667">
        <v>1</v>
      </c>
      <c r="I118" s="667">
        <v>2527</v>
      </c>
      <c r="J118" s="667"/>
      <c r="K118" s="667"/>
      <c r="L118" s="667"/>
      <c r="M118" s="667"/>
      <c r="N118" s="667"/>
      <c r="O118" s="667"/>
      <c r="P118" s="680"/>
      <c r="Q118" s="668"/>
    </row>
    <row r="119" spans="1:17" ht="14.4" customHeight="1" x14ac:dyDescent="0.3">
      <c r="A119" s="663" t="s">
        <v>518</v>
      </c>
      <c r="B119" s="664" t="s">
        <v>2847</v>
      </c>
      <c r="C119" s="664" t="s">
        <v>2703</v>
      </c>
      <c r="D119" s="664" t="s">
        <v>3005</v>
      </c>
      <c r="E119" s="664" t="s">
        <v>3006</v>
      </c>
      <c r="F119" s="667"/>
      <c r="G119" s="667"/>
      <c r="H119" s="667"/>
      <c r="I119" s="667"/>
      <c r="J119" s="667">
        <v>1</v>
      </c>
      <c r="K119" s="667">
        <v>5461</v>
      </c>
      <c r="L119" s="667"/>
      <c r="M119" s="667">
        <v>5461</v>
      </c>
      <c r="N119" s="667"/>
      <c r="O119" s="667"/>
      <c r="P119" s="680"/>
      <c r="Q119" s="668"/>
    </row>
    <row r="120" spans="1:17" ht="14.4" customHeight="1" x14ac:dyDescent="0.3">
      <c r="A120" s="663" t="s">
        <v>518</v>
      </c>
      <c r="B120" s="664" t="s">
        <v>2847</v>
      </c>
      <c r="C120" s="664" t="s">
        <v>2703</v>
      </c>
      <c r="D120" s="664" t="s">
        <v>3007</v>
      </c>
      <c r="E120" s="664" t="s">
        <v>3008</v>
      </c>
      <c r="F120" s="667">
        <v>1</v>
      </c>
      <c r="G120" s="667">
        <v>2498</v>
      </c>
      <c r="H120" s="667">
        <v>1</v>
      </c>
      <c r="I120" s="667">
        <v>2498</v>
      </c>
      <c r="J120" s="667"/>
      <c r="K120" s="667"/>
      <c r="L120" s="667"/>
      <c r="M120" s="667"/>
      <c r="N120" s="667"/>
      <c r="O120" s="667"/>
      <c r="P120" s="680"/>
      <c r="Q120" s="668"/>
    </row>
    <row r="121" spans="1:17" ht="14.4" customHeight="1" x14ac:dyDescent="0.3">
      <c r="A121" s="663" t="s">
        <v>518</v>
      </c>
      <c r="B121" s="664" t="s">
        <v>2847</v>
      </c>
      <c r="C121" s="664" t="s">
        <v>2703</v>
      </c>
      <c r="D121" s="664" t="s">
        <v>3009</v>
      </c>
      <c r="E121" s="664" t="s">
        <v>3010</v>
      </c>
      <c r="F121" s="667"/>
      <c r="G121" s="667"/>
      <c r="H121" s="667"/>
      <c r="I121" s="667"/>
      <c r="J121" s="667">
        <v>1</v>
      </c>
      <c r="K121" s="667">
        <v>2377</v>
      </c>
      <c r="L121" s="667"/>
      <c r="M121" s="667">
        <v>2377</v>
      </c>
      <c r="N121" s="667">
        <v>5</v>
      </c>
      <c r="O121" s="667">
        <v>12430</v>
      </c>
      <c r="P121" s="680"/>
      <c r="Q121" s="668">
        <v>2486</v>
      </c>
    </row>
    <row r="122" spans="1:17" ht="14.4" customHeight="1" x14ac:dyDescent="0.3">
      <c r="A122" s="663" t="s">
        <v>518</v>
      </c>
      <c r="B122" s="664" t="s">
        <v>2847</v>
      </c>
      <c r="C122" s="664" t="s">
        <v>2703</v>
      </c>
      <c r="D122" s="664" t="s">
        <v>3011</v>
      </c>
      <c r="E122" s="664" t="s">
        <v>3012</v>
      </c>
      <c r="F122" s="667"/>
      <c r="G122" s="667"/>
      <c r="H122" s="667"/>
      <c r="I122" s="667"/>
      <c r="J122" s="667">
        <v>1</v>
      </c>
      <c r="K122" s="667">
        <v>5315</v>
      </c>
      <c r="L122" s="667"/>
      <c r="M122" s="667">
        <v>5315</v>
      </c>
      <c r="N122" s="667">
        <v>6</v>
      </c>
      <c r="O122" s="667">
        <v>33606</v>
      </c>
      <c r="P122" s="680"/>
      <c r="Q122" s="668">
        <v>5601</v>
      </c>
    </row>
    <row r="123" spans="1:17" ht="14.4" customHeight="1" x14ac:dyDescent="0.3">
      <c r="A123" s="663" t="s">
        <v>518</v>
      </c>
      <c r="B123" s="664" t="s">
        <v>2847</v>
      </c>
      <c r="C123" s="664" t="s">
        <v>2703</v>
      </c>
      <c r="D123" s="664" t="s">
        <v>3013</v>
      </c>
      <c r="E123" s="664" t="s">
        <v>3014</v>
      </c>
      <c r="F123" s="667">
        <v>1</v>
      </c>
      <c r="G123" s="667">
        <v>4925</v>
      </c>
      <c r="H123" s="667">
        <v>1</v>
      </c>
      <c r="I123" s="667">
        <v>4925</v>
      </c>
      <c r="J123" s="667"/>
      <c r="K123" s="667"/>
      <c r="L123" s="667"/>
      <c r="M123" s="667"/>
      <c r="N123" s="667"/>
      <c r="O123" s="667"/>
      <c r="P123" s="680"/>
      <c r="Q123" s="668"/>
    </row>
    <row r="124" spans="1:17" ht="14.4" customHeight="1" x14ac:dyDescent="0.3">
      <c r="A124" s="663" t="s">
        <v>518</v>
      </c>
      <c r="B124" s="664" t="s">
        <v>2847</v>
      </c>
      <c r="C124" s="664" t="s">
        <v>2703</v>
      </c>
      <c r="D124" s="664" t="s">
        <v>3015</v>
      </c>
      <c r="E124" s="664" t="s">
        <v>3016</v>
      </c>
      <c r="F124" s="667">
        <v>13</v>
      </c>
      <c r="G124" s="667">
        <v>14154</v>
      </c>
      <c r="H124" s="667">
        <v>1</v>
      </c>
      <c r="I124" s="667">
        <v>1088.7692307692307</v>
      </c>
      <c r="J124" s="667">
        <v>15</v>
      </c>
      <c r="K124" s="667">
        <v>16575</v>
      </c>
      <c r="L124" s="667">
        <v>1.1710470538363713</v>
      </c>
      <c r="M124" s="667">
        <v>1105</v>
      </c>
      <c r="N124" s="667">
        <v>10</v>
      </c>
      <c r="O124" s="667">
        <v>11420</v>
      </c>
      <c r="P124" s="680">
        <v>0.80683905609721629</v>
      </c>
      <c r="Q124" s="668">
        <v>1142</v>
      </c>
    </row>
    <row r="125" spans="1:17" ht="14.4" customHeight="1" x14ac:dyDescent="0.3">
      <c r="A125" s="663" t="s">
        <v>518</v>
      </c>
      <c r="B125" s="664" t="s">
        <v>2847</v>
      </c>
      <c r="C125" s="664" t="s">
        <v>2703</v>
      </c>
      <c r="D125" s="664" t="s">
        <v>3017</v>
      </c>
      <c r="E125" s="664" t="s">
        <v>3018</v>
      </c>
      <c r="F125" s="667">
        <v>1</v>
      </c>
      <c r="G125" s="667">
        <v>1132</v>
      </c>
      <c r="H125" s="667">
        <v>1</v>
      </c>
      <c r="I125" s="667">
        <v>1132</v>
      </c>
      <c r="J125" s="667">
        <v>1</v>
      </c>
      <c r="K125" s="667">
        <v>1154</v>
      </c>
      <c r="L125" s="667">
        <v>1.0194346289752649</v>
      </c>
      <c r="M125" s="667">
        <v>1154</v>
      </c>
      <c r="N125" s="667"/>
      <c r="O125" s="667"/>
      <c r="P125" s="680"/>
      <c r="Q125" s="668"/>
    </row>
    <row r="126" spans="1:17" ht="14.4" customHeight="1" x14ac:dyDescent="0.3">
      <c r="A126" s="663" t="s">
        <v>518</v>
      </c>
      <c r="B126" s="664" t="s">
        <v>2847</v>
      </c>
      <c r="C126" s="664" t="s">
        <v>2703</v>
      </c>
      <c r="D126" s="664" t="s">
        <v>3019</v>
      </c>
      <c r="E126" s="664" t="s">
        <v>3020</v>
      </c>
      <c r="F126" s="667">
        <v>16</v>
      </c>
      <c r="G126" s="667">
        <v>18334</v>
      </c>
      <c r="H126" s="667">
        <v>1</v>
      </c>
      <c r="I126" s="667">
        <v>1145.875</v>
      </c>
      <c r="J126" s="667">
        <v>17</v>
      </c>
      <c r="K126" s="667">
        <v>19822</v>
      </c>
      <c r="L126" s="667">
        <v>1.0811606850659976</v>
      </c>
      <c r="M126" s="667">
        <v>1166</v>
      </c>
      <c r="N126" s="667">
        <v>20</v>
      </c>
      <c r="O126" s="667">
        <v>24260</v>
      </c>
      <c r="P126" s="680">
        <v>1.3232246100141813</v>
      </c>
      <c r="Q126" s="668">
        <v>1213</v>
      </c>
    </row>
    <row r="127" spans="1:17" ht="14.4" customHeight="1" x14ac:dyDescent="0.3">
      <c r="A127" s="663" t="s">
        <v>518</v>
      </c>
      <c r="B127" s="664" t="s">
        <v>2847</v>
      </c>
      <c r="C127" s="664" t="s">
        <v>2703</v>
      </c>
      <c r="D127" s="664" t="s">
        <v>3021</v>
      </c>
      <c r="E127" s="664" t="s">
        <v>3022</v>
      </c>
      <c r="F127" s="667">
        <v>19</v>
      </c>
      <c r="G127" s="667">
        <v>12878</v>
      </c>
      <c r="H127" s="667">
        <v>1</v>
      </c>
      <c r="I127" s="667">
        <v>677.78947368421052</v>
      </c>
      <c r="J127" s="667">
        <v>10</v>
      </c>
      <c r="K127" s="667">
        <v>6870</v>
      </c>
      <c r="L127" s="667">
        <v>0.53346792980276436</v>
      </c>
      <c r="M127" s="667">
        <v>687</v>
      </c>
      <c r="N127" s="667">
        <v>23</v>
      </c>
      <c r="O127" s="667">
        <v>16353</v>
      </c>
      <c r="P127" s="680">
        <v>1.2698400372728684</v>
      </c>
      <c r="Q127" s="668">
        <v>711</v>
      </c>
    </row>
    <row r="128" spans="1:17" ht="14.4" customHeight="1" x14ac:dyDescent="0.3">
      <c r="A128" s="663" t="s">
        <v>518</v>
      </c>
      <c r="B128" s="664" t="s">
        <v>2847</v>
      </c>
      <c r="C128" s="664" t="s">
        <v>2703</v>
      </c>
      <c r="D128" s="664" t="s">
        <v>3023</v>
      </c>
      <c r="E128" s="664" t="s">
        <v>3024</v>
      </c>
      <c r="F128" s="667"/>
      <c r="G128" s="667"/>
      <c r="H128" s="667"/>
      <c r="I128" s="667"/>
      <c r="J128" s="667">
        <v>2</v>
      </c>
      <c r="K128" s="667">
        <v>9250</v>
      </c>
      <c r="L128" s="667"/>
      <c r="M128" s="667">
        <v>4625</v>
      </c>
      <c r="N128" s="667"/>
      <c r="O128" s="667"/>
      <c r="P128" s="680"/>
      <c r="Q128" s="668"/>
    </row>
    <row r="129" spans="1:17" ht="14.4" customHeight="1" x14ac:dyDescent="0.3">
      <c r="A129" s="663" t="s">
        <v>518</v>
      </c>
      <c r="B129" s="664" t="s">
        <v>2847</v>
      </c>
      <c r="C129" s="664" t="s">
        <v>2703</v>
      </c>
      <c r="D129" s="664" t="s">
        <v>3025</v>
      </c>
      <c r="E129" s="664" t="s">
        <v>3026</v>
      </c>
      <c r="F129" s="667">
        <v>3</v>
      </c>
      <c r="G129" s="667">
        <v>5733</v>
      </c>
      <c r="H129" s="667">
        <v>1</v>
      </c>
      <c r="I129" s="667">
        <v>1911</v>
      </c>
      <c r="J129" s="667">
        <v>4</v>
      </c>
      <c r="K129" s="667">
        <v>7792</v>
      </c>
      <c r="L129" s="667">
        <v>1.3591487877202162</v>
      </c>
      <c r="M129" s="667">
        <v>1948</v>
      </c>
      <c r="N129" s="667">
        <v>1</v>
      </c>
      <c r="O129" s="667">
        <v>2039</v>
      </c>
      <c r="P129" s="680">
        <v>0.35566021280306992</v>
      </c>
      <c r="Q129" s="668">
        <v>2039</v>
      </c>
    </row>
    <row r="130" spans="1:17" ht="14.4" customHeight="1" x14ac:dyDescent="0.3">
      <c r="A130" s="663" t="s">
        <v>518</v>
      </c>
      <c r="B130" s="664" t="s">
        <v>2847</v>
      </c>
      <c r="C130" s="664" t="s">
        <v>2703</v>
      </c>
      <c r="D130" s="664" t="s">
        <v>3027</v>
      </c>
      <c r="E130" s="664" t="s">
        <v>3028</v>
      </c>
      <c r="F130" s="667">
        <v>1</v>
      </c>
      <c r="G130" s="667">
        <v>313</v>
      </c>
      <c r="H130" s="667">
        <v>1</v>
      </c>
      <c r="I130" s="667">
        <v>313</v>
      </c>
      <c r="J130" s="667">
        <v>1</v>
      </c>
      <c r="K130" s="667">
        <v>318</v>
      </c>
      <c r="L130" s="667">
        <v>1.0159744408945688</v>
      </c>
      <c r="M130" s="667">
        <v>318</v>
      </c>
      <c r="N130" s="667">
        <v>1</v>
      </c>
      <c r="O130" s="667">
        <v>417</v>
      </c>
      <c r="P130" s="680">
        <v>1.3322683706070289</v>
      </c>
      <c r="Q130" s="668">
        <v>417</v>
      </c>
    </row>
    <row r="131" spans="1:17" ht="14.4" customHeight="1" x14ac:dyDescent="0.3">
      <c r="A131" s="663" t="s">
        <v>518</v>
      </c>
      <c r="B131" s="664" t="s">
        <v>2847</v>
      </c>
      <c r="C131" s="664" t="s">
        <v>2703</v>
      </c>
      <c r="D131" s="664" t="s">
        <v>3029</v>
      </c>
      <c r="E131" s="664" t="s">
        <v>3030</v>
      </c>
      <c r="F131" s="667">
        <v>10</v>
      </c>
      <c r="G131" s="667">
        <v>18775</v>
      </c>
      <c r="H131" s="667">
        <v>1</v>
      </c>
      <c r="I131" s="667">
        <v>1877.5</v>
      </c>
      <c r="J131" s="667">
        <v>13</v>
      </c>
      <c r="K131" s="667">
        <v>24739</v>
      </c>
      <c r="L131" s="667">
        <v>1.3176564580559254</v>
      </c>
      <c r="M131" s="667">
        <v>1903</v>
      </c>
      <c r="N131" s="667">
        <v>13</v>
      </c>
      <c r="O131" s="667">
        <v>25753</v>
      </c>
      <c r="P131" s="680">
        <v>1.3716644474034621</v>
      </c>
      <c r="Q131" s="668">
        <v>1981</v>
      </c>
    </row>
    <row r="132" spans="1:17" ht="14.4" customHeight="1" x14ac:dyDescent="0.3">
      <c r="A132" s="663" t="s">
        <v>518</v>
      </c>
      <c r="B132" s="664" t="s">
        <v>2847</v>
      </c>
      <c r="C132" s="664" t="s">
        <v>2703</v>
      </c>
      <c r="D132" s="664" t="s">
        <v>3031</v>
      </c>
      <c r="E132" s="664" t="s">
        <v>3032</v>
      </c>
      <c r="F132" s="667">
        <v>2</v>
      </c>
      <c r="G132" s="667">
        <v>1630</v>
      </c>
      <c r="H132" s="667">
        <v>1</v>
      </c>
      <c r="I132" s="667">
        <v>815</v>
      </c>
      <c r="J132" s="667">
        <v>2</v>
      </c>
      <c r="K132" s="667">
        <v>1638</v>
      </c>
      <c r="L132" s="667">
        <v>1.0049079754601227</v>
      </c>
      <c r="M132" s="667">
        <v>819</v>
      </c>
      <c r="N132" s="667">
        <v>8</v>
      </c>
      <c r="O132" s="667">
        <v>6688</v>
      </c>
      <c r="P132" s="680">
        <v>4.103067484662577</v>
      </c>
      <c r="Q132" s="668">
        <v>836</v>
      </c>
    </row>
    <row r="133" spans="1:17" ht="14.4" customHeight="1" x14ac:dyDescent="0.3">
      <c r="A133" s="663" t="s">
        <v>518</v>
      </c>
      <c r="B133" s="664" t="s">
        <v>2847</v>
      </c>
      <c r="C133" s="664" t="s">
        <v>2703</v>
      </c>
      <c r="D133" s="664" t="s">
        <v>3033</v>
      </c>
      <c r="E133" s="664" t="s">
        <v>3034</v>
      </c>
      <c r="F133" s="667">
        <v>7</v>
      </c>
      <c r="G133" s="667">
        <v>16611</v>
      </c>
      <c r="H133" s="667">
        <v>1</v>
      </c>
      <c r="I133" s="667">
        <v>2373</v>
      </c>
      <c r="J133" s="667">
        <v>8</v>
      </c>
      <c r="K133" s="667">
        <v>19128</v>
      </c>
      <c r="L133" s="667">
        <v>1.1515260971645296</v>
      </c>
      <c r="M133" s="667">
        <v>2391</v>
      </c>
      <c r="N133" s="667">
        <v>19</v>
      </c>
      <c r="O133" s="667">
        <v>47500</v>
      </c>
      <c r="P133" s="680">
        <v>2.85955090000602</v>
      </c>
      <c r="Q133" s="668">
        <v>2500</v>
      </c>
    </row>
    <row r="134" spans="1:17" ht="14.4" customHeight="1" x14ac:dyDescent="0.3">
      <c r="A134" s="663" t="s">
        <v>518</v>
      </c>
      <c r="B134" s="664" t="s">
        <v>2847</v>
      </c>
      <c r="C134" s="664" t="s">
        <v>2703</v>
      </c>
      <c r="D134" s="664" t="s">
        <v>3035</v>
      </c>
      <c r="E134" s="664" t="s">
        <v>3036</v>
      </c>
      <c r="F134" s="667">
        <v>3</v>
      </c>
      <c r="G134" s="667">
        <v>3826</v>
      </c>
      <c r="H134" s="667">
        <v>1</v>
      </c>
      <c r="I134" s="667">
        <v>1275.3333333333333</v>
      </c>
      <c r="J134" s="667">
        <v>2</v>
      </c>
      <c r="K134" s="667">
        <v>2572</v>
      </c>
      <c r="L134" s="667">
        <v>0.67224255096706742</v>
      </c>
      <c r="M134" s="667">
        <v>1286</v>
      </c>
      <c r="N134" s="667"/>
      <c r="O134" s="667"/>
      <c r="P134" s="680"/>
      <c r="Q134" s="668"/>
    </row>
    <row r="135" spans="1:17" ht="14.4" customHeight="1" x14ac:dyDescent="0.3">
      <c r="A135" s="663" t="s">
        <v>518</v>
      </c>
      <c r="B135" s="664" t="s">
        <v>2847</v>
      </c>
      <c r="C135" s="664" t="s">
        <v>2703</v>
      </c>
      <c r="D135" s="664" t="s">
        <v>3037</v>
      </c>
      <c r="E135" s="664" t="s">
        <v>3038</v>
      </c>
      <c r="F135" s="667"/>
      <c r="G135" s="667"/>
      <c r="H135" s="667"/>
      <c r="I135" s="667"/>
      <c r="J135" s="667">
        <v>1</v>
      </c>
      <c r="K135" s="667">
        <v>540</v>
      </c>
      <c r="L135" s="667"/>
      <c r="M135" s="667">
        <v>540</v>
      </c>
      <c r="N135" s="667">
        <v>2</v>
      </c>
      <c r="O135" s="667">
        <v>1118</v>
      </c>
      <c r="P135" s="680"/>
      <c r="Q135" s="668">
        <v>559</v>
      </c>
    </row>
    <row r="136" spans="1:17" ht="14.4" customHeight="1" x14ac:dyDescent="0.3">
      <c r="A136" s="663" t="s">
        <v>518</v>
      </c>
      <c r="B136" s="664" t="s">
        <v>2847</v>
      </c>
      <c r="C136" s="664" t="s">
        <v>2703</v>
      </c>
      <c r="D136" s="664" t="s">
        <v>3039</v>
      </c>
      <c r="E136" s="664" t="s">
        <v>3040</v>
      </c>
      <c r="F136" s="667"/>
      <c r="G136" s="667"/>
      <c r="H136" s="667"/>
      <c r="I136" s="667"/>
      <c r="J136" s="667">
        <v>1</v>
      </c>
      <c r="K136" s="667">
        <v>5210</v>
      </c>
      <c r="L136" s="667"/>
      <c r="M136" s="667">
        <v>5210</v>
      </c>
      <c r="N136" s="667"/>
      <c r="O136" s="667"/>
      <c r="P136" s="680"/>
      <c r="Q136" s="668"/>
    </row>
    <row r="137" spans="1:17" ht="14.4" customHeight="1" x14ac:dyDescent="0.3">
      <c r="A137" s="663" t="s">
        <v>518</v>
      </c>
      <c r="B137" s="664" t="s">
        <v>2847</v>
      </c>
      <c r="C137" s="664" t="s">
        <v>2703</v>
      </c>
      <c r="D137" s="664" t="s">
        <v>3041</v>
      </c>
      <c r="E137" s="664" t="s">
        <v>3042</v>
      </c>
      <c r="F137" s="667"/>
      <c r="G137" s="667"/>
      <c r="H137" s="667"/>
      <c r="I137" s="667"/>
      <c r="J137" s="667">
        <v>5</v>
      </c>
      <c r="K137" s="667">
        <v>470</v>
      </c>
      <c r="L137" s="667"/>
      <c r="M137" s="667">
        <v>94</v>
      </c>
      <c r="N137" s="667"/>
      <c r="O137" s="667"/>
      <c r="P137" s="680"/>
      <c r="Q137" s="668"/>
    </row>
    <row r="138" spans="1:17" ht="14.4" customHeight="1" x14ac:dyDescent="0.3">
      <c r="A138" s="663" t="s">
        <v>518</v>
      </c>
      <c r="B138" s="664" t="s">
        <v>2847</v>
      </c>
      <c r="C138" s="664" t="s">
        <v>2703</v>
      </c>
      <c r="D138" s="664" t="s">
        <v>3043</v>
      </c>
      <c r="E138" s="664" t="s">
        <v>3044</v>
      </c>
      <c r="F138" s="667"/>
      <c r="G138" s="667"/>
      <c r="H138" s="667"/>
      <c r="I138" s="667"/>
      <c r="J138" s="667"/>
      <c r="K138" s="667"/>
      <c r="L138" s="667"/>
      <c r="M138" s="667"/>
      <c r="N138" s="667">
        <v>1</v>
      </c>
      <c r="O138" s="667">
        <v>1709</v>
      </c>
      <c r="P138" s="680"/>
      <c r="Q138" s="668">
        <v>1709</v>
      </c>
    </row>
    <row r="139" spans="1:17" ht="14.4" customHeight="1" x14ac:dyDescent="0.3">
      <c r="A139" s="663" t="s">
        <v>518</v>
      </c>
      <c r="B139" s="664" t="s">
        <v>2847</v>
      </c>
      <c r="C139" s="664" t="s">
        <v>2703</v>
      </c>
      <c r="D139" s="664" t="s">
        <v>3045</v>
      </c>
      <c r="E139" s="664" t="s">
        <v>3046</v>
      </c>
      <c r="F139" s="667">
        <v>2</v>
      </c>
      <c r="G139" s="667">
        <v>4113</v>
      </c>
      <c r="H139" s="667">
        <v>1</v>
      </c>
      <c r="I139" s="667">
        <v>2056.5</v>
      </c>
      <c r="J139" s="667"/>
      <c r="K139" s="667"/>
      <c r="L139" s="667"/>
      <c r="M139" s="667"/>
      <c r="N139" s="667">
        <v>2</v>
      </c>
      <c r="O139" s="667">
        <v>4370</v>
      </c>
      <c r="P139" s="680">
        <v>1.0624848042791151</v>
      </c>
      <c r="Q139" s="668">
        <v>2185</v>
      </c>
    </row>
    <row r="140" spans="1:17" ht="14.4" customHeight="1" x14ac:dyDescent="0.3">
      <c r="A140" s="663" t="s">
        <v>518</v>
      </c>
      <c r="B140" s="664" t="s">
        <v>2847</v>
      </c>
      <c r="C140" s="664" t="s">
        <v>2703</v>
      </c>
      <c r="D140" s="664" t="s">
        <v>3047</v>
      </c>
      <c r="E140" s="664" t="s">
        <v>3048</v>
      </c>
      <c r="F140" s="667">
        <v>1</v>
      </c>
      <c r="G140" s="667">
        <v>271</v>
      </c>
      <c r="H140" s="667">
        <v>1</v>
      </c>
      <c r="I140" s="667">
        <v>271</v>
      </c>
      <c r="J140" s="667"/>
      <c r="K140" s="667"/>
      <c r="L140" s="667"/>
      <c r="M140" s="667"/>
      <c r="N140" s="667">
        <v>1</v>
      </c>
      <c r="O140" s="667">
        <v>285</v>
      </c>
      <c r="P140" s="680">
        <v>1.051660516605166</v>
      </c>
      <c r="Q140" s="668">
        <v>285</v>
      </c>
    </row>
    <row r="141" spans="1:17" ht="14.4" customHeight="1" x14ac:dyDescent="0.3">
      <c r="A141" s="663" t="s">
        <v>518</v>
      </c>
      <c r="B141" s="664" t="s">
        <v>2847</v>
      </c>
      <c r="C141" s="664" t="s">
        <v>2703</v>
      </c>
      <c r="D141" s="664" t="s">
        <v>3049</v>
      </c>
      <c r="E141" s="664" t="s">
        <v>3050</v>
      </c>
      <c r="F141" s="667"/>
      <c r="G141" s="667"/>
      <c r="H141" s="667"/>
      <c r="I141" s="667"/>
      <c r="J141" s="667"/>
      <c r="K141" s="667"/>
      <c r="L141" s="667"/>
      <c r="M141" s="667"/>
      <c r="N141" s="667">
        <v>1</v>
      </c>
      <c r="O141" s="667">
        <v>721</v>
      </c>
      <c r="P141" s="680"/>
      <c r="Q141" s="668">
        <v>721</v>
      </c>
    </row>
    <row r="142" spans="1:17" ht="14.4" customHeight="1" x14ac:dyDescent="0.3">
      <c r="A142" s="663" t="s">
        <v>518</v>
      </c>
      <c r="B142" s="664" t="s">
        <v>2847</v>
      </c>
      <c r="C142" s="664" t="s">
        <v>2703</v>
      </c>
      <c r="D142" s="664" t="s">
        <v>3051</v>
      </c>
      <c r="E142" s="664" t="s">
        <v>3052</v>
      </c>
      <c r="F142" s="667">
        <v>2</v>
      </c>
      <c r="G142" s="667">
        <v>11668</v>
      </c>
      <c r="H142" s="667">
        <v>1</v>
      </c>
      <c r="I142" s="667">
        <v>5834</v>
      </c>
      <c r="J142" s="667"/>
      <c r="K142" s="667"/>
      <c r="L142" s="667"/>
      <c r="M142" s="667"/>
      <c r="N142" s="667"/>
      <c r="O142" s="667"/>
      <c r="P142" s="680"/>
      <c r="Q142" s="668"/>
    </row>
    <row r="143" spans="1:17" ht="14.4" customHeight="1" x14ac:dyDescent="0.3">
      <c r="A143" s="663" t="s">
        <v>518</v>
      </c>
      <c r="B143" s="664" t="s">
        <v>2847</v>
      </c>
      <c r="C143" s="664" t="s">
        <v>2703</v>
      </c>
      <c r="D143" s="664" t="s">
        <v>3053</v>
      </c>
      <c r="E143" s="664" t="s">
        <v>3054</v>
      </c>
      <c r="F143" s="667">
        <v>1</v>
      </c>
      <c r="G143" s="667">
        <v>2919</v>
      </c>
      <c r="H143" s="667">
        <v>1</v>
      </c>
      <c r="I143" s="667">
        <v>2919</v>
      </c>
      <c r="J143" s="667"/>
      <c r="K143" s="667"/>
      <c r="L143" s="667"/>
      <c r="M143" s="667"/>
      <c r="N143" s="667">
        <v>1</v>
      </c>
      <c r="O143" s="667">
        <v>3076</v>
      </c>
      <c r="P143" s="680">
        <v>1.053785542994176</v>
      </c>
      <c r="Q143" s="668">
        <v>3076</v>
      </c>
    </row>
    <row r="144" spans="1:17" ht="14.4" customHeight="1" x14ac:dyDescent="0.3">
      <c r="A144" s="663" t="s">
        <v>518</v>
      </c>
      <c r="B144" s="664" t="s">
        <v>2847</v>
      </c>
      <c r="C144" s="664" t="s">
        <v>2703</v>
      </c>
      <c r="D144" s="664" t="s">
        <v>3055</v>
      </c>
      <c r="E144" s="664" t="s">
        <v>3056</v>
      </c>
      <c r="F144" s="667">
        <v>0</v>
      </c>
      <c r="G144" s="667">
        <v>0</v>
      </c>
      <c r="H144" s="667"/>
      <c r="I144" s="667"/>
      <c r="J144" s="667">
        <v>0</v>
      </c>
      <c r="K144" s="667">
        <v>0</v>
      </c>
      <c r="L144" s="667"/>
      <c r="M144" s="667"/>
      <c r="N144" s="667">
        <v>0</v>
      </c>
      <c r="O144" s="667">
        <v>0</v>
      </c>
      <c r="P144" s="680"/>
      <c r="Q144" s="668"/>
    </row>
    <row r="145" spans="1:17" ht="14.4" customHeight="1" x14ac:dyDescent="0.3">
      <c r="A145" s="663" t="s">
        <v>518</v>
      </c>
      <c r="B145" s="664" t="s">
        <v>2847</v>
      </c>
      <c r="C145" s="664" t="s">
        <v>2703</v>
      </c>
      <c r="D145" s="664" t="s">
        <v>3057</v>
      </c>
      <c r="E145" s="664" t="s">
        <v>3058</v>
      </c>
      <c r="F145" s="667">
        <v>77</v>
      </c>
      <c r="G145" s="667">
        <v>0</v>
      </c>
      <c r="H145" s="667"/>
      <c r="I145" s="667">
        <v>0</v>
      </c>
      <c r="J145" s="667">
        <v>135</v>
      </c>
      <c r="K145" s="667">
        <v>0</v>
      </c>
      <c r="L145" s="667"/>
      <c r="M145" s="667">
        <v>0</v>
      </c>
      <c r="N145" s="667">
        <v>164</v>
      </c>
      <c r="O145" s="667">
        <v>0</v>
      </c>
      <c r="P145" s="680"/>
      <c r="Q145" s="668">
        <v>0</v>
      </c>
    </row>
    <row r="146" spans="1:17" ht="14.4" customHeight="1" x14ac:dyDescent="0.3">
      <c r="A146" s="663" t="s">
        <v>518</v>
      </c>
      <c r="B146" s="664" t="s">
        <v>2847</v>
      </c>
      <c r="C146" s="664" t="s">
        <v>2703</v>
      </c>
      <c r="D146" s="664" t="s">
        <v>3059</v>
      </c>
      <c r="E146" s="664" t="s">
        <v>3060</v>
      </c>
      <c r="F146" s="667">
        <v>21</v>
      </c>
      <c r="G146" s="667">
        <v>0</v>
      </c>
      <c r="H146" s="667"/>
      <c r="I146" s="667">
        <v>0</v>
      </c>
      <c r="J146" s="667">
        <v>30</v>
      </c>
      <c r="K146" s="667">
        <v>0</v>
      </c>
      <c r="L146" s="667"/>
      <c r="M146" s="667">
        <v>0</v>
      </c>
      <c r="N146" s="667">
        <v>19</v>
      </c>
      <c r="O146" s="667">
        <v>0</v>
      </c>
      <c r="P146" s="680"/>
      <c r="Q146" s="668">
        <v>0</v>
      </c>
    </row>
    <row r="147" spans="1:17" ht="14.4" customHeight="1" x14ac:dyDescent="0.3">
      <c r="A147" s="663" t="s">
        <v>518</v>
      </c>
      <c r="B147" s="664" t="s">
        <v>2847</v>
      </c>
      <c r="C147" s="664" t="s">
        <v>2703</v>
      </c>
      <c r="D147" s="664" t="s">
        <v>3061</v>
      </c>
      <c r="E147" s="664" t="s">
        <v>3062</v>
      </c>
      <c r="F147" s="667">
        <v>1</v>
      </c>
      <c r="G147" s="667">
        <v>116</v>
      </c>
      <c r="H147" s="667">
        <v>1</v>
      </c>
      <c r="I147" s="667">
        <v>116</v>
      </c>
      <c r="J147" s="667"/>
      <c r="K147" s="667"/>
      <c r="L147" s="667"/>
      <c r="M147" s="667"/>
      <c r="N147" s="667"/>
      <c r="O147" s="667"/>
      <c r="P147" s="680"/>
      <c r="Q147" s="668"/>
    </row>
    <row r="148" spans="1:17" ht="14.4" customHeight="1" x14ac:dyDescent="0.3">
      <c r="A148" s="663" t="s">
        <v>518</v>
      </c>
      <c r="B148" s="664" t="s">
        <v>2847</v>
      </c>
      <c r="C148" s="664" t="s">
        <v>2703</v>
      </c>
      <c r="D148" s="664" t="s">
        <v>2814</v>
      </c>
      <c r="E148" s="664" t="s">
        <v>2815</v>
      </c>
      <c r="F148" s="667">
        <v>13</v>
      </c>
      <c r="G148" s="667">
        <v>1060</v>
      </c>
      <c r="H148" s="667">
        <v>1</v>
      </c>
      <c r="I148" s="667">
        <v>81.538461538461533</v>
      </c>
      <c r="J148" s="667">
        <v>15</v>
      </c>
      <c r="K148" s="667">
        <v>1230</v>
      </c>
      <c r="L148" s="667">
        <v>1.1603773584905661</v>
      </c>
      <c r="M148" s="667">
        <v>82</v>
      </c>
      <c r="N148" s="667">
        <v>20</v>
      </c>
      <c r="O148" s="667">
        <v>1720</v>
      </c>
      <c r="P148" s="680">
        <v>1.6226415094339623</v>
      </c>
      <c r="Q148" s="668">
        <v>86</v>
      </c>
    </row>
    <row r="149" spans="1:17" ht="14.4" customHeight="1" x14ac:dyDescent="0.3">
      <c r="A149" s="663" t="s">
        <v>518</v>
      </c>
      <c r="B149" s="664" t="s">
        <v>2847</v>
      </c>
      <c r="C149" s="664" t="s">
        <v>2703</v>
      </c>
      <c r="D149" s="664" t="s">
        <v>3063</v>
      </c>
      <c r="E149" s="664" t="s">
        <v>3064</v>
      </c>
      <c r="F149" s="667">
        <v>1475</v>
      </c>
      <c r="G149" s="667">
        <v>1585173</v>
      </c>
      <c r="H149" s="667">
        <v>1</v>
      </c>
      <c r="I149" s="667">
        <v>1074.6935593220339</v>
      </c>
      <c r="J149" s="667">
        <v>1347</v>
      </c>
      <c r="K149" s="667">
        <v>1427942</v>
      </c>
      <c r="L149" s="667">
        <v>0.90081145717218247</v>
      </c>
      <c r="M149" s="667">
        <v>1060.090571640683</v>
      </c>
      <c r="N149" s="667">
        <v>1577</v>
      </c>
      <c r="O149" s="667">
        <v>1622823</v>
      </c>
      <c r="P149" s="680">
        <v>1.0237513507989349</v>
      </c>
      <c r="Q149" s="668">
        <v>1029.0570703868104</v>
      </c>
    </row>
    <row r="150" spans="1:17" ht="14.4" customHeight="1" x14ac:dyDescent="0.3">
      <c r="A150" s="663" t="s">
        <v>518</v>
      </c>
      <c r="B150" s="664" t="s">
        <v>2847</v>
      </c>
      <c r="C150" s="664" t="s">
        <v>2703</v>
      </c>
      <c r="D150" s="664" t="s">
        <v>2747</v>
      </c>
      <c r="E150" s="664" t="s">
        <v>2748</v>
      </c>
      <c r="F150" s="667">
        <v>3</v>
      </c>
      <c r="G150" s="667">
        <v>0</v>
      </c>
      <c r="H150" s="667"/>
      <c r="I150" s="667">
        <v>0</v>
      </c>
      <c r="J150" s="667">
        <v>5</v>
      </c>
      <c r="K150" s="667">
        <v>0</v>
      </c>
      <c r="L150" s="667"/>
      <c r="M150" s="667">
        <v>0</v>
      </c>
      <c r="N150" s="667">
        <v>24</v>
      </c>
      <c r="O150" s="667">
        <v>0</v>
      </c>
      <c r="P150" s="680"/>
      <c r="Q150" s="668">
        <v>0</v>
      </c>
    </row>
    <row r="151" spans="1:17" ht="14.4" customHeight="1" x14ac:dyDescent="0.3">
      <c r="A151" s="663" t="s">
        <v>518</v>
      </c>
      <c r="B151" s="664" t="s">
        <v>2847</v>
      </c>
      <c r="C151" s="664" t="s">
        <v>2703</v>
      </c>
      <c r="D151" s="664" t="s">
        <v>3065</v>
      </c>
      <c r="E151" s="664" t="s">
        <v>3066</v>
      </c>
      <c r="F151" s="667">
        <v>1</v>
      </c>
      <c r="G151" s="667">
        <v>1892</v>
      </c>
      <c r="H151" s="667">
        <v>1</v>
      </c>
      <c r="I151" s="667">
        <v>1892</v>
      </c>
      <c r="J151" s="667">
        <v>3</v>
      </c>
      <c r="K151" s="667">
        <v>5766</v>
      </c>
      <c r="L151" s="667">
        <v>3.0475687103594082</v>
      </c>
      <c r="M151" s="667">
        <v>1922</v>
      </c>
      <c r="N151" s="667"/>
      <c r="O151" s="667"/>
      <c r="P151" s="680"/>
      <c r="Q151" s="668"/>
    </row>
    <row r="152" spans="1:17" ht="14.4" customHeight="1" x14ac:dyDescent="0.3">
      <c r="A152" s="663" t="s">
        <v>518</v>
      </c>
      <c r="B152" s="664" t="s">
        <v>2847</v>
      </c>
      <c r="C152" s="664" t="s">
        <v>2703</v>
      </c>
      <c r="D152" s="664" t="s">
        <v>3067</v>
      </c>
      <c r="E152" s="664" t="s">
        <v>3068</v>
      </c>
      <c r="F152" s="667">
        <v>2</v>
      </c>
      <c r="G152" s="667">
        <v>1373</v>
      </c>
      <c r="H152" s="667">
        <v>1</v>
      </c>
      <c r="I152" s="667">
        <v>686.5</v>
      </c>
      <c r="J152" s="667">
        <v>11</v>
      </c>
      <c r="K152" s="667">
        <v>7601</v>
      </c>
      <c r="L152" s="667">
        <v>5.5360524399126003</v>
      </c>
      <c r="M152" s="667">
        <v>691</v>
      </c>
      <c r="N152" s="667">
        <v>4</v>
      </c>
      <c r="O152" s="667">
        <v>2864</v>
      </c>
      <c r="P152" s="680">
        <v>2.085943190094683</v>
      </c>
      <c r="Q152" s="668">
        <v>716</v>
      </c>
    </row>
    <row r="153" spans="1:17" ht="14.4" customHeight="1" x14ac:dyDescent="0.3">
      <c r="A153" s="663" t="s">
        <v>518</v>
      </c>
      <c r="B153" s="664" t="s">
        <v>2847</v>
      </c>
      <c r="C153" s="664" t="s">
        <v>2703</v>
      </c>
      <c r="D153" s="664" t="s">
        <v>3069</v>
      </c>
      <c r="E153" s="664" t="s">
        <v>3070</v>
      </c>
      <c r="F153" s="667">
        <v>4</v>
      </c>
      <c r="G153" s="667">
        <v>11426</v>
      </c>
      <c r="H153" s="667">
        <v>1</v>
      </c>
      <c r="I153" s="667">
        <v>2856.5</v>
      </c>
      <c r="J153" s="667">
        <v>4</v>
      </c>
      <c r="K153" s="667">
        <v>11528</v>
      </c>
      <c r="L153" s="667">
        <v>1.0089270085769297</v>
      </c>
      <c r="M153" s="667">
        <v>2882</v>
      </c>
      <c r="N153" s="667">
        <v>1</v>
      </c>
      <c r="O153" s="667">
        <v>3027</v>
      </c>
      <c r="P153" s="680">
        <v>0.26492210747418171</v>
      </c>
      <c r="Q153" s="668">
        <v>3027</v>
      </c>
    </row>
    <row r="154" spans="1:17" ht="14.4" customHeight="1" x14ac:dyDescent="0.3">
      <c r="A154" s="663" t="s">
        <v>518</v>
      </c>
      <c r="B154" s="664" t="s">
        <v>2847</v>
      </c>
      <c r="C154" s="664" t="s">
        <v>2703</v>
      </c>
      <c r="D154" s="664" t="s">
        <v>2832</v>
      </c>
      <c r="E154" s="664" t="s">
        <v>2833</v>
      </c>
      <c r="F154" s="667">
        <v>5</v>
      </c>
      <c r="G154" s="667">
        <v>13176</v>
      </c>
      <c r="H154" s="667">
        <v>1</v>
      </c>
      <c r="I154" s="667">
        <v>2635.2</v>
      </c>
      <c r="J154" s="667">
        <v>8</v>
      </c>
      <c r="K154" s="667">
        <v>21226</v>
      </c>
      <c r="L154" s="667">
        <v>1.6109593199757135</v>
      </c>
      <c r="M154" s="667">
        <v>2653.25</v>
      </c>
      <c r="N154" s="667">
        <v>7</v>
      </c>
      <c r="O154" s="667">
        <v>19320</v>
      </c>
      <c r="P154" s="680">
        <v>1.4663023679417122</v>
      </c>
      <c r="Q154" s="668">
        <v>2760</v>
      </c>
    </row>
    <row r="155" spans="1:17" ht="14.4" customHeight="1" x14ac:dyDescent="0.3">
      <c r="A155" s="663" t="s">
        <v>518</v>
      </c>
      <c r="B155" s="664" t="s">
        <v>2847</v>
      </c>
      <c r="C155" s="664" t="s">
        <v>2703</v>
      </c>
      <c r="D155" s="664" t="s">
        <v>3071</v>
      </c>
      <c r="E155" s="664" t="s">
        <v>3072</v>
      </c>
      <c r="F155" s="667">
        <v>6</v>
      </c>
      <c r="G155" s="667">
        <v>14838</v>
      </c>
      <c r="H155" s="667">
        <v>1</v>
      </c>
      <c r="I155" s="667">
        <v>2473</v>
      </c>
      <c r="J155" s="667">
        <v>4</v>
      </c>
      <c r="K155" s="667">
        <v>10034</v>
      </c>
      <c r="L155" s="667">
        <v>0.67623668958080607</v>
      </c>
      <c r="M155" s="667">
        <v>2508.5</v>
      </c>
      <c r="N155" s="667">
        <v>2</v>
      </c>
      <c r="O155" s="667">
        <v>5242</v>
      </c>
      <c r="P155" s="680">
        <v>0.35328211349238442</v>
      </c>
      <c r="Q155" s="668">
        <v>2621</v>
      </c>
    </row>
    <row r="156" spans="1:17" ht="14.4" customHeight="1" x14ac:dyDescent="0.3">
      <c r="A156" s="663" t="s">
        <v>518</v>
      </c>
      <c r="B156" s="664" t="s">
        <v>2847</v>
      </c>
      <c r="C156" s="664" t="s">
        <v>2703</v>
      </c>
      <c r="D156" s="664" t="s">
        <v>3073</v>
      </c>
      <c r="E156" s="664" t="s">
        <v>3074</v>
      </c>
      <c r="F156" s="667">
        <v>1</v>
      </c>
      <c r="G156" s="667">
        <v>5227</v>
      </c>
      <c r="H156" s="667">
        <v>1</v>
      </c>
      <c r="I156" s="667">
        <v>5227</v>
      </c>
      <c r="J156" s="667"/>
      <c r="K156" s="667"/>
      <c r="L156" s="667"/>
      <c r="M156" s="667"/>
      <c r="N156" s="667">
        <v>1</v>
      </c>
      <c r="O156" s="667">
        <v>5568</v>
      </c>
      <c r="P156" s="680">
        <v>1.0652381863401568</v>
      </c>
      <c r="Q156" s="668">
        <v>5568</v>
      </c>
    </row>
    <row r="157" spans="1:17" ht="14.4" customHeight="1" x14ac:dyDescent="0.3">
      <c r="A157" s="663" t="s">
        <v>518</v>
      </c>
      <c r="B157" s="664" t="s">
        <v>2847</v>
      </c>
      <c r="C157" s="664" t="s">
        <v>2703</v>
      </c>
      <c r="D157" s="664" t="s">
        <v>3075</v>
      </c>
      <c r="E157" s="664" t="s">
        <v>3076</v>
      </c>
      <c r="F157" s="667">
        <v>3</v>
      </c>
      <c r="G157" s="667">
        <v>6597</v>
      </c>
      <c r="H157" s="667">
        <v>1</v>
      </c>
      <c r="I157" s="667">
        <v>2199</v>
      </c>
      <c r="J157" s="667">
        <v>3</v>
      </c>
      <c r="K157" s="667">
        <v>6699</v>
      </c>
      <c r="L157" s="667">
        <v>1.0154615734424739</v>
      </c>
      <c r="M157" s="667">
        <v>2233</v>
      </c>
      <c r="N157" s="667">
        <v>6</v>
      </c>
      <c r="O157" s="667">
        <v>14052</v>
      </c>
      <c r="P157" s="680">
        <v>2.1300591177808093</v>
      </c>
      <c r="Q157" s="668">
        <v>2342</v>
      </c>
    </row>
    <row r="158" spans="1:17" ht="14.4" customHeight="1" x14ac:dyDescent="0.3">
      <c r="A158" s="663" t="s">
        <v>518</v>
      </c>
      <c r="B158" s="664" t="s">
        <v>2847</v>
      </c>
      <c r="C158" s="664" t="s">
        <v>2703</v>
      </c>
      <c r="D158" s="664" t="s">
        <v>3077</v>
      </c>
      <c r="E158" s="664" t="s">
        <v>3078</v>
      </c>
      <c r="F158" s="667">
        <v>351</v>
      </c>
      <c r="G158" s="667">
        <v>121308</v>
      </c>
      <c r="H158" s="667">
        <v>1</v>
      </c>
      <c r="I158" s="667">
        <v>345.60683760683759</v>
      </c>
      <c r="J158" s="667">
        <v>286</v>
      </c>
      <c r="K158" s="667">
        <v>99812</v>
      </c>
      <c r="L158" s="667">
        <v>0.82279816665017969</v>
      </c>
      <c r="M158" s="667">
        <v>348.99300699300699</v>
      </c>
      <c r="N158" s="667">
        <v>343</v>
      </c>
      <c r="O158" s="667">
        <v>127596</v>
      </c>
      <c r="P158" s="680">
        <v>1.0518349985161737</v>
      </c>
      <c r="Q158" s="668">
        <v>372</v>
      </c>
    </row>
    <row r="159" spans="1:17" ht="14.4" customHeight="1" x14ac:dyDescent="0.3">
      <c r="A159" s="663" t="s">
        <v>518</v>
      </c>
      <c r="B159" s="664" t="s">
        <v>2847</v>
      </c>
      <c r="C159" s="664" t="s">
        <v>2703</v>
      </c>
      <c r="D159" s="664" t="s">
        <v>3079</v>
      </c>
      <c r="E159" s="664" t="s">
        <v>3080</v>
      </c>
      <c r="F159" s="667">
        <v>7</v>
      </c>
      <c r="G159" s="667">
        <v>9408</v>
      </c>
      <c r="H159" s="667">
        <v>1</v>
      </c>
      <c r="I159" s="667">
        <v>1344</v>
      </c>
      <c r="J159" s="667">
        <v>2</v>
      </c>
      <c r="K159" s="667">
        <v>2716</v>
      </c>
      <c r="L159" s="667">
        <v>0.28869047619047616</v>
      </c>
      <c r="M159" s="667">
        <v>1358</v>
      </c>
      <c r="N159" s="667">
        <v>3</v>
      </c>
      <c r="O159" s="667">
        <v>4290</v>
      </c>
      <c r="P159" s="680">
        <v>0.45599489795918369</v>
      </c>
      <c r="Q159" s="668">
        <v>1430</v>
      </c>
    </row>
    <row r="160" spans="1:17" ht="14.4" customHeight="1" x14ac:dyDescent="0.3">
      <c r="A160" s="663" t="s">
        <v>518</v>
      </c>
      <c r="B160" s="664" t="s">
        <v>2847</v>
      </c>
      <c r="C160" s="664" t="s">
        <v>2703</v>
      </c>
      <c r="D160" s="664" t="s">
        <v>3081</v>
      </c>
      <c r="E160" s="664" t="s">
        <v>3082</v>
      </c>
      <c r="F160" s="667">
        <v>27</v>
      </c>
      <c r="G160" s="667">
        <v>65316</v>
      </c>
      <c r="H160" s="667">
        <v>1</v>
      </c>
      <c r="I160" s="667">
        <v>2419.1111111111113</v>
      </c>
      <c r="J160" s="667">
        <v>36</v>
      </c>
      <c r="K160" s="667">
        <v>88258</v>
      </c>
      <c r="L160" s="667">
        <v>1.351246249004838</v>
      </c>
      <c r="M160" s="667">
        <v>2451.6111111111113</v>
      </c>
      <c r="N160" s="667">
        <v>60</v>
      </c>
      <c r="O160" s="667">
        <v>153660</v>
      </c>
      <c r="P160" s="680">
        <v>2.3525629248576152</v>
      </c>
      <c r="Q160" s="668">
        <v>2561</v>
      </c>
    </row>
    <row r="161" spans="1:17" ht="14.4" customHeight="1" x14ac:dyDescent="0.3">
      <c r="A161" s="663" t="s">
        <v>518</v>
      </c>
      <c r="B161" s="664" t="s">
        <v>2847</v>
      </c>
      <c r="C161" s="664" t="s">
        <v>2703</v>
      </c>
      <c r="D161" s="664" t="s">
        <v>3083</v>
      </c>
      <c r="E161" s="664" t="s">
        <v>3084</v>
      </c>
      <c r="F161" s="667">
        <v>2</v>
      </c>
      <c r="G161" s="667">
        <v>9108</v>
      </c>
      <c r="H161" s="667">
        <v>1</v>
      </c>
      <c r="I161" s="667">
        <v>4554</v>
      </c>
      <c r="J161" s="667">
        <v>1</v>
      </c>
      <c r="K161" s="667">
        <v>4612</v>
      </c>
      <c r="L161" s="667">
        <v>0.50636802810715853</v>
      </c>
      <c r="M161" s="667">
        <v>4612</v>
      </c>
      <c r="N161" s="667">
        <v>3</v>
      </c>
      <c r="O161" s="667">
        <v>14490</v>
      </c>
      <c r="P161" s="680">
        <v>1.5909090909090908</v>
      </c>
      <c r="Q161" s="668">
        <v>4830</v>
      </c>
    </row>
    <row r="162" spans="1:17" ht="14.4" customHeight="1" x14ac:dyDescent="0.3">
      <c r="A162" s="663" t="s">
        <v>518</v>
      </c>
      <c r="B162" s="664" t="s">
        <v>2847</v>
      </c>
      <c r="C162" s="664" t="s">
        <v>2703</v>
      </c>
      <c r="D162" s="664" t="s">
        <v>3085</v>
      </c>
      <c r="E162" s="664" t="s">
        <v>3086</v>
      </c>
      <c r="F162" s="667"/>
      <c r="G162" s="667"/>
      <c r="H162" s="667"/>
      <c r="I162" s="667"/>
      <c r="J162" s="667">
        <v>3</v>
      </c>
      <c r="K162" s="667">
        <v>15396</v>
      </c>
      <c r="L162" s="667"/>
      <c r="M162" s="667">
        <v>5132</v>
      </c>
      <c r="N162" s="667">
        <v>6</v>
      </c>
      <c r="O162" s="667">
        <v>32508</v>
      </c>
      <c r="P162" s="680"/>
      <c r="Q162" s="668">
        <v>5418</v>
      </c>
    </row>
    <row r="163" spans="1:17" ht="14.4" customHeight="1" x14ac:dyDescent="0.3">
      <c r="A163" s="663" t="s">
        <v>518</v>
      </c>
      <c r="B163" s="664" t="s">
        <v>2847</v>
      </c>
      <c r="C163" s="664" t="s">
        <v>2703</v>
      </c>
      <c r="D163" s="664" t="s">
        <v>3087</v>
      </c>
      <c r="E163" s="664" t="s">
        <v>3088</v>
      </c>
      <c r="F163" s="667"/>
      <c r="G163" s="667"/>
      <c r="H163" s="667"/>
      <c r="I163" s="667"/>
      <c r="J163" s="667">
        <v>3</v>
      </c>
      <c r="K163" s="667">
        <v>8895</v>
      </c>
      <c r="L163" s="667"/>
      <c r="M163" s="667">
        <v>2965</v>
      </c>
      <c r="N163" s="667">
        <v>1</v>
      </c>
      <c r="O163" s="667">
        <v>3117</v>
      </c>
      <c r="P163" s="680"/>
      <c r="Q163" s="668">
        <v>3117</v>
      </c>
    </row>
    <row r="164" spans="1:17" ht="14.4" customHeight="1" x14ac:dyDescent="0.3">
      <c r="A164" s="663" t="s">
        <v>518</v>
      </c>
      <c r="B164" s="664" t="s">
        <v>2847</v>
      </c>
      <c r="C164" s="664" t="s">
        <v>2703</v>
      </c>
      <c r="D164" s="664" t="s">
        <v>3089</v>
      </c>
      <c r="E164" s="664" t="s">
        <v>3090</v>
      </c>
      <c r="F164" s="667">
        <v>2</v>
      </c>
      <c r="G164" s="667">
        <v>2502</v>
      </c>
      <c r="H164" s="667">
        <v>1</v>
      </c>
      <c r="I164" s="667">
        <v>1251</v>
      </c>
      <c r="J164" s="667">
        <v>1</v>
      </c>
      <c r="K164" s="667">
        <v>1273</v>
      </c>
      <c r="L164" s="667">
        <v>0.50879296562749798</v>
      </c>
      <c r="M164" s="667">
        <v>1273</v>
      </c>
      <c r="N164" s="667"/>
      <c r="O164" s="667"/>
      <c r="P164" s="680"/>
      <c r="Q164" s="668"/>
    </row>
    <row r="165" spans="1:17" ht="14.4" customHeight="1" x14ac:dyDescent="0.3">
      <c r="A165" s="663" t="s">
        <v>518</v>
      </c>
      <c r="B165" s="664" t="s">
        <v>2847</v>
      </c>
      <c r="C165" s="664" t="s">
        <v>2703</v>
      </c>
      <c r="D165" s="664" t="s">
        <v>3091</v>
      </c>
      <c r="E165" s="664" t="s">
        <v>3092</v>
      </c>
      <c r="F165" s="667">
        <v>2</v>
      </c>
      <c r="G165" s="667">
        <v>4666</v>
      </c>
      <c r="H165" s="667">
        <v>1</v>
      </c>
      <c r="I165" s="667">
        <v>2333</v>
      </c>
      <c r="J165" s="667"/>
      <c r="K165" s="667"/>
      <c r="L165" s="667"/>
      <c r="M165" s="667"/>
      <c r="N165" s="667"/>
      <c r="O165" s="667"/>
      <c r="P165" s="680"/>
      <c r="Q165" s="668"/>
    </row>
    <row r="166" spans="1:17" ht="14.4" customHeight="1" x14ac:dyDescent="0.3">
      <c r="A166" s="663" t="s">
        <v>518</v>
      </c>
      <c r="B166" s="664" t="s">
        <v>2847</v>
      </c>
      <c r="C166" s="664" t="s">
        <v>2703</v>
      </c>
      <c r="D166" s="664" t="s">
        <v>3093</v>
      </c>
      <c r="E166" s="664" t="s">
        <v>3094</v>
      </c>
      <c r="F166" s="667">
        <v>18</v>
      </c>
      <c r="G166" s="667">
        <v>10802</v>
      </c>
      <c r="H166" s="667">
        <v>1</v>
      </c>
      <c r="I166" s="667">
        <v>600.11111111111109</v>
      </c>
      <c r="J166" s="667">
        <v>21</v>
      </c>
      <c r="K166" s="667">
        <v>12768</v>
      </c>
      <c r="L166" s="667">
        <v>1.1820033327161636</v>
      </c>
      <c r="M166" s="667">
        <v>608</v>
      </c>
      <c r="N166" s="667">
        <v>23</v>
      </c>
      <c r="O166" s="667">
        <v>14812</v>
      </c>
      <c r="P166" s="680">
        <v>1.3712275504536198</v>
      </c>
      <c r="Q166" s="668">
        <v>644</v>
      </c>
    </row>
    <row r="167" spans="1:17" ht="14.4" customHeight="1" x14ac:dyDescent="0.3">
      <c r="A167" s="663" t="s">
        <v>518</v>
      </c>
      <c r="B167" s="664" t="s">
        <v>2847</v>
      </c>
      <c r="C167" s="664" t="s">
        <v>2703</v>
      </c>
      <c r="D167" s="664" t="s">
        <v>3095</v>
      </c>
      <c r="E167" s="664" t="s">
        <v>3096</v>
      </c>
      <c r="F167" s="667">
        <v>14</v>
      </c>
      <c r="G167" s="667">
        <v>20344</v>
      </c>
      <c r="H167" s="667">
        <v>1</v>
      </c>
      <c r="I167" s="667">
        <v>1453.1428571428571</v>
      </c>
      <c r="J167" s="667">
        <v>16</v>
      </c>
      <c r="K167" s="667">
        <v>23600</v>
      </c>
      <c r="L167" s="667">
        <v>1.1600471883602044</v>
      </c>
      <c r="M167" s="667">
        <v>1475</v>
      </c>
      <c r="N167" s="667">
        <v>17</v>
      </c>
      <c r="O167" s="667">
        <v>26316</v>
      </c>
      <c r="P167" s="680">
        <v>1.2935509241053873</v>
      </c>
      <c r="Q167" s="668">
        <v>1548</v>
      </c>
    </row>
    <row r="168" spans="1:17" ht="14.4" customHeight="1" x14ac:dyDescent="0.3">
      <c r="A168" s="663" t="s">
        <v>518</v>
      </c>
      <c r="B168" s="664" t="s">
        <v>2847</v>
      </c>
      <c r="C168" s="664" t="s">
        <v>2703</v>
      </c>
      <c r="D168" s="664" t="s">
        <v>3097</v>
      </c>
      <c r="E168" s="664" t="s">
        <v>3098</v>
      </c>
      <c r="F168" s="667"/>
      <c r="G168" s="667"/>
      <c r="H168" s="667"/>
      <c r="I168" s="667"/>
      <c r="J168" s="667"/>
      <c r="K168" s="667"/>
      <c r="L168" s="667"/>
      <c r="M168" s="667"/>
      <c r="N168" s="667">
        <v>2</v>
      </c>
      <c r="O168" s="667">
        <v>4918</v>
      </c>
      <c r="P168" s="680"/>
      <c r="Q168" s="668">
        <v>2459</v>
      </c>
    </row>
    <row r="169" spans="1:17" ht="14.4" customHeight="1" x14ac:dyDescent="0.3">
      <c r="A169" s="663" t="s">
        <v>518</v>
      </c>
      <c r="B169" s="664" t="s">
        <v>2847</v>
      </c>
      <c r="C169" s="664" t="s">
        <v>2703</v>
      </c>
      <c r="D169" s="664" t="s">
        <v>3099</v>
      </c>
      <c r="E169" s="664" t="s">
        <v>3100</v>
      </c>
      <c r="F169" s="667">
        <v>7</v>
      </c>
      <c r="G169" s="667">
        <v>21976</v>
      </c>
      <c r="H169" s="667">
        <v>1</v>
      </c>
      <c r="I169" s="667">
        <v>3139.4285714285716</v>
      </c>
      <c r="J169" s="667">
        <v>5</v>
      </c>
      <c r="K169" s="667">
        <v>15815</v>
      </c>
      <c r="L169" s="667">
        <v>0.71964870768110667</v>
      </c>
      <c r="M169" s="667">
        <v>3163</v>
      </c>
      <c r="N169" s="667">
        <v>2</v>
      </c>
      <c r="O169" s="667">
        <v>6616</v>
      </c>
      <c r="P169" s="680">
        <v>0.30105569712413544</v>
      </c>
      <c r="Q169" s="668">
        <v>3308</v>
      </c>
    </row>
    <row r="170" spans="1:17" ht="14.4" customHeight="1" x14ac:dyDescent="0.3">
      <c r="A170" s="663" t="s">
        <v>518</v>
      </c>
      <c r="B170" s="664" t="s">
        <v>2847</v>
      </c>
      <c r="C170" s="664" t="s">
        <v>2703</v>
      </c>
      <c r="D170" s="664" t="s">
        <v>3101</v>
      </c>
      <c r="E170" s="664" t="s">
        <v>3102</v>
      </c>
      <c r="F170" s="667">
        <v>2</v>
      </c>
      <c r="G170" s="667">
        <v>6116</v>
      </c>
      <c r="H170" s="667">
        <v>1</v>
      </c>
      <c r="I170" s="667">
        <v>3058</v>
      </c>
      <c r="J170" s="667">
        <v>3</v>
      </c>
      <c r="K170" s="667">
        <v>9291</v>
      </c>
      <c r="L170" s="667">
        <v>1.5191301504251145</v>
      </c>
      <c r="M170" s="667">
        <v>3097</v>
      </c>
      <c r="N170" s="667">
        <v>7</v>
      </c>
      <c r="O170" s="667">
        <v>22694</v>
      </c>
      <c r="P170" s="680">
        <v>3.7105951602354481</v>
      </c>
      <c r="Q170" s="668">
        <v>3242</v>
      </c>
    </row>
    <row r="171" spans="1:17" ht="14.4" customHeight="1" x14ac:dyDescent="0.3">
      <c r="A171" s="663" t="s">
        <v>518</v>
      </c>
      <c r="B171" s="664" t="s">
        <v>2847</v>
      </c>
      <c r="C171" s="664" t="s">
        <v>2703</v>
      </c>
      <c r="D171" s="664" t="s">
        <v>3103</v>
      </c>
      <c r="E171" s="664" t="s">
        <v>3104</v>
      </c>
      <c r="F171" s="667"/>
      <c r="G171" s="667"/>
      <c r="H171" s="667"/>
      <c r="I171" s="667"/>
      <c r="J171" s="667">
        <v>4</v>
      </c>
      <c r="K171" s="667">
        <v>14752</v>
      </c>
      <c r="L171" s="667"/>
      <c r="M171" s="667">
        <v>3688</v>
      </c>
      <c r="N171" s="667">
        <v>12</v>
      </c>
      <c r="O171" s="667">
        <v>46548</v>
      </c>
      <c r="P171" s="680"/>
      <c r="Q171" s="668">
        <v>3879</v>
      </c>
    </row>
    <row r="172" spans="1:17" ht="14.4" customHeight="1" x14ac:dyDescent="0.3">
      <c r="A172" s="663" t="s">
        <v>518</v>
      </c>
      <c r="B172" s="664" t="s">
        <v>2847</v>
      </c>
      <c r="C172" s="664" t="s">
        <v>2703</v>
      </c>
      <c r="D172" s="664" t="s">
        <v>3105</v>
      </c>
      <c r="E172" s="664" t="s">
        <v>3106</v>
      </c>
      <c r="F172" s="667">
        <v>13</v>
      </c>
      <c r="G172" s="667">
        <v>22949</v>
      </c>
      <c r="H172" s="667">
        <v>1</v>
      </c>
      <c r="I172" s="667">
        <v>1765.3076923076924</v>
      </c>
      <c r="J172" s="667">
        <v>24</v>
      </c>
      <c r="K172" s="667">
        <v>42768</v>
      </c>
      <c r="L172" s="667">
        <v>1.8636106148416054</v>
      </c>
      <c r="M172" s="667">
        <v>1782</v>
      </c>
      <c r="N172" s="667">
        <v>21</v>
      </c>
      <c r="O172" s="667">
        <v>38955</v>
      </c>
      <c r="P172" s="680">
        <v>1.6974595842956119</v>
      </c>
      <c r="Q172" s="668">
        <v>1855</v>
      </c>
    </row>
    <row r="173" spans="1:17" ht="14.4" customHeight="1" x14ac:dyDescent="0.3">
      <c r="A173" s="663" t="s">
        <v>518</v>
      </c>
      <c r="B173" s="664" t="s">
        <v>2847</v>
      </c>
      <c r="C173" s="664" t="s">
        <v>2703</v>
      </c>
      <c r="D173" s="664" t="s">
        <v>3107</v>
      </c>
      <c r="E173" s="664" t="s">
        <v>3108</v>
      </c>
      <c r="F173" s="667"/>
      <c r="G173" s="667"/>
      <c r="H173" s="667"/>
      <c r="I173" s="667"/>
      <c r="J173" s="667"/>
      <c r="K173" s="667"/>
      <c r="L173" s="667"/>
      <c r="M173" s="667"/>
      <c r="N173" s="667">
        <v>2</v>
      </c>
      <c r="O173" s="667">
        <v>5864</v>
      </c>
      <c r="P173" s="680"/>
      <c r="Q173" s="668">
        <v>2932</v>
      </c>
    </row>
    <row r="174" spans="1:17" ht="14.4" customHeight="1" x14ac:dyDescent="0.3">
      <c r="A174" s="663" t="s">
        <v>518</v>
      </c>
      <c r="B174" s="664" t="s">
        <v>2847</v>
      </c>
      <c r="C174" s="664" t="s">
        <v>2703</v>
      </c>
      <c r="D174" s="664" t="s">
        <v>3109</v>
      </c>
      <c r="E174" s="664" t="s">
        <v>3110</v>
      </c>
      <c r="F174" s="667">
        <v>6</v>
      </c>
      <c r="G174" s="667">
        <v>6498</v>
      </c>
      <c r="H174" s="667">
        <v>1</v>
      </c>
      <c r="I174" s="667">
        <v>1083</v>
      </c>
      <c r="J174" s="667">
        <v>4</v>
      </c>
      <c r="K174" s="667">
        <v>4400</v>
      </c>
      <c r="L174" s="667">
        <v>0.6771314250538627</v>
      </c>
      <c r="M174" s="667">
        <v>1100</v>
      </c>
      <c r="N174" s="667">
        <v>2</v>
      </c>
      <c r="O174" s="667">
        <v>2274</v>
      </c>
      <c r="P174" s="680">
        <v>0.34995383194829177</v>
      </c>
      <c r="Q174" s="668">
        <v>1137</v>
      </c>
    </row>
    <row r="175" spans="1:17" ht="14.4" customHeight="1" x14ac:dyDescent="0.3">
      <c r="A175" s="663" t="s">
        <v>518</v>
      </c>
      <c r="B175" s="664" t="s">
        <v>2847</v>
      </c>
      <c r="C175" s="664" t="s">
        <v>2703</v>
      </c>
      <c r="D175" s="664" t="s">
        <v>3111</v>
      </c>
      <c r="E175" s="664" t="s">
        <v>3112</v>
      </c>
      <c r="F175" s="667">
        <v>11</v>
      </c>
      <c r="G175" s="667">
        <v>5846</v>
      </c>
      <c r="H175" s="667">
        <v>1</v>
      </c>
      <c r="I175" s="667">
        <v>531.4545454545455</v>
      </c>
      <c r="J175" s="667">
        <v>2</v>
      </c>
      <c r="K175" s="667">
        <v>1076</v>
      </c>
      <c r="L175" s="667">
        <v>0.1840574751967157</v>
      </c>
      <c r="M175" s="667">
        <v>538</v>
      </c>
      <c r="N175" s="667">
        <v>6</v>
      </c>
      <c r="O175" s="667">
        <v>3444</v>
      </c>
      <c r="P175" s="680">
        <v>0.58912076633595623</v>
      </c>
      <c r="Q175" s="668">
        <v>574</v>
      </c>
    </row>
    <row r="176" spans="1:17" ht="14.4" customHeight="1" x14ac:dyDescent="0.3">
      <c r="A176" s="663" t="s">
        <v>518</v>
      </c>
      <c r="B176" s="664" t="s">
        <v>2847</v>
      </c>
      <c r="C176" s="664" t="s">
        <v>2703</v>
      </c>
      <c r="D176" s="664" t="s">
        <v>3113</v>
      </c>
      <c r="E176" s="664" t="s">
        <v>3114</v>
      </c>
      <c r="F176" s="667"/>
      <c r="G176" s="667"/>
      <c r="H176" s="667"/>
      <c r="I176" s="667"/>
      <c r="J176" s="667">
        <v>2</v>
      </c>
      <c r="K176" s="667">
        <v>952</v>
      </c>
      <c r="L176" s="667"/>
      <c r="M176" s="667">
        <v>476</v>
      </c>
      <c r="N176" s="667">
        <v>4</v>
      </c>
      <c r="O176" s="667">
        <v>1996</v>
      </c>
      <c r="P176" s="680"/>
      <c r="Q176" s="668">
        <v>499</v>
      </c>
    </row>
    <row r="177" spans="1:17" ht="14.4" customHeight="1" x14ac:dyDescent="0.3">
      <c r="A177" s="663" t="s">
        <v>518</v>
      </c>
      <c r="B177" s="664" t="s">
        <v>2847</v>
      </c>
      <c r="C177" s="664" t="s">
        <v>2703</v>
      </c>
      <c r="D177" s="664" t="s">
        <v>3115</v>
      </c>
      <c r="E177" s="664" t="s">
        <v>3116</v>
      </c>
      <c r="F177" s="667">
        <v>2</v>
      </c>
      <c r="G177" s="667">
        <v>2253</v>
      </c>
      <c r="H177" s="667">
        <v>1</v>
      </c>
      <c r="I177" s="667">
        <v>1126.5</v>
      </c>
      <c r="J177" s="667"/>
      <c r="K177" s="667"/>
      <c r="L177" s="667"/>
      <c r="M177" s="667"/>
      <c r="N177" s="667"/>
      <c r="O177" s="667"/>
      <c r="P177" s="680"/>
      <c r="Q177" s="668"/>
    </row>
    <row r="178" spans="1:17" ht="14.4" customHeight="1" x14ac:dyDescent="0.3">
      <c r="A178" s="663" t="s">
        <v>518</v>
      </c>
      <c r="B178" s="664" t="s">
        <v>2847</v>
      </c>
      <c r="C178" s="664" t="s">
        <v>2703</v>
      </c>
      <c r="D178" s="664" t="s">
        <v>3117</v>
      </c>
      <c r="E178" s="664" t="s">
        <v>3118</v>
      </c>
      <c r="F178" s="667"/>
      <c r="G178" s="667"/>
      <c r="H178" s="667"/>
      <c r="I178" s="667"/>
      <c r="J178" s="667">
        <v>2</v>
      </c>
      <c r="K178" s="667">
        <v>504</v>
      </c>
      <c r="L178" s="667"/>
      <c r="M178" s="667">
        <v>252</v>
      </c>
      <c r="N178" s="667">
        <v>1</v>
      </c>
      <c r="O178" s="667">
        <v>264</v>
      </c>
      <c r="P178" s="680"/>
      <c r="Q178" s="668">
        <v>264</v>
      </c>
    </row>
    <row r="179" spans="1:17" ht="14.4" customHeight="1" x14ac:dyDescent="0.3">
      <c r="A179" s="663" t="s">
        <v>518</v>
      </c>
      <c r="B179" s="664" t="s">
        <v>2847</v>
      </c>
      <c r="C179" s="664" t="s">
        <v>2703</v>
      </c>
      <c r="D179" s="664" t="s">
        <v>3119</v>
      </c>
      <c r="E179" s="664" t="s">
        <v>3120</v>
      </c>
      <c r="F179" s="667"/>
      <c r="G179" s="667"/>
      <c r="H179" s="667"/>
      <c r="I179" s="667"/>
      <c r="J179" s="667">
        <v>1</v>
      </c>
      <c r="K179" s="667">
        <v>3737</v>
      </c>
      <c r="L179" s="667"/>
      <c r="M179" s="667">
        <v>3737</v>
      </c>
      <c r="N179" s="667"/>
      <c r="O179" s="667"/>
      <c r="P179" s="680"/>
      <c r="Q179" s="668"/>
    </row>
    <row r="180" spans="1:17" ht="14.4" customHeight="1" x14ac:dyDescent="0.3">
      <c r="A180" s="663" t="s">
        <v>518</v>
      </c>
      <c r="B180" s="664" t="s">
        <v>2847</v>
      </c>
      <c r="C180" s="664" t="s">
        <v>2703</v>
      </c>
      <c r="D180" s="664" t="s">
        <v>3121</v>
      </c>
      <c r="E180" s="664" t="s">
        <v>3122</v>
      </c>
      <c r="F180" s="667"/>
      <c r="G180" s="667"/>
      <c r="H180" s="667"/>
      <c r="I180" s="667"/>
      <c r="J180" s="667"/>
      <c r="K180" s="667"/>
      <c r="L180" s="667"/>
      <c r="M180" s="667"/>
      <c r="N180" s="667">
        <v>1</v>
      </c>
      <c r="O180" s="667">
        <v>1307</v>
      </c>
      <c r="P180" s="680"/>
      <c r="Q180" s="668">
        <v>1307</v>
      </c>
    </row>
    <row r="181" spans="1:17" ht="14.4" customHeight="1" x14ac:dyDescent="0.3">
      <c r="A181" s="663" t="s">
        <v>518</v>
      </c>
      <c r="B181" s="664" t="s">
        <v>2847</v>
      </c>
      <c r="C181" s="664" t="s">
        <v>2703</v>
      </c>
      <c r="D181" s="664" t="s">
        <v>3123</v>
      </c>
      <c r="E181" s="664" t="s">
        <v>3124</v>
      </c>
      <c r="F181" s="667"/>
      <c r="G181" s="667"/>
      <c r="H181" s="667"/>
      <c r="I181" s="667"/>
      <c r="J181" s="667">
        <v>1</v>
      </c>
      <c r="K181" s="667">
        <v>3619</v>
      </c>
      <c r="L181" s="667"/>
      <c r="M181" s="667">
        <v>3619</v>
      </c>
      <c r="N181" s="667">
        <v>1</v>
      </c>
      <c r="O181" s="667">
        <v>3801</v>
      </c>
      <c r="P181" s="680"/>
      <c r="Q181" s="668">
        <v>3801</v>
      </c>
    </row>
    <row r="182" spans="1:17" ht="14.4" customHeight="1" x14ac:dyDescent="0.3">
      <c r="A182" s="663" t="s">
        <v>518</v>
      </c>
      <c r="B182" s="664" t="s">
        <v>2847</v>
      </c>
      <c r="C182" s="664" t="s">
        <v>2703</v>
      </c>
      <c r="D182" s="664" t="s">
        <v>3125</v>
      </c>
      <c r="E182" s="664" t="s">
        <v>3126</v>
      </c>
      <c r="F182" s="667"/>
      <c r="G182" s="667"/>
      <c r="H182" s="667"/>
      <c r="I182" s="667"/>
      <c r="J182" s="667">
        <v>1</v>
      </c>
      <c r="K182" s="667">
        <v>2086</v>
      </c>
      <c r="L182" s="667"/>
      <c r="M182" s="667">
        <v>2086</v>
      </c>
      <c r="N182" s="667"/>
      <c r="O182" s="667"/>
      <c r="P182" s="680"/>
      <c r="Q182" s="668"/>
    </row>
    <row r="183" spans="1:17" ht="14.4" customHeight="1" x14ac:dyDescent="0.3">
      <c r="A183" s="663" t="s">
        <v>518</v>
      </c>
      <c r="B183" s="664" t="s">
        <v>2847</v>
      </c>
      <c r="C183" s="664" t="s">
        <v>2703</v>
      </c>
      <c r="D183" s="664" t="s">
        <v>3127</v>
      </c>
      <c r="E183" s="664" t="s">
        <v>3128</v>
      </c>
      <c r="F183" s="667"/>
      <c r="G183" s="667"/>
      <c r="H183" s="667"/>
      <c r="I183" s="667"/>
      <c r="J183" s="667">
        <v>1</v>
      </c>
      <c r="K183" s="667">
        <v>1879</v>
      </c>
      <c r="L183" s="667"/>
      <c r="M183" s="667">
        <v>1879</v>
      </c>
      <c r="N183" s="667"/>
      <c r="O183" s="667"/>
      <c r="P183" s="680"/>
      <c r="Q183" s="668"/>
    </row>
    <row r="184" spans="1:17" ht="14.4" customHeight="1" x14ac:dyDescent="0.3">
      <c r="A184" s="663" t="s">
        <v>518</v>
      </c>
      <c r="B184" s="664" t="s">
        <v>2847</v>
      </c>
      <c r="C184" s="664" t="s">
        <v>2703</v>
      </c>
      <c r="D184" s="664" t="s">
        <v>3129</v>
      </c>
      <c r="E184" s="664" t="s">
        <v>3130</v>
      </c>
      <c r="F184" s="667"/>
      <c r="G184" s="667"/>
      <c r="H184" s="667"/>
      <c r="I184" s="667"/>
      <c r="J184" s="667"/>
      <c r="K184" s="667"/>
      <c r="L184" s="667"/>
      <c r="M184" s="667"/>
      <c r="N184" s="667">
        <v>1</v>
      </c>
      <c r="O184" s="667">
        <v>1043</v>
      </c>
      <c r="P184" s="680"/>
      <c r="Q184" s="668">
        <v>1043</v>
      </c>
    </row>
    <row r="185" spans="1:17" ht="14.4" customHeight="1" x14ac:dyDescent="0.3">
      <c r="A185" s="663" t="s">
        <v>518</v>
      </c>
      <c r="B185" s="664" t="s">
        <v>2847</v>
      </c>
      <c r="C185" s="664" t="s">
        <v>2703</v>
      </c>
      <c r="D185" s="664" t="s">
        <v>3131</v>
      </c>
      <c r="E185" s="664" t="s">
        <v>3132</v>
      </c>
      <c r="F185" s="667"/>
      <c r="G185" s="667"/>
      <c r="H185" s="667"/>
      <c r="I185" s="667"/>
      <c r="J185" s="667"/>
      <c r="K185" s="667"/>
      <c r="L185" s="667"/>
      <c r="M185" s="667"/>
      <c r="N185" s="667">
        <v>1</v>
      </c>
      <c r="O185" s="667">
        <v>1723</v>
      </c>
      <c r="P185" s="680"/>
      <c r="Q185" s="668">
        <v>1723</v>
      </c>
    </row>
    <row r="186" spans="1:17" ht="14.4" customHeight="1" x14ac:dyDescent="0.3">
      <c r="A186" s="663" t="s">
        <v>518</v>
      </c>
      <c r="B186" s="664" t="s">
        <v>2847</v>
      </c>
      <c r="C186" s="664" t="s">
        <v>2703</v>
      </c>
      <c r="D186" s="664" t="s">
        <v>3133</v>
      </c>
      <c r="E186" s="664" t="s">
        <v>3134</v>
      </c>
      <c r="F186" s="667"/>
      <c r="G186" s="667"/>
      <c r="H186" s="667"/>
      <c r="I186" s="667"/>
      <c r="J186" s="667"/>
      <c r="K186" s="667"/>
      <c r="L186" s="667"/>
      <c r="M186" s="667"/>
      <c r="N186" s="667">
        <v>1</v>
      </c>
      <c r="O186" s="667">
        <v>1642</v>
      </c>
      <c r="P186" s="680"/>
      <c r="Q186" s="668">
        <v>1642</v>
      </c>
    </row>
    <row r="187" spans="1:17" ht="14.4" customHeight="1" x14ac:dyDescent="0.3">
      <c r="A187" s="663" t="s">
        <v>518</v>
      </c>
      <c r="B187" s="664" t="s">
        <v>2847</v>
      </c>
      <c r="C187" s="664" t="s">
        <v>2703</v>
      </c>
      <c r="D187" s="664" t="s">
        <v>3135</v>
      </c>
      <c r="E187" s="664" t="s">
        <v>3136</v>
      </c>
      <c r="F187" s="667"/>
      <c r="G187" s="667"/>
      <c r="H187" s="667"/>
      <c r="I187" s="667"/>
      <c r="J187" s="667"/>
      <c r="K187" s="667"/>
      <c r="L187" s="667"/>
      <c r="M187" s="667"/>
      <c r="N187" s="667">
        <v>5</v>
      </c>
      <c r="O187" s="667">
        <v>5230</v>
      </c>
      <c r="P187" s="680"/>
      <c r="Q187" s="668">
        <v>1046</v>
      </c>
    </row>
    <row r="188" spans="1:17" ht="14.4" customHeight="1" x14ac:dyDescent="0.3">
      <c r="A188" s="663" t="s">
        <v>518</v>
      </c>
      <c r="B188" s="664" t="s">
        <v>2847</v>
      </c>
      <c r="C188" s="664" t="s">
        <v>2703</v>
      </c>
      <c r="D188" s="664" t="s">
        <v>3137</v>
      </c>
      <c r="E188" s="664" t="s">
        <v>3138</v>
      </c>
      <c r="F188" s="667"/>
      <c r="G188" s="667"/>
      <c r="H188" s="667"/>
      <c r="I188" s="667"/>
      <c r="J188" s="667"/>
      <c r="K188" s="667"/>
      <c r="L188" s="667"/>
      <c r="M188" s="667"/>
      <c r="N188" s="667">
        <v>1</v>
      </c>
      <c r="O188" s="667">
        <v>278</v>
      </c>
      <c r="P188" s="680"/>
      <c r="Q188" s="668">
        <v>278</v>
      </c>
    </row>
    <row r="189" spans="1:17" ht="14.4" customHeight="1" thickBot="1" x14ac:dyDescent="0.35">
      <c r="A189" s="669" t="s">
        <v>518</v>
      </c>
      <c r="B189" s="670" t="s">
        <v>2847</v>
      </c>
      <c r="C189" s="670" t="s">
        <v>2703</v>
      </c>
      <c r="D189" s="670" t="s">
        <v>3139</v>
      </c>
      <c r="E189" s="670" t="s">
        <v>3140</v>
      </c>
      <c r="F189" s="673"/>
      <c r="G189" s="673"/>
      <c r="H189" s="673"/>
      <c r="I189" s="673"/>
      <c r="J189" s="673"/>
      <c r="K189" s="673"/>
      <c r="L189" s="673"/>
      <c r="M189" s="673"/>
      <c r="N189" s="673">
        <v>1</v>
      </c>
      <c r="O189" s="673">
        <v>414</v>
      </c>
      <c r="P189" s="681"/>
      <c r="Q189" s="674">
        <v>414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248.31200000000001</v>
      </c>
      <c r="C5" s="114">
        <v>210.53399999999999</v>
      </c>
      <c r="D5" s="114">
        <v>255.76499999999999</v>
      </c>
      <c r="E5" s="131">
        <v>1.0300146589774155</v>
      </c>
      <c r="F5" s="132">
        <v>171</v>
      </c>
      <c r="G5" s="114">
        <v>143</v>
      </c>
      <c r="H5" s="114">
        <v>173</v>
      </c>
      <c r="I5" s="133">
        <v>1.0116959064327486</v>
      </c>
      <c r="J5" s="123"/>
      <c r="K5" s="123"/>
      <c r="L5" s="7">
        <f>D5-B5</f>
        <v>7.4529999999999745</v>
      </c>
      <c r="M5" s="8">
        <f>H5-F5</f>
        <v>2</v>
      </c>
    </row>
    <row r="6" spans="1:13" ht="14.4" hidden="1" customHeight="1" outlineLevel="1" x14ac:dyDescent="0.3">
      <c r="A6" s="119" t="s">
        <v>169</v>
      </c>
      <c r="B6" s="122">
        <v>44.305</v>
      </c>
      <c r="C6" s="113">
        <v>34.051000000000002</v>
      </c>
      <c r="D6" s="113">
        <v>53.34</v>
      </c>
      <c r="E6" s="134">
        <v>1.2039273219726894</v>
      </c>
      <c r="F6" s="135">
        <v>37</v>
      </c>
      <c r="G6" s="113">
        <v>29</v>
      </c>
      <c r="H6" s="113">
        <v>34</v>
      </c>
      <c r="I6" s="136">
        <v>0.91891891891891897</v>
      </c>
      <c r="J6" s="123"/>
      <c r="K6" s="123"/>
      <c r="L6" s="5">
        <f t="shared" ref="L6:L11" si="0">D6-B6</f>
        <v>9.0350000000000037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170</v>
      </c>
      <c r="B7" s="122">
        <v>98.834000000000003</v>
      </c>
      <c r="C7" s="113">
        <v>106.913</v>
      </c>
      <c r="D7" s="113">
        <v>120.054</v>
      </c>
      <c r="E7" s="134">
        <v>1.2147034421352976</v>
      </c>
      <c r="F7" s="135">
        <v>84</v>
      </c>
      <c r="G7" s="113">
        <v>78</v>
      </c>
      <c r="H7" s="113">
        <v>84</v>
      </c>
      <c r="I7" s="136">
        <v>1</v>
      </c>
      <c r="J7" s="123"/>
      <c r="K7" s="123"/>
      <c r="L7" s="5">
        <f t="shared" si="0"/>
        <v>21.22</v>
      </c>
      <c r="M7" s="6">
        <f t="shared" si="1"/>
        <v>0</v>
      </c>
    </row>
    <row r="8" spans="1:13" ht="14.4" hidden="1" customHeight="1" outlineLevel="1" x14ac:dyDescent="0.3">
      <c r="A8" s="119" t="s">
        <v>171</v>
      </c>
      <c r="B8" s="122">
        <v>18.643999999999998</v>
      </c>
      <c r="C8" s="113">
        <v>29.696999999999999</v>
      </c>
      <c r="D8" s="113">
        <v>20.166</v>
      </c>
      <c r="E8" s="134">
        <v>1.0816348423085176</v>
      </c>
      <c r="F8" s="135">
        <v>13</v>
      </c>
      <c r="G8" s="113">
        <v>22</v>
      </c>
      <c r="H8" s="113">
        <v>16</v>
      </c>
      <c r="I8" s="136">
        <v>1.2307692307692308</v>
      </c>
      <c r="J8" s="123"/>
      <c r="K8" s="123"/>
      <c r="L8" s="5">
        <f t="shared" si="0"/>
        <v>1.522000000000002</v>
      </c>
      <c r="M8" s="6">
        <f t="shared" si="1"/>
        <v>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520</v>
      </c>
      <c r="F9" s="135">
        <v>0</v>
      </c>
      <c r="G9" s="113">
        <v>0</v>
      </c>
      <c r="H9" s="113">
        <v>0</v>
      </c>
      <c r="I9" s="136" t="s">
        <v>520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73.361000000000004</v>
      </c>
      <c r="C10" s="113">
        <v>62.188000000000002</v>
      </c>
      <c r="D10" s="113">
        <v>74.14</v>
      </c>
      <c r="E10" s="134">
        <v>1.0106187211188506</v>
      </c>
      <c r="F10" s="135">
        <v>51</v>
      </c>
      <c r="G10" s="113">
        <v>41</v>
      </c>
      <c r="H10" s="113">
        <v>56</v>
      </c>
      <c r="I10" s="136">
        <v>1.0980392156862746</v>
      </c>
      <c r="J10" s="123"/>
      <c r="K10" s="123"/>
      <c r="L10" s="5">
        <f t="shared" si="0"/>
        <v>0.77899999999999636</v>
      </c>
      <c r="M10" s="6">
        <f t="shared" si="1"/>
        <v>5</v>
      </c>
    </row>
    <row r="11" spans="1:13" ht="14.4" hidden="1" customHeight="1" outlineLevel="1" x14ac:dyDescent="0.3">
      <c r="A11" s="119" t="s">
        <v>174</v>
      </c>
      <c r="B11" s="122">
        <v>37.029000000000003</v>
      </c>
      <c r="C11" s="113">
        <v>27.981000000000002</v>
      </c>
      <c r="D11" s="113">
        <v>29.864000000000001</v>
      </c>
      <c r="E11" s="134">
        <v>0.80650301115342027</v>
      </c>
      <c r="F11" s="135">
        <v>26</v>
      </c>
      <c r="G11" s="113">
        <v>19</v>
      </c>
      <c r="H11" s="113">
        <v>23</v>
      </c>
      <c r="I11" s="136">
        <v>0.88461538461538458</v>
      </c>
      <c r="J11" s="123"/>
      <c r="K11" s="123"/>
      <c r="L11" s="5">
        <f t="shared" si="0"/>
        <v>-7.1650000000000027</v>
      </c>
      <c r="M11" s="6">
        <f t="shared" si="1"/>
        <v>-3</v>
      </c>
    </row>
    <row r="12" spans="1:13" ht="14.4" hidden="1" customHeight="1" outlineLevel="1" thickBot="1" x14ac:dyDescent="0.35">
      <c r="A12" s="244" t="s">
        <v>211</v>
      </c>
      <c r="B12" s="245">
        <v>1.363</v>
      </c>
      <c r="C12" s="246">
        <v>1.841</v>
      </c>
      <c r="D12" s="246">
        <v>6.6660000000000004</v>
      </c>
      <c r="E12" s="247"/>
      <c r="F12" s="248">
        <v>1</v>
      </c>
      <c r="G12" s="246">
        <v>1</v>
      </c>
      <c r="H12" s="246">
        <v>3</v>
      </c>
      <c r="I12" s="249"/>
      <c r="J12" s="123"/>
      <c r="K12" s="123"/>
      <c r="L12" s="250">
        <f>D12-B12</f>
        <v>5.3030000000000008</v>
      </c>
      <c r="M12" s="251">
        <f>H12-F12</f>
        <v>2</v>
      </c>
    </row>
    <row r="13" spans="1:13" ht="14.4" customHeight="1" collapsed="1" thickBot="1" x14ac:dyDescent="0.35">
      <c r="A13" s="120" t="s">
        <v>3</v>
      </c>
      <c r="B13" s="115">
        <f>SUM(B5:B12)</f>
        <v>521.84800000000007</v>
      </c>
      <c r="C13" s="116">
        <f>SUM(C5:C12)</f>
        <v>473.20499999999998</v>
      </c>
      <c r="D13" s="116">
        <f>SUM(D5:D12)</f>
        <v>559.99500000000012</v>
      </c>
      <c r="E13" s="137">
        <f>IF(OR(D13=0,B13=0),0,D13/B13)</f>
        <v>1.0730998298355077</v>
      </c>
      <c r="F13" s="138">
        <f>SUM(F5:F12)</f>
        <v>383</v>
      </c>
      <c r="G13" s="116">
        <f>SUM(G5:G12)</f>
        <v>333</v>
      </c>
      <c r="H13" s="116">
        <f>SUM(H5:H12)</f>
        <v>389</v>
      </c>
      <c r="I13" s="139">
        <f>IF(OR(H13=0,F13=0),0,H13/F13)</f>
        <v>1.0156657963446476</v>
      </c>
      <c r="J13" s="123"/>
      <c r="K13" s="123"/>
      <c r="L13" s="129">
        <f>D13-B13</f>
        <v>38.147000000000048</v>
      </c>
      <c r="M13" s="140">
        <f t="shared" si="1"/>
        <v>6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248.31200000000001</v>
      </c>
      <c r="C18" s="114">
        <v>210.53399999999999</v>
      </c>
      <c r="D18" s="114">
        <v>255.76499999999999</v>
      </c>
      <c r="E18" s="131">
        <v>1.0300146589774155</v>
      </c>
      <c r="F18" s="121">
        <v>171</v>
      </c>
      <c r="G18" s="114">
        <v>143</v>
      </c>
      <c r="H18" s="114">
        <v>173</v>
      </c>
      <c r="I18" s="133">
        <v>1.0116959064327486</v>
      </c>
      <c r="J18" s="575">
        <v>0.91871999999999998</v>
      </c>
      <c r="K18" s="576"/>
      <c r="L18" s="147">
        <f>D18-B18</f>
        <v>7.4529999999999745</v>
      </c>
      <c r="M18" s="148">
        <f>H18-F18</f>
        <v>2</v>
      </c>
    </row>
    <row r="19" spans="1:13" ht="14.4" hidden="1" customHeight="1" outlineLevel="1" x14ac:dyDescent="0.3">
      <c r="A19" s="119" t="s">
        <v>169</v>
      </c>
      <c r="B19" s="122">
        <v>44.305</v>
      </c>
      <c r="C19" s="113">
        <v>34.051000000000002</v>
      </c>
      <c r="D19" s="113">
        <v>53.34</v>
      </c>
      <c r="E19" s="134">
        <v>1.2039273219726894</v>
      </c>
      <c r="F19" s="122">
        <v>37</v>
      </c>
      <c r="G19" s="113">
        <v>29</v>
      </c>
      <c r="H19" s="113">
        <v>34</v>
      </c>
      <c r="I19" s="136">
        <v>0.91891891891891897</v>
      </c>
      <c r="J19" s="575">
        <v>0.99456</v>
      </c>
      <c r="K19" s="576"/>
      <c r="L19" s="149">
        <f t="shared" ref="L19:L26" si="2">D19-B19</f>
        <v>9.0350000000000037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170</v>
      </c>
      <c r="B20" s="122">
        <v>98.834000000000003</v>
      </c>
      <c r="C20" s="113">
        <v>106.913</v>
      </c>
      <c r="D20" s="113">
        <v>120.054</v>
      </c>
      <c r="E20" s="134">
        <v>1.2147034421352976</v>
      </c>
      <c r="F20" s="122">
        <v>84</v>
      </c>
      <c r="G20" s="113">
        <v>78</v>
      </c>
      <c r="H20" s="113">
        <v>84</v>
      </c>
      <c r="I20" s="136">
        <v>1</v>
      </c>
      <c r="J20" s="575">
        <v>0.96671999999999991</v>
      </c>
      <c r="K20" s="576"/>
      <c r="L20" s="149">
        <f t="shared" si="2"/>
        <v>21.22</v>
      </c>
      <c r="M20" s="150">
        <f t="shared" si="3"/>
        <v>0</v>
      </c>
    </row>
    <row r="21" spans="1:13" ht="14.4" hidden="1" customHeight="1" outlineLevel="1" x14ac:dyDescent="0.3">
      <c r="A21" s="119" t="s">
        <v>171</v>
      </c>
      <c r="B21" s="122">
        <v>18.643999999999998</v>
      </c>
      <c r="C21" s="113">
        <v>29.696999999999999</v>
      </c>
      <c r="D21" s="113">
        <v>20.166</v>
      </c>
      <c r="E21" s="134">
        <v>1.0816348423085176</v>
      </c>
      <c r="F21" s="122">
        <v>13</v>
      </c>
      <c r="G21" s="113">
        <v>22</v>
      </c>
      <c r="H21" s="113">
        <v>16</v>
      </c>
      <c r="I21" s="136">
        <v>1.2307692307692308</v>
      </c>
      <c r="J21" s="575">
        <v>1.11744</v>
      </c>
      <c r="K21" s="576"/>
      <c r="L21" s="149">
        <f t="shared" si="2"/>
        <v>1.522000000000002</v>
      </c>
      <c r="M21" s="150">
        <f t="shared" si="3"/>
        <v>3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520</v>
      </c>
      <c r="F22" s="122">
        <v>0</v>
      </c>
      <c r="G22" s="113">
        <v>0</v>
      </c>
      <c r="H22" s="113">
        <v>0</v>
      </c>
      <c r="I22" s="136" t="s">
        <v>520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73.361000000000004</v>
      </c>
      <c r="C23" s="113">
        <v>62.188000000000002</v>
      </c>
      <c r="D23" s="113">
        <v>74.14</v>
      </c>
      <c r="E23" s="134">
        <v>1.0106187211188506</v>
      </c>
      <c r="F23" s="122">
        <v>51</v>
      </c>
      <c r="G23" s="113">
        <v>41</v>
      </c>
      <c r="H23" s="113">
        <v>56</v>
      </c>
      <c r="I23" s="136">
        <v>1.0980392156862746</v>
      </c>
      <c r="J23" s="575">
        <v>0.98495999999999995</v>
      </c>
      <c r="K23" s="576"/>
      <c r="L23" s="149">
        <f t="shared" si="2"/>
        <v>0.77899999999999636</v>
      </c>
      <c r="M23" s="150">
        <f t="shared" si="3"/>
        <v>5</v>
      </c>
    </row>
    <row r="24" spans="1:13" ht="14.4" hidden="1" customHeight="1" outlineLevel="1" x14ac:dyDescent="0.3">
      <c r="A24" s="119" t="s">
        <v>174</v>
      </c>
      <c r="B24" s="122">
        <v>37.029000000000003</v>
      </c>
      <c r="C24" s="113">
        <v>27.981000000000002</v>
      </c>
      <c r="D24" s="113">
        <v>29.864000000000001</v>
      </c>
      <c r="E24" s="134">
        <v>0.80650301115342027</v>
      </c>
      <c r="F24" s="122">
        <v>26</v>
      </c>
      <c r="G24" s="113">
        <v>19</v>
      </c>
      <c r="H24" s="113">
        <v>23</v>
      </c>
      <c r="I24" s="136">
        <v>0.88461538461538458</v>
      </c>
      <c r="J24" s="575">
        <v>1.0147199999999998</v>
      </c>
      <c r="K24" s="576"/>
      <c r="L24" s="149">
        <f t="shared" si="2"/>
        <v>-7.1650000000000027</v>
      </c>
      <c r="M24" s="150">
        <f t="shared" si="3"/>
        <v>-3</v>
      </c>
    </row>
    <row r="25" spans="1:13" ht="14.4" hidden="1" customHeight="1" outlineLevel="1" thickBot="1" x14ac:dyDescent="0.35">
      <c r="A25" s="244" t="s">
        <v>211</v>
      </c>
      <c r="B25" s="245">
        <v>1.363</v>
      </c>
      <c r="C25" s="246">
        <v>1.841</v>
      </c>
      <c r="D25" s="246">
        <v>6.6660000000000004</v>
      </c>
      <c r="E25" s="247"/>
      <c r="F25" s="245">
        <v>1</v>
      </c>
      <c r="G25" s="246">
        <v>1</v>
      </c>
      <c r="H25" s="246">
        <v>3</v>
      </c>
      <c r="I25" s="249"/>
      <c r="J25" s="364"/>
      <c r="K25" s="365"/>
      <c r="L25" s="252">
        <f>D25-B25</f>
        <v>5.3030000000000008</v>
      </c>
      <c r="M25" s="253">
        <f>H25-F25</f>
        <v>2</v>
      </c>
    </row>
    <row r="26" spans="1:13" ht="14.4" customHeight="1" collapsed="1" thickBot="1" x14ac:dyDescent="0.35">
      <c r="A26" s="151" t="s">
        <v>3</v>
      </c>
      <c r="B26" s="152">
        <f>SUM(B18:B25)</f>
        <v>521.84800000000007</v>
      </c>
      <c r="C26" s="153">
        <f>SUM(C18:C25)</f>
        <v>473.20499999999998</v>
      </c>
      <c r="D26" s="153">
        <f>SUM(D18:D25)</f>
        <v>559.99500000000012</v>
      </c>
      <c r="E26" s="154">
        <f>IF(OR(D26=0,B26=0),0,D26/B26)</f>
        <v>1.0730998298355077</v>
      </c>
      <c r="F26" s="152">
        <f>SUM(F18:F25)</f>
        <v>383</v>
      </c>
      <c r="G26" s="153">
        <f>SUM(G18:G25)</f>
        <v>333</v>
      </c>
      <c r="H26" s="153">
        <f>SUM(H18:H25)</f>
        <v>389</v>
      </c>
      <c r="I26" s="155">
        <f>IF(OR(H26=0,F26=0),0,H26/F26)</f>
        <v>1.0156657963446476</v>
      </c>
      <c r="J26" s="123"/>
      <c r="K26" s="123"/>
      <c r="L26" s="145">
        <f t="shared" si="2"/>
        <v>38.147000000000048</v>
      </c>
      <c r="M26" s="156">
        <f t="shared" si="3"/>
        <v>6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520</v>
      </c>
      <c r="F31" s="132">
        <v>0</v>
      </c>
      <c r="G31" s="114">
        <v>0</v>
      </c>
      <c r="H31" s="114">
        <v>0</v>
      </c>
      <c r="I31" s="133" t="s">
        <v>520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520</v>
      </c>
      <c r="F32" s="135">
        <v>0</v>
      </c>
      <c r="G32" s="113">
        <v>0</v>
      </c>
      <c r="H32" s="113">
        <v>0</v>
      </c>
      <c r="I32" s="136" t="s">
        <v>520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520</v>
      </c>
      <c r="F33" s="135">
        <v>0</v>
      </c>
      <c r="G33" s="113">
        <v>0</v>
      </c>
      <c r="H33" s="113">
        <v>0</v>
      </c>
      <c r="I33" s="136" t="s">
        <v>520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520</v>
      </c>
      <c r="F34" s="135">
        <v>0</v>
      </c>
      <c r="G34" s="113">
        <v>0</v>
      </c>
      <c r="H34" s="113">
        <v>0</v>
      </c>
      <c r="I34" s="136" t="s">
        <v>520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520</v>
      </c>
      <c r="F35" s="135">
        <v>0</v>
      </c>
      <c r="G35" s="113">
        <v>0</v>
      </c>
      <c r="H35" s="113">
        <v>0</v>
      </c>
      <c r="I35" s="136" t="s">
        <v>520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520</v>
      </c>
      <c r="F36" s="135">
        <v>0</v>
      </c>
      <c r="G36" s="113">
        <v>0</v>
      </c>
      <c r="H36" s="113">
        <v>0</v>
      </c>
      <c r="I36" s="136" t="s">
        <v>520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520</v>
      </c>
      <c r="F37" s="135">
        <v>0</v>
      </c>
      <c r="G37" s="113">
        <v>0</v>
      </c>
      <c r="H37" s="113">
        <v>0</v>
      </c>
      <c r="I37" s="136" t="s">
        <v>520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520</v>
      </c>
      <c r="F38" s="248">
        <v>0</v>
      </c>
      <c r="G38" s="246">
        <v>0</v>
      </c>
      <c r="H38" s="246">
        <v>0</v>
      </c>
      <c r="I38" s="249" t="s">
        <v>520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2132</v>
      </c>
      <c r="C37" s="204">
        <v>2025</v>
      </c>
      <c r="D37" s="87">
        <f t="shared" si="0"/>
        <v>-107</v>
      </c>
      <c r="E37" s="88">
        <f t="shared" si="1"/>
        <v>0.94981238273921198</v>
      </c>
      <c r="F37" s="89">
        <v>418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3274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5" t="s">
        <v>3142</v>
      </c>
      <c r="B5" s="857">
        <v>1</v>
      </c>
      <c r="C5" s="858">
        <v>7.28</v>
      </c>
      <c r="D5" s="859">
        <v>22</v>
      </c>
      <c r="E5" s="860"/>
      <c r="F5" s="861"/>
      <c r="G5" s="862"/>
      <c r="H5" s="863"/>
      <c r="I5" s="861"/>
      <c r="J5" s="862"/>
      <c r="K5" s="864">
        <v>7.09</v>
      </c>
      <c r="L5" s="863">
        <v>5</v>
      </c>
      <c r="M5" s="863">
        <v>45</v>
      </c>
      <c r="N5" s="865">
        <v>15</v>
      </c>
      <c r="O5" s="863" t="s">
        <v>3143</v>
      </c>
      <c r="P5" s="866" t="s">
        <v>3144</v>
      </c>
      <c r="Q5" s="867">
        <f>H5-B5</f>
        <v>-1</v>
      </c>
      <c r="R5" s="867">
        <f>I5-C5</f>
        <v>-7.28</v>
      </c>
      <c r="S5" s="868" t="str">
        <f>IF(H5=0,"",H5*N5)</f>
        <v/>
      </c>
      <c r="T5" s="868" t="str">
        <f>IF(H5=0,"",H5*J5)</f>
        <v/>
      </c>
      <c r="U5" s="868" t="str">
        <f>IF(H5=0,"",T5-S5)</f>
        <v/>
      </c>
      <c r="V5" s="869" t="str">
        <f>IF(H5=0,"",T5/S5)</f>
        <v/>
      </c>
      <c r="W5" s="870"/>
    </row>
    <row r="6" spans="1:23" ht="14.4" customHeight="1" x14ac:dyDescent="0.3">
      <c r="A6" s="886" t="s">
        <v>3145</v>
      </c>
      <c r="B6" s="817">
        <v>1</v>
      </c>
      <c r="C6" s="818">
        <v>22.04</v>
      </c>
      <c r="D6" s="819">
        <v>73</v>
      </c>
      <c r="E6" s="836"/>
      <c r="F6" s="820"/>
      <c r="G6" s="821"/>
      <c r="H6" s="822"/>
      <c r="I6" s="820"/>
      <c r="J6" s="821"/>
      <c r="K6" s="823">
        <v>20.05</v>
      </c>
      <c r="L6" s="822">
        <v>11</v>
      </c>
      <c r="M6" s="822">
        <v>90</v>
      </c>
      <c r="N6" s="824">
        <v>30</v>
      </c>
      <c r="O6" s="822" t="s">
        <v>3143</v>
      </c>
      <c r="P6" s="837" t="s">
        <v>3146</v>
      </c>
      <c r="Q6" s="825">
        <f t="shared" ref="Q6:R69" si="0">H6-B6</f>
        <v>-1</v>
      </c>
      <c r="R6" s="825">
        <f t="shared" si="0"/>
        <v>-22.04</v>
      </c>
      <c r="S6" s="838" t="str">
        <f t="shared" ref="S6:S69" si="1">IF(H6=0,"",H6*N6)</f>
        <v/>
      </c>
      <c r="T6" s="838" t="str">
        <f t="shared" ref="T6:T69" si="2">IF(H6=0,"",H6*J6)</f>
        <v/>
      </c>
      <c r="U6" s="838" t="str">
        <f t="shared" ref="U6:U69" si="3">IF(H6=0,"",T6-S6)</f>
        <v/>
      </c>
      <c r="V6" s="839" t="str">
        <f t="shared" ref="V6:V69" si="4">IF(H6=0,"",T6/S6)</f>
        <v/>
      </c>
      <c r="W6" s="826"/>
    </row>
    <row r="7" spans="1:23" ht="14.4" customHeight="1" x14ac:dyDescent="0.3">
      <c r="A7" s="886" t="s">
        <v>3147</v>
      </c>
      <c r="B7" s="817">
        <v>2</v>
      </c>
      <c r="C7" s="818">
        <v>24.75</v>
      </c>
      <c r="D7" s="819">
        <v>28</v>
      </c>
      <c r="E7" s="836"/>
      <c r="F7" s="820"/>
      <c r="G7" s="821"/>
      <c r="H7" s="822"/>
      <c r="I7" s="820"/>
      <c r="J7" s="821"/>
      <c r="K7" s="823">
        <v>12.38</v>
      </c>
      <c r="L7" s="822">
        <v>5</v>
      </c>
      <c r="M7" s="822">
        <v>60</v>
      </c>
      <c r="N7" s="824">
        <v>20</v>
      </c>
      <c r="O7" s="822" t="s">
        <v>3143</v>
      </c>
      <c r="P7" s="837" t="s">
        <v>3148</v>
      </c>
      <c r="Q7" s="825">
        <f t="shared" si="0"/>
        <v>-2</v>
      </c>
      <c r="R7" s="825">
        <f t="shared" si="0"/>
        <v>-24.75</v>
      </c>
      <c r="S7" s="838" t="str">
        <f t="shared" si="1"/>
        <v/>
      </c>
      <c r="T7" s="838" t="str">
        <f t="shared" si="2"/>
        <v/>
      </c>
      <c r="U7" s="838" t="str">
        <f t="shared" si="3"/>
        <v/>
      </c>
      <c r="V7" s="839" t="str">
        <f t="shared" si="4"/>
        <v/>
      </c>
      <c r="W7" s="826"/>
    </row>
    <row r="8" spans="1:23" ht="14.4" customHeight="1" x14ac:dyDescent="0.3">
      <c r="A8" s="886" t="s">
        <v>3149</v>
      </c>
      <c r="B8" s="838"/>
      <c r="C8" s="840"/>
      <c r="D8" s="841"/>
      <c r="E8" s="836"/>
      <c r="F8" s="820"/>
      <c r="G8" s="821"/>
      <c r="H8" s="827">
        <v>1</v>
      </c>
      <c r="I8" s="828">
        <v>1.24</v>
      </c>
      <c r="J8" s="829">
        <v>4</v>
      </c>
      <c r="K8" s="823">
        <v>1.24</v>
      </c>
      <c r="L8" s="822">
        <v>2</v>
      </c>
      <c r="M8" s="822">
        <v>18</v>
      </c>
      <c r="N8" s="824">
        <v>6</v>
      </c>
      <c r="O8" s="822" t="s">
        <v>3143</v>
      </c>
      <c r="P8" s="837" t="s">
        <v>3150</v>
      </c>
      <c r="Q8" s="825">
        <f t="shared" si="0"/>
        <v>1</v>
      </c>
      <c r="R8" s="825">
        <f t="shared" si="0"/>
        <v>1.24</v>
      </c>
      <c r="S8" s="838">
        <f t="shared" si="1"/>
        <v>6</v>
      </c>
      <c r="T8" s="838">
        <f t="shared" si="2"/>
        <v>4</v>
      </c>
      <c r="U8" s="838">
        <f t="shared" si="3"/>
        <v>-2</v>
      </c>
      <c r="V8" s="839">
        <f t="shared" si="4"/>
        <v>0.66666666666666663</v>
      </c>
      <c r="W8" s="826"/>
    </row>
    <row r="9" spans="1:23" ht="14.4" customHeight="1" x14ac:dyDescent="0.3">
      <c r="A9" s="886" t="s">
        <v>3151</v>
      </c>
      <c r="B9" s="838">
        <v>1</v>
      </c>
      <c r="C9" s="840">
        <v>0.5</v>
      </c>
      <c r="D9" s="841">
        <v>11</v>
      </c>
      <c r="E9" s="836"/>
      <c r="F9" s="820"/>
      <c r="G9" s="821"/>
      <c r="H9" s="827">
        <v>1</v>
      </c>
      <c r="I9" s="828">
        <v>0.5</v>
      </c>
      <c r="J9" s="830">
        <v>8</v>
      </c>
      <c r="K9" s="823">
        <v>0.5</v>
      </c>
      <c r="L9" s="822">
        <v>2</v>
      </c>
      <c r="M9" s="822">
        <v>18</v>
      </c>
      <c r="N9" s="824">
        <v>6</v>
      </c>
      <c r="O9" s="822" t="s">
        <v>3143</v>
      </c>
      <c r="P9" s="837" t="s">
        <v>3152</v>
      </c>
      <c r="Q9" s="825">
        <f t="shared" si="0"/>
        <v>0</v>
      </c>
      <c r="R9" s="825">
        <f t="shared" si="0"/>
        <v>0</v>
      </c>
      <c r="S9" s="838">
        <f t="shared" si="1"/>
        <v>6</v>
      </c>
      <c r="T9" s="838">
        <f t="shared" si="2"/>
        <v>8</v>
      </c>
      <c r="U9" s="838">
        <f t="shared" si="3"/>
        <v>2</v>
      </c>
      <c r="V9" s="839">
        <f t="shared" si="4"/>
        <v>1.3333333333333333</v>
      </c>
      <c r="W9" s="826">
        <v>2</v>
      </c>
    </row>
    <row r="10" spans="1:23" ht="14.4" customHeight="1" x14ac:dyDescent="0.3">
      <c r="A10" s="886" t="s">
        <v>3153</v>
      </c>
      <c r="B10" s="838"/>
      <c r="C10" s="840"/>
      <c r="D10" s="841"/>
      <c r="E10" s="827">
        <v>1</v>
      </c>
      <c r="F10" s="828">
        <v>0.67</v>
      </c>
      <c r="G10" s="829">
        <v>5</v>
      </c>
      <c r="H10" s="822"/>
      <c r="I10" s="820"/>
      <c r="J10" s="821"/>
      <c r="K10" s="823">
        <v>0.67</v>
      </c>
      <c r="L10" s="822">
        <v>2</v>
      </c>
      <c r="M10" s="822">
        <v>18</v>
      </c>
      <c r="N10" s="824">
        <v>6</v>
      </c>
      <c r="O10" s="822" t="s">
        <v>3143</v>
      </c>
      <c r="P10" s="837" t="s">
        <v>3154</v>
      </c>
      <c r="Q10" s="825">
        <f t="shared" si="0"/>
        <v>0</v>
      </c>
      <c r="R10" s="825">
        <f t="shared" si="0"/>
        <v>0</v>
      </c>
      <c r="S10" s="838" t="str">
        <f t="shared" si="1"/>
        <v/>
      </c>
      <c r="T10" s="838" t="str">
        <f t="shared" si="2"/>
        <v/>
      </c>
      <c r="U10" s="838" t="str">
        <f t="shared" si="3"/>
        <v/>
      </c>
      <c r="V10" s="839" t="str">
        <f t="shared" si="4"/>
        <v/>
      </c>
      <c r="W10" s="826"/>
    </row>
    <row r="11" spans="1:23" ht="14.4" customHeight="1" x14ac:dyDescent="0.3">
      <c r="A11" s="886" t="s">
        <v>3155</v>
      </c>
      <c r="B11" s="838"/>
      <c r="C11" s="840"/>
      <c r="D11" s="841"/>
      <c r="E11" s="836">
        <v>1</v>
      </c>
      <c r="F11" s="820">
        <v>0.38</v>
      </c>
      <c r="G11" s="821">
        <v>3</v>
      </c>
      <c r="H11" s="827">
        <v>4</v>
      </c>
      <c r="I11" s="828">
        <v>1.53</v>
      </c>
      <c r="J11" s="830">
        <v>3.5</v>
      </c>
      <c r="K11" s="823">
        <v>0.38</v>
      </c>
      <c r="L11" s="822">
        <v>1</v>
      </c>
      <c r="M11" s="822">
        <v>9</v>
      </c>
      <c r="N11" s="824">
        <v>3</v>
      </c>
      <c r="O11" s="822" t="s">
        <v>3143</v>
      </c>
      <c r="P11" s="837" t="s">
        <v>3156</v>
      </c>
      <c r="Q11" s="825">
        <f t="shared" si="0"/>
        <v>4</v>
      </c>
      <c r="R11" s="825">
        <f t="shared" si="0"/>
        <v>1.53</v>
      </c>
      <c r="S11" s="838">
        <f t="shared" si="1"/>
        <v>12</v>
      </c>
      <c r="T11" s="838">
        <f t="shared" si="2"/>
        <v>14</v>
      </c>
      <c r="U11" s="838">
        <f t="shared" si="3"/>
        <v>2</v>
      </c>
      <c r="V11" s="839">
        <f t="shared" si="4"/>
        <v>1.1666666666666667</v>
      </c>
      <c r="W11" s="826">
        <v>2</v>
      </c>
    </row>
    <row r="12" spans="1:23" ht="14.4" customHeight="1" x14ac:dyDescent="0.3">
      <c r="A12" s="887" t="s">
        <v>3157</v>
      </c>
      <c r="B12" s="871"/>
      <c r="C12" s="872"/>
      <c r="D12" s="842"/>
      <c r="E12" s="873">
        <v>1</v>
      </c>
      <c r="F12" s="874">
        <v>0.51</v>
      </c>
      <c r="G12" s="831">
        <v>3</v>
      </c>
      <c r="H12" s="875"/>
      <c r="I12" s="876"/>
      <c r="J12" s="832"/>
      <c r="K12" s="877">
        <v>0.51</v>
      </c>
      <c r="L12" s="878">
        <v>2</v>
      </c>
      <c r="M12" s="878">
        <v>18</v>
      </c>
      <c r="N12" s="879">
        <v>6</v>
      </c>
      <c r="O12" s="878" t="s">
        <v>3143</v>
      </c>
      <c r="P12" s="880" t="s">
        <v>3158</v>
      </c>
      <c r="Q12" s="881">
        <f t="shared" si="0"/>
        <v>0</v>
      </c>
      <c r="R12" s="881">
        <f t="shared" si="0"/>
        <v>0</v>
      </c>
      <c r="S12" s="871" t="str">
        <f t="shared" si="1"/>
        <v/>
      </c>
      <c r="T12" s="871" t="str">
        <f t="shared" si="2"/>
        <v/>
      </c>
      <c r="U12" s="871" t="str">
        <f t="shared" si="3"/>
        <v/>
      </c>
      <c r="V12" s="882" t="str">
        <f t="shared" si="4"/>
        <v/>
      </c>
      <c r="W12" s="833"/>
    </row>
    <row r="13" spans="1:23" ht="14.4" customHeight="1" x14ac:dyDescent="0.3">
      <c r="A13" s="886" t="s">
        <v>3159</v>
      </c>
      <c r="B13" s="838">
        <v>5</v>
      </c>
      <c r="C13" s="840">
        <v>5.91</v>
      </c>
      <c r="D13" s="841">
        <v>11.2</v>
      </c>
      <c r="E13" s="827">
        <v>3</v>
      </c>
      <c r="F13" s="828">
        <v>3.41</v>
      </c>
      <c r="G13" s="829">
        <v>6</v>
      </c>
      <c r="H13" s="822">
        <v>1</v>
      </c>
      <c r="I13" s="820">
        <v>1.1399999999999999</v>
      </c>
      <c r="J13" s="830">
        <v>10</v>
      </c>
      <c r="K13" s="823">
        <v>1.1399999999999999</v>
      </c>
      <c r="L13" s="822">
        <v>2</v>
      </c>
      <c r="M13" s="822">
        <v>21</v>
      </c>
      <c r="N13" s="824">
        <v>7</v>
      </c>
      <c r="O13" s="822" t="s">
        <v>3143</v>
      </c>
      <c r="P13" s="837" t="s">
        <v>3160</v>
      </c>
      <c r="Q13" s="825">
        <f t="shared" si="0"/>
        <v>-4</v>
      </c>
      <c r="R13" s="825">
        <f t="shared" si="0"/>
        <v>-4.7700000000000005</v>
      </c>
      <c r="S13" s="838">
        <f t="shared" si="1"/>
        <v>7</v>
      </c>
      <c r="T13" s="838">
        <f t="shared" si="2"/>
        <v>10</v>
      </c>
      <c r="U13" s="838">
        <f t="shared" si="3"/>
        <v>3</v>
      </c>
      <c r="V13" s="839">
        <f t="shared" si="4"/>
        <v>1.4285714285714286</v>
      </c>
      <c r="W13" s="826">
        <v>3</v>
      </c>
    </row>
    <row r="14" spans="1:23" ht="14.4" customHeight="1" x14ac:dyDescent="0.3">
      <c r="A14" s="887" t="s">
        <v>3161</v>
      </c>
      <c r="B14" s="871"/>
      <c r="C14" s="872"/>
      <c r="D14" s="842"/>
      <c r="E14" s="875">
        <v>2</v>
      </c>
      <c r="F14" s="876">
        <v>3.33</v>
      </c>
      <c r="G14" s="832">
        <v>5</v>
      </c>
      <c r="H14" s="878"/>
      <c r="I14" s="874"/>
      <c r="J14" s="831"/>
      <c r="K14" s="877">
        <v>1.66</v>
      </c>
      <c r="L14" s="878">
        <v>3</v>
      </c>
      <c r="M14" s="878">
        <v>27</v>
      </c>
      <c r="N14" s="879">
        <v>9</v>
      </c>
      <c r="O14" s="878" t="s">
        <v>3143</v>
      </c>
      <c r="P14" s="880" t="s">
        <v>3162</v>
      </c>
      <c r="Q14" s="881">
        <f t="shared" si="0"/>
        <v>0</v>
      </c>
      <c r="R14" s="881">
        <f t="shared" si="0"/>
        <v>0</v>
      </c>
      <c r="S14" s="871" t="str">
        <f t="shared" si="1"/>
        <v/>
      </c>
      <c r="T14" s="871" t="str">
        <f t="shared" si="2"/>
        <v/>
      </c>
      <c r="U14" s="871" t="str">
        <f t="shared" si="3"/>
        <v/>
      </c>
      <c r="V14" s="882" t="str">
        <f t="shared" si="4"/>
        <v/>
      </c>
      <c r="W14" s="833"/>
    </row>
    <row r="15" spans="1:23" ht="14.4" customHeight="1" x14ac:dyDescent="0.3">
      <c r="A15" s="886" t="s">
        <v>3163</v>
      </c>
      <c r="B15" s="838"/>
      <c r="C15" s="840"/>
      <c r="D15" s="841"/>
      <c r="E15" s="827">
        <v>1</v>
      </c>
      <c r="F15" s="828">
        <v>0.76</v>
      </c>
      <c r="G15" s="829">
        <v>14</v>
      </c>
      <c r="H15" s="822"/>
      <c r="I15" s="820"/>
      <c r="J15" s="821"/>
      <c r="K15" s="823">
        <v>0.56000000000000005</v>
      </c>
      <c r="L15" s="822">
        <v>1</v>
      </c>
      <c r="M15" s="822">
        <v>12</v>
      </c>
      <c r="N15" s="824">
        <v>4</v>
      </c>
      <c r="O15" s="822" t="s">
        <v>3143</v>
      </c>
      <c r="P15" s="837" t="s">
        <v>3164</v>
      </c>
      <c r="Q15" s="825">
        <f t="shared" si="0"/>
        <v>0</v>
      </c>
      <c r="R15" s="825">
        <f t="shared" si="0"/>
        <v>0</v>
      </c>
      <c r="S15" s="838" t="str">
        <f t="shared" si="1"/>
        <v/>
      </c>
      <c r="T15" s="838" t="str">
        <f t="shared" si="2"/>
        <v/>
      </c>
      <c r="U15" s="838" t="str">
        <f t="shared" si="3"/>
        <v/>
      </c>
      <c r="V15" s="839" t="str">
        <f t="shared" si="4"/>
        <v/>
      </c>
      <c r="W15" s="826"/>
    </row>
    <row r="16" spans="1:23" ht="14.4" customHeight="1" x14ac:dyDescent="0.3">
      <c r="A16" s="886" t="s">
        <v>3165</v>
      </c>
      <c r="B16" s="838"/>
      <c r="C16" s="840"/>
      <c r="D16" s="841"/>
      <c r="E16" s="836">
        <v>2</v>
      </c>
      <c r="F16" s="820">
        <v>0.69</v>
      </c>
      <c r="G16" s="821">
        <v>3</v>
      </c>
      <c r="H16" s="827">
        <v>2</v>
      </c>
      <c r="I16" s="828">
        <v>0.68</v>
      </c>
      <c r="J16" s="829">
        <v>3</v>
      </c>
      <c r="K16" s="823">
        <v>0.34</v>
      </c>
      <c r="L16" s="822">
        <v>1</v>
      </c>
      <c r="M16" s="822">
        <v>12</v>
      </c>
      <c r="N16" s="824">
        <v>4</v>
      </c>
      <c r="O16" s="822" t="s">
        <v>3143</v>
      </c>
      <c r="P16" s="837" t="s">
        <v>3166</v>
      </c>
      <c r="Q16" s="825">
        <f t="shared" si="0"/>
        <v>2</v>
      </c>
      <c r="R16" s="825">
        <f t="shared" si="0"/>
        <v>0.68</v>
      </c>
      <c r="S16" s="838">
        <f t="shared" si="1"/>
        <v>8</v>
      </c>
      <c r="T16" s="838">
        <f t="shared" si="2"/>
        <v>6</v>
      </c>
      <c r="U16" s="838">
        <f t="shared" si="3"/>
        <v>-2</v>
      </c>
      <c r="V16" s="839">
        <f t="shared" si="4"/>
        <v>0.75</v>
      </c>
      <c r="W16" s="826"/>
    </row>
    <row r="17" spans="1:23" ht="14.4" customHeight="1" x14ac:dyDescent="0.3">
      <c r="A17" s="887" t="s">
        <v>3167</v>
      </c>
      <c r="B17" s="871">
        <v>1</v>
      </c>
      <c r="C17" s="872">
        <v>0.41</v>
      </c>
      <c r="D17" s="842">
        <v>6</v>
      </c>
      <c r="E17" s="873"/>
      <c r="F17" s="874"/>
      <c r="G17" s="831"/>
      <c r="H17" s="875"/>
      <c r="I17" s="876"/>
      <c r="J17" s="832"/>
      <c r="K17" s="877">
        <v>0.41</v>
      </c>
      <c r="L17" s="878">
        <v>1</v>
      </c>
      <c r="M17" s="878">
        <v>12</v>
      </c>
      <c r="N17" s="879">
        <v>4</v>
      </c>
      <c r="O17" s="878" t="s">
        <v>3143</v>
      </c>
      <c r="P17" s="880" t="s">
        <v>3168</v>
      </c>
      <c r="Q17" s="881">
        <f t="shared" si="0"/>
        <v>-1</v>
      </c>
      <c r="R17" s="881">
        <f t="shared" si="0"/>
        <v>-0.41</v>
      </c>
      <c r="S17" s="871" t="str">
        <f t="shared" si="1"/>
        <v/>
      </c>
      <c r="T17" s="871" t="str">
        <f t="shared" si="2"/>
        <v/>
      </c>
      <c r="U17" s="871" t="str">
        <f t="shared" si="3"/>
        <v/>
      </c>
      <c r="V17" s="882" t="str">
        <f t="shared" si="4"/>
        <v/>
      </c>
      <c r="W17" s="833"/>
    </row>
    <row r="18" spans="1:23" ht="14.4" customHeight="1" x14ac:dyDescent="0.3">
      <c r="A18" s="886" t="s">
        <v>3169</v>
      </c>
      <c r="B18" s="838">
        <v>6</v>
      </c>
      <c r="C18" s="840">
        <v>15.96</v>
      </c>
      <c r="D18" s="841">
        <v>21.3</v>
      </c>
      <c r="E18" s="836">
        <v>8</v>
      </c>
      <c r="F18" s="820">
        <v>19.510000000000002</v>
      </c>
      <c r="G18" s="821">
        <v>17.3</v>
      </c>
      <c r="H18" s="827">
        <v>10</v>
      </c>
      <c r="I18" s="828">
        <v>22.65</v>
      </c>
      <c r="J18" s="829">
        <v>8.6999999999999993</v>
      </c>
      <c r="K18" s="823">
        <v>2.19</v>
      </c>
      <c r="L18" s="822">
        <v>3</v>
      </c>
      <c r="M18" s="822">
        <v>27</v>
      </c>
      <c r="N18" s="824">
        <v>9</v>
      </c>
      <c r="O18" s="822" t="s">
        <v>3143</v>
      </c>
      <c r="P18" s="837" t="s">
        <v>3170</v>
      </c>
      <c r="Q18" s="825">
        <f t="shared" si="0"/>
        <v>4</v>
      </c>
      <c r="R18" s="825">
        <f t="shared" si="0"/>
        <v>6.6899999999999977</v>
      </c>
      <c r="S18" s="838">
        <f t="shared" si="1"/>
        <v>90</v>
      </c>
      <c r="T18" s="838">
        <f t="shared" si="2"/>
        <v>87</v>
      </c>
      <c r="U18" s="838">
        <f t="shared" si="3"/>
        <v>-3</v>
      </c>
      <c r="V18" s="839">
        <f t="shared" si="4"/>
        <v>0.96666666666666667</v>
      </c>
      <c r="W18" s="826">
        <v>14</v>
      </c>
    </row>
    <row r="19" spans="1:23" ht="14.4" customHeight="1" x14ac:dyDescent="0.3">
      <c r="A19" s="887" t="s">
        <v>3171</v>
      </c>
      <c r="B19" s="871"/>
      <c r="C19" s="872"/>
      <c r="D19" s="842"/>
      <c r="E19" s="873">
        <v>4</v>
      </c>
      <c r="F19" s="874">
        <v>17.52</v>
      </c>
      <c r="G19" s="831">
        <v>16.8</v>
      </c>
      <c r="H19" s="875">
        <v>9</v>
      </c>
      <c r="I19" s="876">
        <v>39.520000000000003</v>
      </c>
      <c r="J19" s="834">
        <v>22</v>
      </c>
      <c r="K19" s="877">
        <v>4.29</v>
      </c>
      <c r="L19" s="878">
        <v>5</v>
      </c>
      <c r="M19" s="878">
        <v>45</v>
      </c>
      <c r="N19" s="879">
        <v>15</v>
      </c>
      <c r="O19" s="878" t="s">
        <v>3143</v>
      </c>
      <c r="P19" s="880" t="s">
        <v>3172</v>
      </c>
      <c r="Q19" s="881">
        <f t="shared" si="0"/>
        <v>9</v>
      </c>
      <c r="R19" s="881">
        <f t="shared" si="0"/>
        <v>39.520000000000003</v>
      </c>
      <c r="S19" s="871">
        <f t="shared" si="1"/>
        <v>135</v>
      </c>
      <c r="T19" s="871">
        <f t="shared" si="2"/>
        <v>198</v>
      </c>
      <c r="U19" s="871">
        <f t="shared" si="3"/>
        <v>63</v>
      </c>
      <c r="V19" s="882">
        <f t="shared" si="4"/>
        <v>1.4666666666666666</v>
      </c>
      <c r="W19" s="833">
        <v>70</v>
      </c>
    </row>
    <row r="20" spans="1:23" ht="14.4" customHeight="1" x14ac:dyDescent="0.3">
      <c r="A20" s="886" t="s">
        <v>3173</v>
      </c>
      <c r="B20" s="838">
        <v>25</v>
      </c>
      <c r="C20" s="840">
        <v>74.290000000000006</v>
      </c>
      <c r="D20" s="841">
        <v>5.8</v>
      </c>
      <c r="E20" s="836">
        <v>29</v>
      </c>
      <c r="F20" s="820">
        <v>85.98</v>
      </c>
      <c r="G20" s="821">
        <v>6.4</v>
      </c>
      <c r="H20" s="827">
        <v>31</v>
      </c>
      <c r="I20" s="828">
        <v>94.32</v>
      </c>
      <c r="J20" s="829">
        <v>4.4000000000000004</v>
      </c>
      <c r="K20" s="823">
        <v>2.95</v>
      </c>
      <c r="L20" s="822">
        <v>2</v>
      </c>
      <c r="M20" s="822">
        <v>18</v>
      </c>
      <c r="N20" s="824">
        <v>6</v>
      </c>
      <c r="O20" s="822" t="s">
        <v>3143</v>
      </c>
      <c r="P20" s="837" t="s">
        <v>3174</v>
      </c>
      <c r="Q20" s="825">
        <f t="shared" si="0"/>
        <v>6</v>
      </c>
      <c r="R20" s="825">
        <f t="shared" si="0"/>
        <v>20.029999999999987</v>
      </c>
      <c r="S20" s="838">
        <f t="shared" si="1"/>
        <v>186</v>
      </c>
      <c r="T20" s="838">
        <f t="shared" si="2"/>
        <v>136.4</v>
      </c>
      <c r="U20" s="838">
        <f t="shared" si="3"/>
        <v>-49.599999999999994</v>
      </c>
      <c r="V20" s="839">
        <f t="shared" si="4"/>
        <v>0.73333333333333339</v>
      </c>
      <c r="W20" s="826">
        <v>9</v>
      </c>
    </row>
    <row r="21" spans="1:23" ht="14.4" customHeight="1" x14ac:dyDescent="0.3">
      <c r="A21" s="887" t="s">
        <v>3175</v>
      </c>
      <c r="B21" s="871">
        <v>3</v>
      </c>
      <c r="C21" s="872">
        <v>9.3000000000000007</v>
      </c>
      <c r="D21" s="842">
        <v>8.6999999999999993</v>
      </c>
      <c r="E21" s="873">
        <v>2</v>
      </c>
      <c r="F21" s="874">
        <v>6.2</v>
      </c>
      <c r="G21" s="831">
        <v>4.5</v>
      </c>
      <c r="H21" s="875">
        <v>5</v>
      </c>
      <c r="I21" s="876">
        <v>17.46</v>
      </c>
      <c r="J21" s="834">
        <v>14.8</v>
      </c>
      <c r="K21" s="877">
        <v>3.1</v>
      </c>
      <c r="L21" s="878">
        <v>3</v>
      </c>
      <c r="M21" s="878">
        <v>24</v>
      </c>
      <c r="N21" s="879">
        <v>8</v>
      </c>
      <c r="O21" s="878" t="s">
        <v>3143</v>
      </c>
      <c r="P21" s="880" t="s">
        <v>3174</v>
      </c>
      <c r="Q21" s="881">
        <f t="shared" si="0"/>
        <v>2</v>
      </c>
      <c r="R21" s="881">
        <f t="shared" si="0"/>
        <v>8.16</v>
      </c>
      <c r="S21" s="871">
        <f t="shared" si="1"/>
        <v>40</v>
      </c>
      <c r="T21" s="871">
        <f t="shared" si="2"/>
        <v>74</v>
      </c>
      <c r="U21" s="871">
        <f t="shared" si="3"/>
        <v>34</v>
      </c>
      <c r="V21" s="882">
        <f t="shared" si="4"/>
        <v>1.85</v>
      </c>
      <c r="W21" s="833">
        <v>45</v>
      </c>
    </row>
    <row r="22" spans="1:23" ht="14.4" customHeight="1" x14ac:dyDescent="0.3">
      <c r="A22" s="886" t="s">
        <v>3176</v>
      </c>
      <c r="B22" s="838">
        <v>102</v>
      </c>
      <c r="C22" s="840">
        <v>139.07</v>
      </c>
      <c r="D22" s="841">
        <v>4.7</v>
      </c>
      <c r="E22" s="836">
        <v>91</v>
      </c>
      <c r="F22" s="820">
        <v>124.13</v>
      </c>
      <c r="G22" s="821">
        <v>5.3</v>
      </c>
      <c r="H22" s="827">
        <v>106</v>
      </c>
      <c r="I22" s="828">
        <v>145.77000000000001</v>
      </c>
      <c r="J22" s="829">
        <v>4.8</v>
      </c>
      <c r="K22" s="823">
        <v>1.36</v>
      </c>
      <c r="L22" s="822">
        <v>2</v>
      </c>
      <c r="M22" s="822">
        <v>15</v>
      </c>
      <c r="N22" s="824">
        <v>5</v>
      </c>
      <c r="O22" s="822" t="s">
        <v>3143</v>
      </c>
      <c r="P22" s="837" t="s">
        <v>3177</v>
      </c>
      <c r="Q22" s="825">
        <f t="shared" si="0"/>
        <v>4</v>
      </c>
      <c r="R22" s="825">
        <f t="shared" si="0"/>
        <v>6.7000000000000171</v>
      </c>
      <c r="S22" s="838">
        <f t="shared" si="1"/>
        <v>530</v>
      </c>
      <c r="T22" s="838">
        <f t="shared" si="2"/>
        <v>508.79999999999995</v>
      </c>
      <c r="U22" s="838">
        <f t="shared" si="3"/>
        <v>-21.200000000000045</v>
      </c>
      <c r="V22" s="839">
        <f t="shared" si="4"/>
        <v>0.96</v>
      </c>
      <c r="W22" s="826">
        <v>81</v>
      </c>
    </row>
    <row r="23" spans="1:23" ht="14.4" customHeight="1" x14ac:dyDescent="0.3">
      <c r="A23" s="887" t="s">
        <v>3178</v>
      </c>
      <c r="B23" s="871">
        <v>9</v>
      </c>
      <c r="C23" s="872">
        <v>19.45</v>
      </c>
      <c r="D23" s="842">
        <v>5.3</v>
      </c>
      <c r="E23" s="873">
        <v>21</v>
      </c>
      <c r="F23" s="874">
        <v>44.5</v>
      </c>
      <c r="G23" s="831">
        <v>5.0999999999999996</v>
      </c>
      <c r="H23" s="875">
        <v>15</v>
      </c>
      <c r="I23" s="876">
        <v>32.15</v>
      </c>
      <c r="J23" s="832">
        <v>5.0999999999999996</v>
      </c>
      <c r="K23" s="877">
        <v>2.12</v>
      </c>
      <c r="L23" s="878">
        <v>3</v>
      </c>
      <c r="M23" s="878">
        <v>24</v>
      </c>
      <c r="N23" s="879">
        <v>8</v>
      </c>
      <c r="O23" s="878" t="s">
        <v>3143</v>
      </c>
      <c r="P23" s="880" t="s">
        <v>3179</v>
      </c>
      <c r="Q23" s="881">
        <f t="shared" si="0"/>
        <v>6</v>
      </c>
      <c r="R23" s="881">
        <f t="shared" si="0"/>
        <v>12.7</v>
      </c>
      <c r="S23" s="871">
        <f t="shared" si="1"/>
        <v>120</v>
      </c>
      <c r="T23" s="871">
        <f t="shared" si="2"/>
        <v>76.5</v>
      </c>
      <c r="U23" s="871">
        <f t="shared" si="3"/>
        <v>-43.5</v>
      </c>
      <c r="V23" s="882">
        <f t="shared" si="4"/>
        <v>0.63749999999999996</v>
      </c>
      <c r="W23" s="833">
        <v>9</v>
      </c>
    </row>
    <row r="24" spans="1:23" ht="14.4" customHeight="1" x14ac:dyDescent="0.3">
      <c r="A24" s="887" t="s">
        <v>3180</v>
      </c>
      <c r="B24" s="871">
        <v>1</v>
      </c>
      <c r="C24" s="872">
        <v>2.36</v>
      </c>
      <c r="D24" s="842">
        <v>9</v>
      </c>
      <c r="E24" s="873">
        <v>3</v>
      </c>
      <c r="F24" s="874">
        <v>7.08</v>
      </c>
      <c r="G24" s="831">
        <v>4.7</v>
      </c>
      <c r="H24" s="875"/>
      <c r="I24" s="876"/>
      <c r="J24" s="832"/>
      <c r="K24" s="877">
        <v>2.36</v>
      </c>
      <c r="L24" s="878">
        <v>2</v>
      </c>
      <c r="M24" s="878">
        <v>21</v>
      </c>
      <c r="N24" s="879">
        <v>7</v>
      </c>
      <c r="O24" s="878" t="s">
        <v>3143</v>
      </c>
      <c r="P24" s="880" t="s">
        <v>3181</v>
      </c>
      <c r="Q24" s="881">
        <f t="shared" si="0"/>
        <v>-1</v>
      </c>
      <c r="R24" s="881">
        <f t="shared" si="0"/>
        <v>-2.36</v>
      </c>
      <c r="S24" s="871" t="str">
        <f t="shared" si="1"/>
        <v/>
      </c>
      <c r="T24" s="871" t="str">
        <f t="shared" si="2"/>
        <v/>
      </c>
      <c r="U24" s="871" t="str">
        <f t="shared" si="3"/>
        <v/>
      </c>
      <c r="V24" s="882" t="str">
        <f t="shared" si="4"/>
        <v/>
      </c>
      <c r="W24" s="833"/>
    </row>
    <row r="25" spans="1:23" ht="14.4" customHeight="1" x14ac:dyDescent="0.3">
      <c r="A25" s="886" t="s">
        <v>3182</v>
      </c>
      <c r="B25" s="838">
        <v>10</v>
      </c>
      <c r="C25" s="840">
        <v>13</v>
      </c>
      <c r="D25" s="841">
        <v>5.9</v>
      </c>
      <c r="E25" s="836">
        <v>7</v>
      </c>
      <c r="F25" s="820">
        <v>9.1</v>
      </c>
      <c r="G25" s="821">
        <v>5.4</v>
      </c>
      <c r="H25" s="827">
        <v>9</v>
      </c>
      <c r="I25" s="828">
        <v>11.7</v>
      </c>
      <c r="J25" s="829">
        <v>4.2</v>
      </c>
      <c r="K25" s="823">
        <v>1.3</v>
      </c>
      <c r="L25" s="822">
        <v>2</v>
      </c>
      <c r="M25" s="822">
        <v>18</v>
      </c>
      <c r="N25" s="824">
        <v>6</v>
      </c>
      <c r="O25" s="822" t="s">
        <v>3143</v>
      </c>
      <c r="P25" s="837" t="s">
        <v>3183</v>
      </c>
      <c r="Q25" s="825">
        <f t="shared" si="0"/>
        <v>-1</v>
      </c>
      <c r="R25" s="825">
        <f t="shared" si="0"/>
        <v>-1.3000000000000007</v>
      </c>
      <c r="S25" s="838">
        <f t="shared" si="1"/>
        <v>54</v>
      </c>
      <c r="T25" s="838">
        <f t="shared" si="2"/>
        <v>37.800000000000004</v>
      </c>
      <c r="U25" s="838">
        <f t="shared" si="3"/>
        <v>-16.199999999999996</v>
      </c>
      <c r="V25" s="839">
        <f t="shared" si="4"/>
        <v>0.70000000000000007</v>
      </c>
      <c r="W25" s="826"/>
    </row>
    <row r="26" spans="1:23" ht="14.4" customHeight="1" x14ac:dyDescent="0.3">
      <c r="A26" s="887" t="s">
        <v>3184</v>
      </c>
      <c r="B26" s="871">
        <v>1</v>
      </c>
      <c r="C26" s="872">
        <v>1.6</v>
      </c>
      <c r="D26" s="842">
        <v>4</v>
      </c>
      <c r="E26" s="873">
        <v>4</v>
      </c>
      <c r="F26" s="874">
        <v>6.39</v>
      </c>
      <c r="G26" s="831">
        <v>6.8</v>
      </c>
      <c r="H26" s="875">
        <v>2</v>
      </c>
      <c r="I26" s="876">
        <v>3.19</v>
      </c>
      <c r="J26" s="834">
        <v>8.5</v>
      </c>
      <c r="K26" s="877">
        <v>1.6</v>
      </c>
      <c r="L26" s="878">
        <v>2</v>
      </c>
      <c r="M26" s="878">
        <v>18</v>
      </c>
      <c r="N26" s="879">
        <v>6</v>
      </c>
      <c r="O26" s="878" t="s">
        <v>3143</v>
      </c>
      <c r="P26" s="880" t="s">
        <v>3185</v>
      </c>
      <c r="Q26" s="881">
        <f t="shared" si="0"/>
        <v>1</v>
      </c>
      <c r="R26" s="881">
        <f t="shared" si="0"/>
        <v>1.5899999999999999</v>
      </c>
      <c r="S26" s="871">
        <f t="shared" si="1"/>
        <v>12</v>
      </c>
      <c r="T26" s="871">
        <f t="shared" si="2"/>
        <v>17</v>
      </c>
      <c r="U26" s="871">
        <f t="shared" si="3"/>
        <v>5</v>
      </c>
      <c r="V26" s="882">
        <f t="shared" si="4"/>
        <v>1.4166666666666667</v>
      </c>
      <c r="W26" s="833">
        <v>5</v>
      </c>
    </row>
    <row r="27" spans="1:23" ht="14.4" customHeight="1" x14ac:dyDescent="0.3">
      <c r="A27" s="886" t="s">
        <v>3186</v>
      </c>
      <c r="B27" s="838">
        <v>3</v>
      </c>
      <c r="C27" s="840">
        <v>3.26</v>
      </c>
      <c r="D27" s="841">
        <v>4.7</v>
      </c>
      <c r="E27" s="836">
        <v>3</v>
      </c>
      <c r="F27" s="820">
        <v>3.27</v>
      </c>
      <c r="G27" s="821">
        <v>5.3</v>
      </c>
      <c r="H27" s="827">
        <v>5</v>
      </c>
      <c r="I27" s="828">
        <v>5.43</v>
      </c>
      <c r="J27" s="829">
        <v>4.4000000000000004</v>
      </c>
      <c r="K27" s="823">
        <v>1.0900000000000001</v>
      </c>
      <c r="L27" s="822">
        <v>2</v>
      </c>
      <c r="M27" s="822">
        <v>18</v>
      </c>
      <c r="N27" s="824">
        <v>6</v>
      </c>
      <c r="O27" s="822" t="s">
        <v>3143</v>
      </c>
      <c r="P27" s="837" t="s">
        <v>3187</v>
      </c>
      <c r="Q27" s="825">
        <f t="shared" si="0"/>
        <v>2</v>
      </c>
      <c r="R27" s="825">
        <f t="shared" si="0"/>
        <v>2.17</v>
      </c>
      <c r="S27" s="838">
        <f t="shared" si="1"/>
        <v>30</v>
      </c>
      <c r="T27" s="838">
        <f t="shared" si="2"/>
        <v>22</v>
      </c>
      <c r="U27" s="838">
        <f t="shared" si="3"/>
        <v>-8</v>
      </c>
      <c r="V27" s="839">
        <f t="shared" si="4"/>
        <v>0.73333333333333328</v>
      </c>
      <c r="W27" s="826"/>
    </row>
    <row r="28" spans="1:23" ht="14.4" customHeight="1" x14ac:dyDescent="0.3">
      <c r="A28" s="886" t="s">
        <v>3188</v>
      </c>
      <c r="B28" s="817">
        <v>13</v>
      </c>
      <c r="C28" s="818">
        <v>7.56</v>
      </c>
      <c r="D28" s="819">
        <v>4.8</v>
      </c>
      <c r="E28" s="836">
        <v>6</v>
      </c>
      <c r="F28" s="820">
        <v>3.41</v>
      </c>
      <c r="G28" s="821">
        <v>3.7</v>
      </c>
      <c r="H28" s="822">
        <v>8</v>
      </c>
      <c r="I28" s="820">
        <v>7.71</v>
      </c>
      <c r="J28" s="830">
        <v>9.4</v>
      </c>
      <c r="K28" s="823">
        <v>0.56999999999999995</v>
      </c>
      <c r="L28" s="822">
        <v>1</v>
      </c>
      <c r="M28" s="822">
        <v>12</v>
      </c>
      <c r="N28" s="824">
        <v>4</v>
      </c>
      <c r="O28" s="822" t="s">
        <v>3143</v>
      </c>
      <c r="P28" s="837" t="s">
        <v>3189</v>
      </c>
      <c r="Q28" s="825">
        <f t="shared" si="0"/>
        <v>-5</v>
      </c>
      <c r="R28" s="825">
        <f t="shared" si="0"/>
        <v>0.15000000000000036</v>
      </c>
      <c r="S28" s="838">
        <f t="shared" si="1"/>
        <v>32</v>
      </c>
      <c r="T28" s="838">
        <f t="shared" si="2"/>
        <v>75.2</v>
      </c>
      <c r="U28" s="838">
        <f t="shared" si="3"/>
        <v>43.2</v>
      </c>
      <c r="V28" s="839">
        <f t="shared" si="4"/>
        <v>2.35</v>
      </c>
      <c r="W28" s="826">
        <v>48</v>
      </c>
    </row>
    <row r="29" spans="1:23" ht="14.4" customHeight="1" x14ac:dyDescent="0.3">
      <c r="A29" s="887" t="s">
        <v>3190</v>
      </c>
      <c r="B29" s="883">
        <v>1</v>
      </c>
      <c r="C29" s="884">
        <v>0.82</v>
      </c>
      <c r="D29" s="835">
        <v>11</v>
      </c>
      <c r="E29" s="873">
        <v>4</v>
      </c>
      <c r="F29" s="874">
        <v>3.3</v>
      </c>
      <c r="G29" s="831">
        <v>8.3000000000000007</v>
      </c>
      <c r="H29" s="878">
        <v>1</v>
      </c>
      <c r="I29" s="874">
        <v>0.82</v>
      </c>
      <c r="J29" s="831">
        <v>6</v>
      </c>
      <c r="K29" s="877">
        <v>0.82</v>
      </c>
      <c r="L29" s="878">
        <v>2</v>
      </c>
      <c r="M29" s="878">
        <v>18</v>
      </c>
      <c r="N29" s="879">
        <v>6</v>
      </c>
      <c r="O29" s="878" t="s">
        <v>3143</v>
      </c>
      <c r="P29" s="880" t="s">
        <v>3189</v>
      </c>
      <c r="Q29" s="881">
        <f t="shared" si="0"/>
        <v>0</v>
      </c>
      <c r="R29" s="881">
        <f t="shared" si="0"/>
        <v>0</v>
      </c>
      <c r="S29" s="871">
        <f t="shared" si="1"/>
        <v>6</v>
      </c>
      <c r="T29" s="871">
        <f t="shared" si="2"/>
        <v>6</v>
      </c>
      <c r="U29" s="871">
        <f t="shared" si="3"/>
        <v>0</v>
      </c>
      <c r="V29" s="882">
        <f t="shared" si="4"/>
        <v>1</v>
      </c>
      <c r="W29" s="833"/>
    </row>
    <row r="30" spans="1:23" ht="14.4" customHeight="1" x14ac:dyDescent="0.3">
      <c r="A30" s="886" t="s">
        <v>3191</v>
      </c>
      <c r="B30" s="838">
        <v>3</v>
      </c>
      <c r="C30" s="840">
        <v>1.42</v>
      </c>
      <c r="D30" s="841">
        <v>7.7</v>
      </c>
      <c r="E30" s="836">
        <v>4</v>
      </c>
      <c r="F30" s="820">
        <v>2.4900000000000002</v>
      </c>
      <c r="G30" s="821">
        <v>6.8</v>
      </c>
      <c r="H30" s="827">
        <v>10</v>
      </c>
      <c r="I30" s="828">
        <v>4.9800000000000004</v>
      </c>
      <c r="J30" s="830">
        <v>5.8</v>
      </c>
      <c r="K30" s="823">
        <v>0.45</v>
      </c>
      <c r="L30" s="822">
        <v>2</v>
      </c>
      <c r="M30" s="822">
        <v>15</v>
      </c>
      <c r="N30" s="824">
        <v>5</v>
      </c>
      <c r="O30" s="822" t="s">
        <v>3143</v>
      </c>
      <c r="P30" s="837" t="s">
        <v>3192</v>
      </c>
      <c r="Q30" s="825">
        <f t="shared" si="0"/>
        <v>7</v>
      </c>
      <c r="R30" s="825">
        <f t="shared" si="0"/>
        <v>3.5600000000000005</v>
      </c>
      <c r="S30" s="838">
        <f t="shared" si="1"/>
        <v>50</v>
      </c>
      <c r="T30" s="838">
        <f t="shared" si="2"/>
        <v>58</v>
      </c>
      <c r="U30" s="838">
        <f t="shared" si="3"/>
        <v>8</v>
      </c>
      <c r="V30" s="839">
        <f t="shared" si="4"/>
        <v>1.1599999999999999</v>
      </c>
      <c r="W30" s="826">
        <v>19</v>
      </c>
    </row>
    <row r="31" spans="1:23" ht="14.4" customHeight="1" x14ac:dyDescent="0.3">
      <c r="A31" s="887" t="s">
        <v>3193</v>
      </c>
      <c r="B31" s="871">
        <v>2</v>
      </c>
      <c r="C31" s="872">
        <v>1.29</v>
      </c>
      <c r="D31" s="842">
        <v>5</v>
      </c>
      <c r="E31" s="873">
        <v>1</v>
      </c>
      <c r="F31" s="874">
        <v>0.51</v>
      </c>
      <c r="G31" s="831">
        <v>5</v>
      </c>
      <c r="H31" s="875">
        <v>3</v>
      </c>
      <c r="I31" s="876">
        <v>1.54</v>
      </c>
      <c r="J31" s="832">
        <v>5</v>
      </c>
      <c r="K31" s="877">
        <v>0.51</v>
      </c>
      <c r="L31" s="878">
        <v>2</v>
      </c>
      <c r="M31" s="878">
        <v>18</v>
      </c>
      <c r="N31" s="879">
        <v>6</v>
      </c>
      <c r="O31" s="878" t="s">
        <v>3143</v>
      </c>
      <c r="P31" s="880" t="s">
        <v>3194</v>
      </c>
      <c r="Q31" s="881">
        <f t="shared" si="0"/>
        <v>1</v>
      </c>
      <c r="R31" s="881">
        <f t="shared" si="0"/>
        <v>0.25</v>
      </c>
      <c r="S31" s="871">
        <f t="shared" si="1"/>
        <v>18</v>
      </c>
      <c r="T31" s="871">
        <f t="shared" si="2"/>
        <v>15</v>
      </c>
      <c r="U31" s="871">
        <f t="shared" si="3"/>
        <v>-3</v>
      </c>
      <c r="V31" s="882">
        <f t="shared" si="4"/>
        <v>0.83333333333333337</v>
      </c>
      <c r="W31" s="833"/>
    </row>
    <row r="32" spans="1:23" ht="14.4" customHeight="1" x14ac:dyDescent="0.3">
      <c r="A32" s="887" t="s">
        <v>3195</v>
      </c>
      <c r="B32" s="871"/>
      <c r="C32" s="872"/>
      <c r="D32" s="842"/>
      <c r="E32" s="873"/>
      <c r="F32" s="874"/>
      <c r="G32" s="831"/>
      <c r="H32" s="875">
        <v>1</v>
      </c>
      <c r="I32" s="876">
        <v>4.78</v>
      </c>
      <c r="J32" s="834">
        <v>44</v>
      </c>
      <c r="K32" s="877">
        <v>0.86</v>
      </c>
      <c r="L32" s="878">
        <v>3</v>
      </c>
      <c r="M32" s="878">
        <v>27</v>
      </c>
      <c r="N32" s="879">
        <v>9</v>
      </c>
      <c r="O32" s="878" t="s">
        <v>3143</v>
      </c>
      <c r="P32" s="880" t="s">
        <v>3196</v>
      </c>
      <c r="Q32" s="881">
        <f t="shared" si="0"/>
        <v>1</v>
      </c>
      <c r="R32" s="881">
        <f t="shared" si="0"/>
        <v>4.78</v>
      </c>
      <c r="S32" s="871">
        <f t="shared" si="1"/>
        <v>9</v>
      </c>
      <c r="T32" s="871">
        <f t="shared" si="2"/>
        <v>44</v>
      </c>
      <c r="U32" s="871">
        <f t="shared" si="3"/>
        <v>35</v>
      </c>
      <c r="V32" s="882">
        <f t="shared" si="4"/>
        <v>4.8888888888888893</v>
      </c>
      <c r="W32" s="833">
        <v>35</v>
      </c>
    </row>
    <row r="33" spans="1:23" ht="14.4" customHeight="1" x14ac:dyDescent="0.3">
      <c r="A33" s="886" t="s">
        <v>3197</v>
      </c>
      <c r="B33" s="838"/>
      <c r="C33" s="840"/>
      <c r="D33" s="841"/>
      <c r="E33" s="836">
        <v>2</v>
      </c>
      <c r="F33" s="820">
        <v>1.89</v>
      </c>
      <c r="G33" s="821">
        <v>6.5</v>
      </c>
      <c r="H33" s="827">
        <v>1</v>
      </c>
      <c r="I33" s="828">
        <v>0.32</v>
      </c>
      <c r="J33" s="829">
        <v>2</v>
      </c>
      <c r="K33" s="823">
        <v>0.32</v>
      </c>
      <c r="L33" s="822">
        <v>1</v>
      </c>
      <c r="M33" s="822">
        <v>12</v>
      </c>
      <c r="N33" s="824">
        <v>4</v>
      </c>
      <c r="O33" s="822" t="s">
        <v>3143</v>
      </c>
      <c r="P33" s="837" t="s">
        <v>3198</v>
      </c>
      <c r="Q33" s="825">
        <f t="shared" si="0"/>
        <v>1</v>
      </c>
      <c r="R33" s="825">
        <f t="shared" si="0"/>
        <v>0.32</v>
      </c>
      <c r="S33" s="838">
        <f t="shared" si="1"/>
        <v>4</v>
      </c>
      <c r="T33" s="838">
        <f t="shared" si="2"/>
        <v>2</v>
      </c>
      <c r="U33" s="838">
        <f t="shared" si="3"/>
        <v>-2</v>
      </c>
      <c r="V33" s="839">
        <f t="shared" si="4"/>
        <v>0.5</v>
      </c>
      <c r="W33" s="826"/>
    </row>
    <row r="34" spans="1:23" ht="14.4" customHeight="1" x14ac:dyDescent="0.3">
      <c r="A34" s="887" t="s">
        <v>3199</v>
      </c>
      <c r="B34" s="871"/>
      <c r="C34" s="872"/>
      <c r="D34" s="842"/>
      <c r="E34" s="873"/>
      <c r="F34" s="874"/>
      <c r="G34" s="831"/>
      <c r="H34" s="875">
        <v>1</v>
      </c>
      <c r="I34" s="876">
        <v>0.23</v>
      </c>
      <c r="J34" s="832">
        <v>1</v>
      </c>
      <c r="K34" s="877">
        <v>0.45</v>
      </c>
      <c r="L34" s="878">
        <v>2</v>
      </c>
      <c r="M34" s="878">
        <v>15</v>
      </c>
      <c r="N34" s="879">
        <v>5</v>
      </c>
      <c r="O34" s="878" t="s">
        <v>3143</v>
      </c>
      <c r="P34" s="880" t="s">
        <v>3198</v>
      </c>
      <c r="Q34" s="881">
        <f t="shared" si="0"/>
        <v>1</v>
      </c>
      <c r="R34" s="881">
        <f t="shared" si="0"/>
        <v>0.23</v>
      </c>
      <c r="S34" s="871">
        <f t="shared" si="1"/>
        <v>5</v>
      </c>
      <c r="T34" s="871">
        <f t="shared" si="2"/>
        <v>1</v>
      </c>
      <c r="U34" s="871">
        <f t="shared" si="3"/>
        <v>-4</v>
      </c>
      <c r="V34" s="882">
        <f t="shared" si="4"/>
        <v>0.2</v>
      </c>
      <c r="W34" s="833"/>
    </row>
    <row r="35" spans="1:23" ht="14.4" customHeight="1" x14ac:dyDescent="0.3">
      <c r="A35" s="886" t="s">
        <v>3200</v>
      </c>
      <c r="B35" s="838">
        <v>89</v>
      </c>
      <c r="C35" s="840">
        <v>89.03</v>
      </c>
      <c r="D35" s="841">
        <v>4</v>
      </c>
      <c r="E35" s="836">
        <v>70</v>
      </c>
      <c r="F35" s="820">
        <v>69.8</v>
      </c>
      <c r="G35" s="821">
        <v>3.7</v>
      </c>
      <c r="H35" s="827">
        <v>90</v>
      </c>
      <c r="I35" s="828">
        <v>89.73</v>
      </c>
      <c r="J35" s="829">
        <v>3.8</v>
      </c>
      <c r="K35" s="823">
        <v>1</v>
      </c>
      <c r="L35" s="822">
        <v>1</v>
      </c>
      <c r="M35" s="822">
        <v>12</v>
      </c>
      <c r="N35" s="824">
        <v>4</v>
      </c>
      <c r="O35" s="822" t="s">
        <v>3143</v>
      </c>
      <c r="P35" s="837" t="s">
        <v>3201</v>
      </c>
      <c r="Q35" s="825">
        <f t="shared" si="0"/>
        <v>1</v>
      </c>
      <c r="R35" s="825">
        <f t="shared" si="0"/>
        <v>0.70000000000000284</v>
      </c>
      <c r="S35" s="838">
        <f t="shared" si="1"/>
        <v>360</v>
      </c>
      <c r="T35" s="838">
        <f t="shared" si="2"/>
        <v>342</v>
      </c>
      <c r="U35" s="838">
        <f t="shared" si="3"/>
        <v>-18</v>
      </c>
      <c r="V35" s="839">
        <f t="shared" si="4"/>
        <v>0.95</v>
      </c>
      <c r="W35" s="826">
        <v>52</v>
      </c>
    </row>
    <row r="36" spans="1:23" ht="14.4" customHeight="1" x14ac:dyDescent="0.3">
      <c r="A36" s="887" t="s">
        <v>3202</v>
      </c>
      <c r="B36" s="871">
        <v>23</v>
      </c>
      <c r="C36" s="872">
        <v>23.6</v>
      </c>
      <c r="D36" s="842">
        <v>3.9</v>
      </c>
      <c r="E36" s="873">
        <v>23</v>
      </c>
      <c r="F36" s="874">
        <v>23.08</v>
      </c>
      <c r="G36" s="831">
        <v>4.4000000000000004</v>
      </c>
      <c r="H36" s="875">
        <v>25</v>
      </c>
      <c r="I36" s="876">
        <v>25.26</v>
      </c>
      <c r="J36" s="832">
        <v>3.8</v>
      </c>
      <c r="K36" s="877">
        <v>1</v>
      </c>
      <c r="L36" s="878">
        <v>1</v>
      </c>
      <c r="M36" s="878">
        <v>12</v>
      </c>
      <c r="N36" s="879">
        <v>4</v>
      </c>
      <c r="O36" s="878" t="s">
        <v>3143</v>
      </c>
      <c r="P36" s="880" t="s">
        <v>3203</v>
      </c>
      <c r="Q36" s="881">
        <f t="shared" si="0"/>
        <v>2</v>
      </c>
      <c r="R36" s="881">
        <f t="shared" si="0"/>
        <v>1.6600000000000001</v>
      </c>
      <c r="S36" s="871">
        <f t="shared" si="1"/>
        <v>100</v>
      </c>
      <c r="T36" s="871">
        <f t="shared" si="2"/>
        <v>95</v>
      </c>
      <c r="U36" s="871">
        <f t="shared" si="3"/>
        <v>-5</v>
      </c>
      <c r="V36" s="882">
        <f t="shared" si="4"/>
        <v>0.95</v>
      </c>
      <c r="W36" s="833">
        <v>13</v>
      </c>
    </row>
    <row r="37" spans="1:23" ht="14.4" customHeight="1" x14ac:dyDescent="0.3">
      <c r="A37" s="887" t="s">
        <v>3204</v>
      </c>
      <c r="B37" s="871">
        <v>8</v>
      </c>
      <c r="C37" s="872">
        <v>16.25</v>
      </c>
      <c r="D37" s="842">
        <v>6.6</v>
      </c>
      <c r="E37" s="873">
        <v>4</v>
      </c>
      <c r="F37" s="874">
        <v>8.6</v>
      </c>
      <c r="G37" s="831">
        <v>4.5</v>
      </c>
      <c r="H37" s="875">
        <v>6</v>
      </c>
      <c r="I37" s="876">
        <v>14.04</v>
      </c>
      <c r="J37" s="832">
        <v>4.2</v>
      </c>
      <c r="K37" s="877">
        <v>1.49</v>
      </c>
      <c r="L37" s="878">
        <v>2</v>
      </c>
      <c r="M37" s="878">
        <v>18</v>
      </c>
      <c r="N37" s="879">
        <v>6</v>
      </c>
      <c r="O37" s="878" t="s">
        <v>3143</v>
      </c>
      <c r="P37" s="880" t="s">
        <v>3205</v>
      </c>
      <c r="Q37" s="881">
        <f t="shared" si="0"/>
        <v>-2</v>
      </c>
      <c r="R37" s="881">
        <f t="shared" si="0"/>
        <v>-2.2100000000000009</v>
      </c>
      <c r="S37" s="871">
        <f t="shared" si="1"/>
        <v>36</v>
      </c>
      <c r="T37" s="871">
        <f t="shared" si="2"/>
        <v>25.200000000000003</v>
      </c>
      <c r="U37" s="871">
        <f t="shared" si="3"/>
        <v>-10.799999999999997</v>
      </c>
      <c r="V37" s="882">
        <f t="shared" si="4"/>
        <v>0.70000000000000007</v>
      </c>
      <c r="W37" s="833">
        <v>2</v>
      </c>
    </row>
    <row r="38" spans="1:23" ht="14.4" customHeight="1" x14ac:dyDescent="0.3">
      <c r="A38" s="886" t="s">
        <v>3206</v>
      </c>
      <c r="B38" s="817">
        <v>3</v>
      </c>
      <c r="C38" s="818">
        <v>1.0900000000000001</v>
      </c>
      <c r="D38" s="819">
        <v>3.7</v>
      </c>
      <c r="E38" s="836">
        <v>1</v>
      </c>
      <c r="F38" s="820">
        <v>0.37</v>
      </c>
      <c r="G38" s="821">
        <v>7</v>
      </c>
      <c r="H38" s="822"/>
      <c r="I38" s="820"/>
      <c r="J38" s="821"/>
      <c r="K38" s="823">
        <v>0.35</v>
      </c>
      <c r="L38" s="822">
        <v>1</v>
      </c>
      <c r="M38" s="822">
        <v>12</v>
      </c>
      <c r="N38" s="824">
        <v>4</v>
      </c>
      <c r="O38" s="822" t="s">
        <v>3143</v>
      </c>
      <c r="P38" s="837" t="s">
        <v>3207</v>
      </c>
      <c r="Q38" s="825">
        <f t="shared" si="0"/>
        <v>-3</v>
      </c>
      <c r="R38" s="825">
        <f t="shared" si="0"/>
        <v>-1.0900000000000001</v>
      </c>
      <c r="S38" s="838" t="str">
        <f t="shared" si="1"/>
        <v/>
      </c>
      <c r="T38" s="838" t="str">
        <f t="shared" si="2"/>
        <v/>
      </c>
      <c r="U38" s="838" t="str">
        <f t="shared" si="3"/>
        <v/>
      </c>
      <c r="V38" s="839" t="str">
        <f t="shared" si="4"/>
        <v/>
      </c>
      <c r="W38" s="826"/>
    </row>
    <row r="39" spans="1:23" ht="14.4" customHeight="1" x14ac:dyDescent="0.3">
      <c r="A39" s="887" t="s">
        <v>3208</v>
      </c>
      <c r="B39" s="883">
        <v>1</v>
      </c>
      <c r="C39" s="884">
        <v>0.42</v>
      </c>
      <c r="D39" s="835">
        <v>5</v>
      </c>
      <c r="E39" s="873"/>
      <c r="F39" s="874"/>
      <c r="G39" s="831"/>
      <c r="H39" s="878"/>
      <c r="I39" s="874"/>
      <c r="J39" s="831"/>
      <c r="K39" s="877">
        <v>0.42</v>
      </c>
      <c r="L39" s="878">
        <v>2</v>
      </c>
      <c r="M39" s="878">
        <v>18</v>
      </c>
      <c r="N39" s="879">
        <v>6</v>
      </c>
      <c r="O39" s="878" t="s">
        <v>3143</v>
      </c>
      <c r="P39" s="880" t="s">
        <v>3209</v>
      </c>
      <c r="Q39" s="881">
        <f t="shared" si="0"/>
        <v>-1</v>
      </c>
      <c r="R39" s="881">
        <f t="shared" si="0"/>
        <v>-0.42</v>
      </c>
      <c r="S39" s="871" t="str">
        <f t="shared" si="1"/>
        <v/>
      </c>
      <c r="T39" s="871" t="str">
        <f t="shared" si="2"/>
        <v/>
      </c>
      <c r="U39" s="871" t="str">
        <f t="shared" si="3"/>
        <v/>
      </c>
      <c r="V39" s="882" t="str">
        <f t="shared" si="4"/>
        <v/>
      </c>
      <c r="W39" s="833"/>
    </row>
    <row r="40" spans="1:23" ht="14.4" customHeight="1" x14ac:dyDescent="0.3">
      <c r="A40" s="886" t="s">
        <v>3210</v>
      </c>
      <c r="B40" s="838"/>
      <c r="C40" s="840"/>
      <c r="D40" s="841"/>
      <c r="E40" s="827">
        <v>1</v>
      </c>
      <c r="F40" s="828">
        <v>2.12</v>
      </c>
      <c r="G40" s="829">
        <v>4</v>
      </c>
      <c r="H40" s="822"/>
      <c r="I40" s="820"/>
      <c r="J40" s="821"/>
      <c r="K40" s="823">
        <v>2.12</v>
      </c>
      <c r="L40" s="822">
        <v>3</v>
      </c>
      <c r="M40" s="822">
        <v>24</v>
      </c>
      <c r="N40" s="824">
        <v>8</v>
      </c>
      <c r="O40" s="822" t="s">
        <v>3143</v>
      </c>
      <c r="P40" s="837" t="s">
        <v>3211</v>
      </c>
      <c r="Q40" s="825">
        <f t="shared" si="0"/>
        <v>0</v>
      </c>
      <c r="R40" s="825">
        <f t="shared" si="0"/>
        <v>0</v>
      </c>
      <c r="S40" s="838" t="str">
        <f t="shared" si="1"/>
        <v/>
      </c>
      <c r="T40" s="838" t="str">
        <f t="shared" si="2"/>
        <v/>
      </c>
      <c r="U40" s="838" t="str">
        <f t="shared" si="3"/>
        <v/>
      </c>
      <c r="V40" s="839" t="str">
        <f t="shared" si="4"/>
        <v/>
      </c>
      <c r="W40" s="826"/>
    </row>
    <row r="41" spans="1:23" ht="14.4" customHeight="1" x14ac:dyDescent="0.3">
      <c r="A41" s="886" t="s">
        <v>3212</v>
      </c>
      <c r="B41" s="817">
        <v>1</v>
      </c>
      <c r="C41" s="818">
        <v>0.35</v>
      </c>
      <c r="D41" s="819">
        <v>3</v>
      </c>
      <c r="E41" s="836"/>
      <c r="F41" s="820"/>
      <c r="G41" s="821"/>
      <c r="H41" s="822"/>
      <c r="I41" s="820"/>
      <c r="J41" s="821"/>
      <c r="K41" s="823">
        <v>0.35</v>
      </c>
      <c r="L41" s="822">
        <v>1</v>
      </c>
      <c r="M41" s="822">
        <v>12</v>
      </c>
      <c r="N41" s="824">
        <v>4</v>
      </c>
      <c r="O41" s="822" t="s">
        <v>3143</v>
      </c>
      <c r="P41" s="837" t="s">
        <v>3213</v>
      </c>
      <c r="Q41" s="825">
        <f t="shared" si="0"/>
        <v>-1</v>
      </c>
      <c r="R41" s="825">
        <f t="shared" si="0"/>
        <v>-0.35</v>
      </c>
      <c r="S41" s="838" t="str">
        <f t="shared" si="1"/>
        <v/>
      </c>
      <c r="T41" s="838" t="str">
        <f t="shared" si="2"/>
        <v/>
      </c>
      <c r="U41" s="838" t="str">
        <f t="shared" si="3"/>
        <v/>
      </c>
      <c r="V41" s="839" t="str">
        <f t="shared" si="4"/>
        <v/>
      </c>
      <c r="W41" s="826"/>
    </row>
    <row r="42" spans="1:23" ht="14.4" customHeight="1" x14ac:dyDescent="0.3">
      <c r="A42" s="886" t="s">
        <v>3214</v>
      </c>
      <c r="B42" s="838">
        <v>1</v>
      </c>
      <c r="C42" s="840">
        <v>0.32</v>
      </c>
      <c r="D42" s="841">
        <v>6</v>
      </c>
      <c r="E42" s="836"/>
      <c r="F42" s="820"/>
      <c r="G42" s="821"/>
      <c r="H42" s="827">
        <v>2</v>
      </c>
      <c r="I42" s="828">
        <v>0.64</v>
      </c>
      <c r="J42" s="829">
        <v>1.5</v>
      </c>
      <c r="K42" s="823">
        <v>0.32</v>
      </c>
      <c r="L42" s="822">
        <v>1</v>
      </c>
      <c r="M42" s="822">
        <v>12</v>
      </c>
      <c r="N42" s="824">
        <v>4</v>
      </c>
      <c r="O42" s="822" t="s">
        <v>3143</v>
      </c>
      <c r="P42" s="837" t="s">
        <v>3215</v>
      </c>
      <c r="Q42" s="825">
        <f t="shared" si="0"/>
        <v>1</v>
      </c>
      <c r="R42" s="825">
        <f t="shared" si="0"/>
        <v>0.32</v>
      </c>
      <c r="S42" s="838">
        <f t="shared" si="1"/>
        <v>8</v>
      </c>
      <c r="T42" s="838">
        <f t="shared" si="2"/>
        <v>3</v>
      </c>
      <c r="U42" s="838">
        <f t="shared" si="3"/>
        <v>-5</v>
      </c>
      <c r="V42" s="839">
        <f t="shared" si="4"/>
        <v>0.375</v>
      </c>
      <c r="W42" s="826"/>
    </row>
    <row r="43" spans="1:23" ht="14.4" customHeight="1" x14ac:dyDescent="0.3">
      <c r="A43" s="887" t="s">
        <v>3216</v>
      </c>
      <c r="B43" s="871">
        <v>1</v>
      </c>
      <c r="C43" s="872">
        <v>0.45</v>
      </c>
      <c r="D43" s="842">
        <v>4</v>
      </c>
      <c r="E43" s="873"/>
      <c r="F43" s="874"/>
      <c r="G43" s="831"/>
      <c r="H43" s="875"/>
      <c r="I43" s="876"/>
      <c r="J43" s="832"/>
      <c r="K43" s="877">
        <v>0.45</v>
      </c>
      <c r="L43" s="878">
        <v>2</v>
      </c>
      <c r="M43" s="878">
        <v>18</v>
      </c>
      <c r="N43" s="879">
        <v>6</v>
      </c>
      <c r="O43" s="878" t="s">
        <v>3143</v>
      </c>
      <c r="P43" s="880" t="s">
        <v>3217</v>
      </c>
      <c r="Q43" s="881">
        <f t="shared" si="0"/>
        <v>-1</v>
      </c>
      <c r="R43" s="881">
        <f t="shared" si="0"/>
        <v>-0.45</v>
      </c>
      <c r="S43" s="871" t="str">
        <f t="shared" si="1"/>
        <v/>
      </c>
      <c r="T43" s="871" t="str">
        <f t="shared" si="2"/>
        <v/>
      </c>
      <c r="U43" s="871" t="str">
        <f t="shared" si="3"/>
        <v/>
      </c>
      <c r="V43" s="882" t="str">
        <f t="shared" si="4"/>
        <v/>
      </c>
      <c r="W43" s="833"/>
    </row>
    <row r="44" spans="1:23" ht="14.4" customHeight="1" x14ac:dyDescent="0.3">
      <c r="A44" s="886" t="s">
        <v>3218</v>
      </c>
      <c r="B44" s="838"/>
      <c r="C44" s="840"/>
      <c r="D44" s="841"/>
      <c r="E44" s="827">
        <v>1</v>
      </c>
      <c r="F44" s="828">
        <v>0.31</v>
      </c>
      <c r="G44" s="829">
        <v>2</v>
      </c>
      <c r="H44" s="822"/>
      <c r="I44" s="820"/>
      <c r="J44" s="821"/>
      <c r="K44" s="823">
        <v>0.31</v>
      </c>
      <c r="L44" s="822">
        <v>1</v>
      </c>
      <c r="M44" s="822">
        <v>12</v>
      </c>
      <c r="N44" s="824">
        <v>4</v>
      </c>
      <c r="O44" s="822" t="s">
        <v>3143</v>
      </c>
      <c r="P44" s="837" t="s">
        <v>3219</v>
      </c>
      <c r="Q44" s="825">
        <f t="shared" si="0"/>
        <v>0</v>
      </c>
      <c r="R44" s="825">
        <f t="shared" si="0"/>
        <v>0</v>
      </c>
      <c r="S44" s="838" t="str">
        <f t="shared" si="1"/>
        <v/>
      </c>
      <c r="T44" s="838" t="str">
        <f t="shared" si="2"/>
        <v/>
      </c>
      <c r="U44" s="838" t="str">
        <f t="shared" si="3"/>
        <v/>
      </c>
      <c r="V44" s="839" t="str">
        <f t="shared" si="4"/>
        <v/>
      </c>
      <c r="W44" s="826"/>
    </row>
    <row r="45" spans="1:23" ht="14.4" customHeight="1" x14ac:dyDescent="0.3">
      <c r="A45" s="886" t="s">
        <v>3220</v>
      </c>
      <c r="B45" s="838"/>
      <c r="C45" s="840"/>
      <c r="D45" s="841"/>
      <c r="E45" s="827">
        <v>2</v>
      </c>
      <c r="F45" s="828">
        <v>3</v>
      </c>
      <c r="G45" s="829">
        <v>4.5</v>
      </c>
      <c r="H45" s="822"/>
      <c r="I45" s="820"/>
      <c r="J45" s="821"/>
      <c r="K45" s="823">
        <v>1.84</v>
      </c>
      <c r="L45" s="822">
        <v>5</v>
      </c>
      <c r="M45" s="822">
        <v>42</v>
      </c>
      <c r="N45" s="824">
        <v>14</v>
      </c>
      <c r="O45" s="822" t="s">
        <v>3143</v>
      </c>
      <c r="P45" s="837" t="s">
        <v>3221</v>
      </c>
      <c r="Q45" s="825">
        <f t="shared" si="0"/>
        <v>0</v>
      </c>
      <c r="R45" s="825">
        <f t="shared" si="0"/>
        <v>0</v>
      </c>
      <c r="S45" s="838" t="str">
        <f t="shared" si="1"/>
        <v/>
      </c>
      <c r="T45" s="838" t="str">
        <f t="shared" si="2"/>
        <v/>
      </c>
      <c r="U45" s="838" t="str">
        <f t="shared" si="3"/>
        <v/>
      </c>
      <c r="V45" s="839" t="str">
        <f t="shared" si="4"/>
        <v/>
      </c>
      <c r="W45" s="826"/>
    </row>
    <row r="46" spans="1:23" ht="14.4" customHeight="1" x14ac:dyDescent="0.3">
      <c r="A46" s="886" t="s">
        <v>3222</v>
      </c>
      <c r="B46" s="838">
        <v>2</v>
      </c>
      <c r="C46" s="840">
        <v>1.49</v>
      </c>
      <c r="D46" s="841">
        <v>7</v>
      </c>
      <c r="E46" s="827">
        <v>2</v>
      </c>
      <c r="F46" s="828">
        <v>1.49</v>
      </c>
      <c r="G46" s="829">
        <v>3.5</v>
      </c>
      <c r="H46" s="822"/>
      <c r="I46" s="820"/>
      <c r="J46" s="821"/>
      <c r="K46" s="823">
        <v>0.74</v>
      </c>
      <c r="L46" s="822">
        <v>1</v>
      </c>
      <c r="M46" s="822">
        <v>12</v>
      </c>
      <c r="N46" s="824">
        <v>4</v>
      </c>
      <c r="O46" s="822" t="s">
        <v>3143</v>
      </c>
      <c r="P46" s="837" t="s">
        <v>3223</v>
      </c>
      <c r="Q46" s="825">
        <f t="shared" si="0"/>
        <v>-2</v>
      </c>
      <c r="R46" s="825">
        <f t="shared" si="0"/>
        <v>-1.49</v>
      </c>
      <c r="S46" s="838" t="str">
        <f t="shared" si="1"/>
        <v/>
      </c>
      <c r="T46" s="838" t="str">
        <f t="shared" si="2"/>
        <v/>
      </c>
      <c r="U46" s="838" t="str">
        <f t="shared" si="3"/>
        <v/>
      </c>
      <c r="V46" s="839" t="str">
        <f t="shared" si="4"/>
        <v/>
      </c>
      <c r="W46" s="826"/>
    </row>
    <row r="47" spans="1:23" ht="14.4" customHeight="1" x14ac:dyDescent="0.3">
      <c r="A47" s="886" t="s">
        <v>3224</v>
      </c>
      <c r="B47" s="817">
        <v>1</v>
      </c>
      <c r="C47" s="818">
        <v>0.61</v>
      </c>
      <c r="D47" s="819">
        <v>4</v>
      </c>
      <c r="E47" s="836"/>
      <c r="F47" s="820"/>
      <c r="G47" s="821"/>
      <c r="H47" s="822"/>
      <c r="I47" s="820"/>
      <c r="J47" s="821"/>
      <c r="K47" s="823">
        <v>0.61</v>
      </c>
      <c r="L47" s="822">
        <v>1</v>
      </c>
      <c r="M47" s="822">
        <v>12</v>
      </c>
      <c r="N47" s="824">
        <v>4</v>
      </c>
      <c r="O47" s="822" t="s">
        <v>3143</v>
      </c>
      <c r="P47" s="837" t="s">
        <v>3225</v>
      </c>
      <c r="Q47" s="825">
        <f t="shared" si="0"/>
        <v>-1</v>
      </c>
      <c r="R47" s="825">
        <f t="shared" si="0"/>
        <v>-0.61</v>
      </c>
      <c r="S47" s="838" t="str">
        <f t="shared" si="1"/>
        <v/>
      </c>
      <c r="T47" s="838" t="str">
        <f t="shared" si="2"/>
        <v/>
      </c>
      <c r="U47" s="838" t="str">
        <f t="shared" si="3"/>
        <v/>
      </c>
      <c r="V47" s="839" t="str">
        <f t="shared" si="4"/>
        <v/>
      </c>
      <c r="W47" s="826"/>
    </row>
    <row r="48" spans="1:23" ht="14.4" customHeight="1" x14ac:dyDescent="0.3">
      <c r="A48" s="886" t="s">
        <v>3226</v>
      </c>
      <c r="B48" s="838"/>
      <c r="C48" s="840"/>
      <c r="D48" s="841"/>
      <c r="E48" s="827">
        <v>2</v>
      </c>
      <c r="F48" s="828">
        <v>1.19</v>
      </c>
      <c r="G48" s="829">
        <v>10</v>
      </c>
      <c r="H48" s="822"/>
      <c r="I48" s="820"/>
      <c r="J48" s="821"/>
      <c r="K48" s="823">
        <v>0.56999999999999995</v>
      </c>
      <c r="L48" s="822">
        <v>2</v>
      </c>
      <c r="M48" s="822">
        <v>21</v>
      </c>
      <c r="N48" s="824">
        <v>7</v>
      </c>
      <c r="O48" s="822" t="s">
        <v>3143</v>
      </c>
      <c r="P48" s="837" t="s">
        <v>3227</v>
      </c>
      <c r="Q48" s="825">
        <f t="shared" si="0"/>
        <v>0</v>
      </c>
      <c r="R48" s="825">
        <f t="shared" si="0"/>
        <v>0</v>
      </c>
      <c r="S48" s="838" t="str">
        <f t="shared" si="1"/>
        <v/>
      </c>
      <c r="T48" s="838" t="str">
        <f t="shared" si="2"/>
        <v/>
      </c>
      <c r="U48" s="838" t="str">
        <f t="shared" si="3"/>
        <v/>
      </c>
      <c r="V48" s="839" t="str">
        <f t="shared" si="4"/>
        <v/>
      </c>
      <c r="W48" s="826"/>
    </row>
    <row r="49" spans="1:23" ht="14.4" customHeight="1" x14ac:dyDescent="0.3">
      <c r="A49" s="886" t="s">
        <v>3228</v>
      </c>
      <c r="B49" s="838"/>
      <c r="C49" s="840"/>
      <c r="D49" s="841"/>
      <c r="E49" s="836"/>
      <c r="F49" s="820"/>
      <c r="G49" s="821"/>
      <c r="H49" s="827">
        <v>1</v>
      </c>
      <c r="I49" s="828">
        <v>0.68</v>
      </c>
      <c r="J49" s="829">
        <v>4</v>
      </c>
      <c r="K49" s="823">
        <v>0.68</v>
      </c>
      <c r="L49" s="822">
        <v>3</v>
      </c>
      <c r="M49" s="822">
        <v>24</v>
      </c>
      <c r="N49" s="824">
        <v>8</v>
      </c>
      <c r="O49" s="822" t="s">
        <v>3143</v>
      </c>
      <c r="P49" s="837" t="s">
        <v>3229</v>
      </c>
      <c r="Q49" s="825">
        <f t="shared" si="0"/>
        <v>1</v>
      </c>
      <c r="R49" s="825">
        <f t="shared" si="0"/>
        <v>0.68</v>
      </c>
      <c r="S49" s="838">
        <f t="shared" si="1"/>
        <v>8</v>
      </c>
      <c r="T49" s="838">
        <f t="shared" si="2"/>
        <v>4</v>
      </c>
      <c r="U49" s="838">
        <f t="shared" si="3"/>
        <v>-4</v>
      </c>
      <c r="V49" s="839">
        <f t="shared" si="4"/>
        <v>0.5</v>
      </c>
      <c r="W49" s="826"/>
    </row>
    <row r="50" spans="1:23" ht="14.4" customHeight="1" x14ac:dyDescent="0.3">
      <c r="A50" s="886" t="s">
        <v>3230</v>
      </c>
      <c r="B50" s="838">
        <v>1</v>
      </c>
      <c r="C50" s="840">
        <v>0.35</v>
      </c>
      <c r="D50" s="841">
        <v>5</v>
      </c>
      <c r="E50" s="827">
        <v>1</v>
      </c>
      <c r="F50" s="828">
        <v>0.36</v>
      </c>
      <c r="G50" s="829">
        <v>3</v>
      </c>
      <c r="H50" s="822"/>
      <c r="I50" s="820"/>
      <c r="J50" s="821"/>
      <c r="K50" s="823">
        <v>0.35</v>
      </c>
      <c r="L50" s="822">
        <v>1</v>
      </c>
      <c r="M50" s="822">
        <v>12</v>
      </c>
      <c r="N50" s="824">
        <v>4</v>
      </c>
      <c r="O50" s="822" t="s">
        <v>3143</v>
      </c>
      <c r="P50" s="837" t="s">
        <v>3231</v>
      </c>
      <c r="Q50" s="825">
        <f t="shared" si="0"/>
        <v>-1</v>
      </c>
      <c r="R50" s="825">
        <f t="shared" si="0"/>
        <v>-0.35</v>
      </c>
      <c r="S50" s="838" t="str">
        <f t="shared" si="1"/>
        <v/>
      </c>
      <c r="T50" s="838" t="str">
        <f t="shared" si="2"/>
        <v/>
      </c>
      <c r="U50" s="838" t="str">
        <f t="shared" si="3"/>
        <v/>
      </c>
      <c r="V50" s="839" t="str">
        <f t="shared" si="4"/>
        <v/>
      </c>
      <c r="W50" s="826"/>
    </row>
    <row r="51" spans="1:23" ht="14.4" customHeight="1" x14ac:dyDescent="0.3">
      <c r="A51" s="886" t="s">
        <v>3232</v>
      </c>
      <c r="B51" s="817">
        <v>13</v>
      </c>
      <c r="C51" s="818">
        <v>9.73</v>
      </c>
      <c r="D51" s="819">
        <v>5.3</v>
      </c>
      <c r="E51" s="836">
        <v>6</v>
      </c>
      <c r="F51" s="820">
        <v>4.43</v>
      </c>
      <c r="G51" s="821">
        <v>4.3</v>
      </c>
      <c r="H51" s="822">
        <v>11</v>
      </c>
      <c r="I51" s="820">
        <v>8.1199999999999992</v>
      </c>
      <c r="J51" s="821">
        <v>3.6</v>
      </c>
      <c r="K51" s="823">
        <v>0.74</v>
      </c>
      <c r="L51" s="822">
        <v>2</v>
      </c>
      <c r="M51" s="822">
        <v>15</v>
      </c>
      <c r="N51" s="824">
        <v>5</v>
      </c>
      <c r="O51" s="822" t="s">
        <v>3143</v>
      </c>
      <c r="P51" s="837" t="s">
        <v>3233</v>
      </c>
      <c r="Q51" s="825">
        <f t="shared" si="0"/>
        <v>-2</v>
      </c>
      <c r="R51" s="825">
        <f t="shared" si="0"/>
        <v>-1.6100000000000012</v>
      </c>
      <c r="S51" s="838">
        <f t="shared" si="1"/>
        <v>55</v>
      </c>
      <c r="T51" s="838">
        <f t="shared" si="2"/>
        <v>39.6</v>
      </c>
      <c r="U51" s="838">
        <f t="shared" si="3"/>
        <v>-15.399999999999999</v>
      </c>
      <c r="V51" s="839">
        <f t="shared" si="4"/>
        <v>0.72</v>
      </c>
      <c r="W51" s="826">
        <v>2</v>
      </c>
    </row>
    <row r="52" spans="1:23" ht="14.4" customHeight="1" x14ac:dyDescent="0.3">
      <c r="A52" s="887" t="s">
        <v>3234</v>
      </c>
      <c r="B52" s="883">
        <v>3</v>
      </c>
      <c r="C52" s="884">
        <v>3.11</v>
      </c>
      <c r="D52" s="835">
        <v>3.3</v>
      </c>
      <c r="E52" s="873">
        <v>5</v>
      </c>
      <c r="F52" s="874">
        <v>5.58</v>
      </c>
      <c r="G52" s="831">
        <v>4.5999999999999996</v>
      </c>
      <c r="H52" s="878">
        <v>4</v>
      </c>
      <c r="I52" s="874">
        <v>4.3499999999999996</v>
      </c>
      <c r="J52" s="831">
        <v>4.3</v>
      </c>
      <c r="K52" s="877">
        <v>1.24</v>
      </c>
      <c r="L52" s="878">
        <v>4</v>
      </c>
      <c r="M52" s="878">
        <v>33</v>
      </c>
      <c r="N52" s="879">
        <v>11</v>
      </c>
      <c r="O52" s="878" t="s">
        <v>3143</v>
      </c>
      <c r="P52" s="880" t="s">
        <v>3235</v>
      </c>
      <c r="Q52" s="881">
        <f t="shared" si="0"/>
        <v>1</v>
      </c>
      <c r="R52" s="881">
        <f t="shared" si="0"/>
        <v>1.2399999999999998</v>
      </c>
      <c r="S52" s="871">
        <f t="shared" si="1"/>
        <v>44</v>
      </c>
      <c r="T52" s="871">
        <f t="shared" si="2"/>
        <v>17.2</v>
      </c>
      <c r="U52" s="871">
        <f t="shared" si="3"/>
        <v>-26.8</v>
      </c>
      <c r="V52" s="882">
        <f t="shared" si="4"/>
        <v>0.39090909090909087</v>
      </c>
      <c r="W52" s="833"/>
    </row>
    <row r="53" spans="1:23" ht="14.4" customHeight="1" x14ac:dyDescent="0.3">
      <c r="A53" s="887" t="s">
        <v>3236</v>
      </c>
      <c r="B53" s="883">
        <v>2</v>
      </c>
      <c r="C53" s="884">
        <v>2.2400000000000002</v>
      </c>
      <c r="D53" s="835">
        <v>2.5</v>
      </c>
      <c r="E53" s="873"/>
      <c r="F53" s="874"/>
      <c r="G53" s="831"/>
      <c r="H53" s="878">
        <v>1</v>
      </c>
      <c r="I53" s="874">
        <v>1.32</v>
      </c>
      <c r="J53" s="831">
        <v>3</v>
      </c>
      <c r="K53" s="877">
        <v>2.48</v>
      </c>
      <c r="L53" s="878">
        <v>6</v>
      </c>
      <c r="M53" s="878">
        <v>57</v>
      </c>
      <c r="N53" s="879">
        <v>19</v>
      </c>
      <c r="O53" s="878" t="s">
        <v>3143</v>
      </c>
      <c r="P53" s="880" t="s">
        <v>3237</v>
      </c>
      <c r="Q53" s="881">
        <f t="shared" si="0"/>
        <v>-1</v>
      </c>
      <c r="R53" s="881">
        <f t="shared" si="0"/>
        <v>-0.92000000000000015</v>
      </c>
      <c r="S53" s="871">
        <f t="shared" si="1"/>
        <v>19</v>
      </c>
      <c r="T53" s="871">
        <f t="shared" si="2"/>
        <v>3</v>
      </c>
      <c r="U53" s="871">
        <f t="shared" si="3"/>
        <v>-16</v>
      </c>
      <c r="V53" s="882">
        <f t="shared" si="4"/>
        <v>0.15789473684210525</v>
      </c>
      <c r="W53" s="833"/>
    </row>
    <row r="54" spans="1:23" ht="14.4" customHeight="1" x14ac:dyDescent="0.3">
      <c r="A54" s="886" t="s">
        <v>3238</v>
      </c>
      <c r="B54" s="838">
        <v>1</v>
      </c>
      <c r="C54" s="840">
        <v>0.45</v>
      </c>
      <c r="D54" s="841">
        <v>3</v>
      </c>
      <c r="E54" s="836"/>
      <c r="F54" s="820"/>
      <c r="G54" s="821"/>
      <c r="H54" s="827">
        <v>1</v>
      </c>
      <c r="I54" s="828">
        <v>0.45</v>
      </c>
      <c r="J54" s="829">
        <v>4</v>
      </c>
      <c r="K54" s="823">
        <v>0.45</v>
      </c>
      <c r="L54" s="822">
        <v>1</v>
      </c>
      <c r="M54" s="822">
        <v>12</v>
      </c>
      <c r="N54" s="824">
        <v>4</v>
      </c>
      <c r="O54" s="822" t="s">
        <v>3143</v>
      </c>
      <c r="P54" s="837" t="s">
        <v>3239</v>
      </c>
      <c r="Q54" s="825">
        <f t="shared" si="0"/>
        <v>0</v>
      </c>
      <c r="R54" s="825">
        <f t="shared" si="0"/>
        <v>0</v>
      </c>
      <c r="S54" s="838">
        <f t="shared" si="1"/>
        <v>4</v>
      </c>
      <c r="T54" s="838">
        <f t="shared" si="2"/>
        <v>4</v>
      </c>
      <c r="U54" s="838">
        <f t="shared" si="3"/>
        <v>0</v>
      </c>
      <c r="V54" s="839">
        <f t="shared" si="4"/>
        <v>1</v>
      </c>
      <c r="W54" s="826"/>
    </row>
    <row r="55" spans="1:23" ht="14.4" customHeight="1" x14ac:dyDescent="0.3">
      <c r="A55" s="887" t="s">
        <v>3240</v>
      </c>
      <c r="B55" s="871"/>
      <c r="C55" s="872"/>
      <c r="D55" s="842"/>
      <c r="E55" s="873"/>
      <c r="F55" s="874"/>
      <c r="G55" s="831"/>
      <c r="H55" s="875">
        <v>1</v>
      </c>
      <c r="I55" s="876">
        <v>0.72</v>
      </c>
      <c r="J55" s="832">
        <v>4</v>
      </c>
      <c r="K55" s="877">
        <v>0.72</v>
      </c>
      <c r="L55" s="878">
        <v>3</v>
      </c>
      <c r="M55" s="878">
        <v>24</v>
      </c>
      <c r="N55" s="879">
        <v>8</v>
      </c>
      <c r="O55" s="878" t="s">
        <v>3143</v>
      </c>
      <c r="P55" s="880" t="s">
        <v>3239</v>
      </c>
      <c r="Q55" s="881">
        <f t="shared" si="0"/>
        <v>1</v>
      </c>
      <c r="R55" s="881">
        <f t="shared" si="0"/>
        <v>0.72</v>
      </c>
      <c r="S55" s="871">
        <f t="shared" si="1"/>
        <v>8</v>
      </c>
      <c r="T55" s="871">
        <f t="shared" si="2"/>
        <v>4</v>
      </c>
      <c r="U55" s="871">
        <f t="shared" si="3"/>
        <v>-4</v>
      </c>
      <c r="V55" s="882">
        <f t="shared" si="4"/>
        <v>0.5</v>
      </c>
      <c r="W55" s="833"/>
    </row>
    <row r="56" spans="1:23" ht="14.4" customHeight="1" x14ac:dyDescent="0.3">
      <c r="A56" s="887" t="s">
        <v>3241</v>
      </c>
      <c r="B56" s="871"/>
      <c r="C56" s="872"/>
      <c r="D56" s="842"/>
      <c r="E56" s="873"/>
      <c r="F56" s="874"/>
      <c r="G56" s="831"/>
      <c r="H56" s="875">
        <v>1</v>
      </c>
      <c r="I56" s="876">
        <v>1.52</v>
      </c>
      <c r="J56" s="832">
        <v>8</v>
      </c>
      <c r="K56" s="877">
        <v>1.52</v>
      </c>
      <c r="L56" s="878">
        <v>4</v>
      </c>
      <c r="M56" s="878">
        <v>36</v>
      </c>
      <c r="N56" s="879">
        <v>12</v>
      </c>
      <c r="O56" s="878" t="s">
        <v>3143</v>
      </c>
      <c r="P56" s="880" t="s">
        <v>3239</v>
      </c>
      <c r="Q56" s="881">
        <f t="shared" si="0"/>
        <v>1</v>
      </c>
      <c r="R56" s="881">
        <f t="shared" si="0"/>
        <v>1.52</v>
      </c>
      <c r="S56" s="871">
        <f t="shared" si="1"/>
        <v>12</v>
      </c>
      <c r="T56" s="871">
        <f t="shared" si="2"/>
        <v>8</v>
      </c>
      <c r="U56" s="871">
        <f t="shared" si="3"/>
        <v>-4</v>
      </c>
      <c r="V56" s="882">
        <f t="shared" si="4"/>
        <v>0.66666666666666663</v>
      </c>
      <c r="W56" s="833"/>
    </row>
    <row r="57" spans="1:23" ht="14.4" customHeight="1" x14ac:dyDescent="0.3">
      <c r="A57" s="886" t="s">
        <v>3242</v>
      </c>
      <c r="B57" s="838"/>
      <c r="C57" s="840"/>
      <c r="D57" s="841"/>
      <c r="E57" s="827">
        <v>2</v>
      </c>
      <c r="F57" s="828">
        <v>0.97</v>
      </c>
      <c r="G57" s="829">
        <v>5</v>
      </c>
      <c r="H57" s="822"/>
      <c r="I57" s="820"/>
      <c r="J57" s="821"/>
      <c r="K57" s="823">
        <v>0.49</v>
      </c>
      <c r="L57" s="822">
        <v>2</v>
      </c>
      <c r="M57" s="822">
        <v>21</v>
      </c>
      <c r="N57" s="824">
        <v>7</v>
      </c>
      <c r="O57" s="822" t="s">
        <v>3143</v>
      </c>
      <c r="P57" s="837" t="s">
        <v>3243</v>
      </c>
      <c r="Q57" s="825">
        <f t="shared" si="0"/>
        <v>0</v>
      </c>
      <c r="R57" s="825">
        <f t="shared" si="0"/>
        <v>0</v>
      </c>
      <c r="S57" s="838" t="str">
        <f t="shared" si="1"/>
        <v/>
      </c>
      <c r="T57" s="838" t="str">
        <f t="shared" si="2"/>
        <v/>
      </c>
      <c r="U57" s="838" t="str">
        <f t="shared" si="3"/>
        <v/>
      </c>
      <c r="V57" s="839" t="str">
        <f t="shared" si="4"/>
        <v/>
      </c>
      <c r="W57" s="826"/>
    </row>
    <row r="58" spans="1:23" ht="14.4" customHeight="1" x14ac:dyDescent="0.3">
      <c r="A58" s="886" t="s">
        <v>3244</v>
      </c>
      <c r="B58" s="817">
        <v>2</v>
      </c>
      <c r="C58" s="818">
        <v>0.49</v>
      </c>
      <c r="D58" s="819">
        <v>5</v>
      </c>
      <c r="E58" s="836"/>
      <c r="F58" s="820"/>
      <c r="G58" s="821"/>
      <c r="H58" s="822">
        <v>1</v>
      </c>
      <c r="I58" s="820">
        <v>0.25</v>
      </c>
      <c r="J58" s="821">
        <v>2</v>
      </c>
      <c r="K58" s="823">
        <v>0.25</v>
      </c>
      <c r="L58" s="822">
        <v>1</v>
      </c>
      <c r="M58" s="822">
        <v>9</v>
      </c>
      <c r="N58" s="824">
        <v>3</v>
      </c>
      <c r="O58" s="822" t="s">
        <v>3143</v>
      </c>
      <c r="P58" s="837" t="s">
        <v>3245</v>
      </c>
      <c r="Q58" s="825">
        <f t="shared" si="0"/>
        <v>-1</v>
      </c>
      <c r="R58" s="825">
        <f t="shared" si="0"/>
        <v>-0.24</v>
      </c>
      <c r="S58" s="838">
        <f t="shared" si="1"/>
        <v>3</v>
      </c>
      <c r="T58" s="838">
        <f t="shared" si="2"/>
        <v>2</v>
      </c>
      <c r="U58" s="838">
        <f t="shared" si="3"/>
        <v>-1</v>
      </c>
      <c r="V58" s="839">
        <f t="shared" si="4"/>
        <v>0.66666666666666663</v>
      </c>
      <c r="W58" s="826"/>
    </row>
    <row r="59" spans="1:23" ht="14.4" customHeight="1" x14ac:dyDescent="0.3">
      <c r="A59" s="886" t="s">
        <v>3246</v>
      </c>
      <c r="B59" s="838">
        <v>2</v>
      </c>
      <c r="C59" s="840">
        <v>0.52</v>
      </c>
      <c r="D59" s="841">
        <v>2</v>
      </c>
      <c r="E59" s="836">
        <v>1</v>
      </c>
      <c r="F59" s="820">
        <v>0.34</v>
      </c>
      <c r="G59" s="821">
        <v>3</v>
      </c>
      <c r="H59" s="827">
        <v>2</v>
      </c>
      <c r="I59" s="828">
        <v>0.91</v>
      </c>
      <c r="J59" s="829">
        <v>4.5</v>
      </c>
      <c r="K59" s="823">
        <v>0.34</v>
      </c>
      <c r="L59" s="822">
        <v>2</v>
      </c>
      <c r="M59" s="822">
        <v>15</v>
      </c>
      <c r="N59" s="824">
        <v>5</v>
      </c>
      <c r="O59" s="822" t="s">
        <v>3143</v>
      </c>
      <c r="P59" s="837" t="s">
        <v>3247</v>
      </c>
      <c r="Q59" s="825">
        <f t="shared" si="0"/>
        <v>0</v>
      </c>
      <c r="R59" s="825">
        <f t="shared" si="0"/>
        <v>0.39</v>
      </c>
      <c r="S59" s="838">
        <f t="shared" si="1"/>
        <v>10</v>
      </c>
      <c r="T59" s="838">
        <f t="shared" si="2"/>
        <v>9</v>
      </c>
      <c r="U59" s="838">
        <f t="shared" si="3"/>
        <v>-1</v>
      </c>
      <c r="V59" s="839">
        <f t="shared" si="4"/>
        <v>0.9</v>
      </c>
      <c r="W59" s="826">
        <v>2</v>
      </c>
    </row>
    <row r="60" spans="1:23" ht="14.4" customHeight="1" x14ac:dyDescent="0.3">
      <c r="A60" s="886" t="s">
        <v>3248</v>
      </c>
      <c r="B60" s="838"/>
      <c r="C60" s="840"/>
      <c r="D60" s="841"/>
      <c r="E60" s="836"/>
      <c r="F60" s="820"/>
      <c r="G60" s="821"/>
      <c r="H60" s="827">
        <v>1</v>
      </c>
      <c r="I60" s="828">
        <v>0.7</v>
      </c>
      <c r="J60" s="829">
        <v>4</v>
      </c>
      <c r="K60" s="823">
        <v>0.7</v>
      </c>
      <c r="L60" s="822">
        <v>1</v>
      </c>
      <c r="M60" s="822">
        <v>12</v>
      </c>
      <c r="N60" s="824">
        <v>4</v>
      </c>
      <c r="O60" s="822" t="s">
        <v>3143</v>
      </c>
      <c r="P60" s="837" t="s">
        <v>3249</v>
      </c>
      <c r="Q60" s="825">
        <f t="shared" si="0"/>
        <v>1</v>
      </c>
      <c r="R60" s="825">
        <f t="shared" si="0"/>
        <v>0.7</v>
      </c>
      <c r="S60" s="838">
        <f t="shared" si="1"/>
        <v>4</v>
      </c>
      <c r="T60" s="838">
        <f t="shared" si="2"/>
        <v>4</v>
      </c>
      <c r="U60" s="838">
        <f t="shared" si="3"/>
        <v>0</v>
      </c>
      <c r="V60" s="839">
        <f t="shared" si="4"/>
        <v>1</v>
      </c>
      <c r="W60" s="826"/>
    </row>
    <row r="61" spans="1:23" ht="14.4" customHeight="1" x14ac:dyDescent="0.3">
      <c r="A61" s="886" t="s">
        <v>3250</v>
      </c>
      <c r="B61" s="838">
        <v>1</v>
      </c>
      <c r="C61" s="840">
        <v>1.03</v>
      </c>
      <c r="D61" s="841">
        <v>6</v>
      </c>
      <c r="E61" s="836"/>
      <c r="F61" s="820"/>
      <c r="G61" s="821"/>
      <c r="H61" s="827">
        <v>2</v>
      </c>
      <c r="I61" s="828">
        <v>2.06</v>
      </c>
      <c r="J61" s="829">
        <v>3</v>
      </c>
      <c r="K61" s="823">
        <v>1.03</v>
      </c>
      <c r="L61" s="822">
        <v>2</v>
      </c>
      <c r="M61" s="822">
        <v>18</v>
      </c>
      <c r="N61" s="824">
        <v>6</v>
      </c>
      <c r="O61" s="822" t="s">
        <v>3143</v>
      </c>
      <c r="P61" s="837" t="s">
        <v>3251</v>
      </c>
      <c r="Q61" s="825">
        <f t="shared" si="0"/>
        <v>1</v>
      </c>
      <c r="R61" s="825">
        <f t="shared" si="0"/>
        <v>1.03</v>
      </c>
      <c r="S61" s="838">
        <f t="shared" si="1"/>
        <v>12</v>
      </c>
      <c r="T61" s="838">
        <f t="shared" si="2"/>
        <v>6</v>
      </c>
      <c r="U61" s="838">
        <f t="shared" si="3"/>
        <v>-6</v>
      </c>
      <c r="V61" s="839">
        <f t="shared" si="4"/>
        <v>0.5</v>
      </c>
      <c r="W61" s="826"/>
    </row>
    <row r="62" spans="1:23" ht="14.4" customHeight="1" x14ac:dyDescent="0.3">
      <c r="A62" s="886" t="s">
        <v>3252</v>
      </c>
      <c r="B62" s="817">
        <v>15</v>
      </c>
      <c r="C62" s="818">
        <v>5.81</v>
      </c>
      <c r="D62" s="819">
        <v>4.0999999999999996</v>
      </c>
      <c r="E62" s="836">
        <v>2</v>
      </c>
      <c r="F62" s="820">
        <v>0.77</v>
      </c>
      <c r="G62" s="821">
        <v>6.5</v>
      </c>
      <c r="H62" s="822">
        <v>4</v>
      </c>
      <c r="I62" s="820">
        <v>1.55</v>
      </c>
      <c r="J62" s="821">
        <v>2.5</v>
      </c>
      <c r="K62" s="823">
        <v>0.39</v>
      </c>
      <c r="L62" s="822">
        <v>2</v>
      </c>
      <c r="M62" s="822">
        <v>15</v>
      </c>
      <c r="N62" s="824">
        <v>5</v>
      </c>
      <c r="O62" s="822" t="s">
        <v>3143</v>
      </c>
      <c r="P62" s="837" t="s">
        <v>3253</v>
      </c>
      <c r="Q62" s="825">
        <f t="shared" si="0"/>
        <v>-11</v>
      </c>
      <c r="R62" s="825">
        <f t="shared" si="0"/>
        <v>-4.26</v>
      </c>
      <c r="S62" s="838">
        <f t="shared" si="1"/>
        <v>20</v>
      </c>
      <c r="T62" s="838">
        <f t="shared" si="2"/>
        <v>10</v>
      </c>
      <c r="U62" s="838">
        <f t="shared" si="3"/>
        <v>-10</v>
      </c>
      <c r="V62" s="839">
        <f t="shared" si="4"/>
        <v>0.5</v>
      </c>
      <c r="W62" s="826"/>
    </row>
    <row r="63" spans="1:23" ht="14.4" customHeight="1" x14ac:dyDescent="0.3">
      <c r="A63" s="887" t="s">
        <v>3254</v>
      </c>
      <c r="B63" s="883">
        <v>1</v>
      </c>
      <c r="C63" s="884">
        <v>0.64</v>
      </c>
      <c r="D63" s="835">
        <v>5</v>
      </c>
      <c r="E63" s="873">
        <v>1</v>
      </c>
      <c r="F63" s="874">
        <v>0.64</v>
      </c>
      <c r="G63" s="831">
        <v>3</v>
      </c>
      <c r="H63" s="878"/>
      <c r="I63" s="874"/>
      <c r="J63" s="831"/>
      <c r="K63" s="877">
        <v>0.64</v>
      </c>
      <c r="L63" s="878">
        <v>2</v>
      </c>
      <c r="M63" s="878">
        <v>21</v>
      </c>
      <c r="N63" s="879">
        <v>7</v>
      </c>
      <c r="O63" s="878" t="s">
        <v>3143</v>
      </c>
      <c r="P63" s="880" t="s">
        <v>3255</v>
      </c>
      <c r="Q63" s="881">
        <f t="shared" si="0"/>
        <v>-1</v>
      </c>
      <c r="R63" s="881">
        <f t="shared" si="0"/>
        <v>-0.64</v>
      </c>
      <c r="S63" s="871" t="str">
        <f t="shared" si="1"/>
        <v/>
      </c>
      <c r="T63" s="871" t="str">
        <f t="shared" si="2"/>
        <v/>
      </c>
      <c r="U63" s="871" t="str">
        <f t="shared" si="3"/>
        <v/>
      </c>
      <c r="V63" s="882" t="str">
        <f t="shared" si="4"/>
        <v/>
      </c>
      <c r="W63" s="833"/>
    </row>
    <row r="64" spans="1:23" ht="14.4" customHeight="1" x14ac:dyDescent="0.3">
      <c r="A64" s="886" t="s">
        <v>3256</v>
      </c>
      <c r="B64" s="817">
        <v>1</v>
      </c>
      <c r="C64" s="818">
        <v>0.96</v>
      </c>
      <c r="D64" s="819">
        <v>3</v>
      </c>
      <c r="E64" s="836"/>
      <c r="F64" s="820"/>
      <c r="G64" s="821"/>
      <c r="H64" s="822"/>
      <c r="I64" s="820"/>
      <c r="J64" s="821"/>
      <c r="K64" s="823">
        <v>0.64</v>
      </c>
      <c r="L64" s="822">
        <v>1</v>
      </c>
      <c r="M64" s="822">
        <v>12</v>
      </c>
      <c r="N64" s="824">
        <v>4</v>
      </c>
      <c r="O64" s="822" t="s">
        <v>3143</v>
      </c>
      <c r="P64" s="837" t="s">
        <v>3257</v>
      </c>
      <c r="Q64" s="825">
        <f t="shared" si="0"/>
        <v>-1</v>
      </c>
      <c r="R64" s="825">
        <f t="shared" si="0"/>
        <v>-0.96</v>
      </c>
      <c r="S64" s="838" t="str">
        <f t="shared" si="1"/>
        <v/>
      </c>
      <c r="T64" s="838" t="str">
        <f t="shared" si="2"/>
        <v/>
      </c>
      <c r="U64" s="838" t="str">
        <f t="shared" si="3"/>
        <v/>
      </c>
      <c r="V64" s="839" t="str">
        <f t="shared" si="4"/>
        <v/>
      </c>
      <c r="W64" s="826"/>
    </row>
    <row r="65" spans="1:23" ht="14.4" customHeight="1" x14ac:dyDescent="0.3">
      <c r="A65" s="886" t="s">
        <v>3258</v>
      </c>
      <c r="B65" s="817">
        <v>9</v>
      </c>
      <c r="C65" s="818">
        <v>2.31</v>
      </c>
      <c r="D65" s="819">
        <v>3.2</v>
      </c>
      <c r="E65" s="836">
        <v>3</v>
      </c>
      <c r="F65" s="820">
        <v>0.77</v>
      </c>
      <c r="G65" s="821">
        <v>4.3</v>
      </c>
      <c r="H65" s="822">
        <v>2</v>
      </c>
      <c r="I65" s="820">
        <v>0.51</v>
      </c>
      <c r="J65" s="821">
        <v>2.5</v>
      </c>
      <c r="K65" s="823">
        <v>0.26</v>
      </c>
      <c r="L65" s="822">
        <v>1</v>
      </c>
      <c r="M65" s="822">
        <v>9</v>
      </c>
      <c r="N65" s="824">
        <v>3</v>
      </c>
      <c r="O65" s="822" t="s">
        <v>3143</v>
      </c>
      <c r="P65" s="837" t="s">
        <v>3259</v>
      </c>
      <c r="Q65" s="825">
        <f t="shared" si="0"/>
        <v>-7</v>
      </c>
      <c r="R65" s="825">
        <f t="shared" si="0"/>
        <v>-1.8</v>
      </c>
      <c r="S65" s="838">
        <f t="shared" si="1"/>
        <v>6</v>
      </c>
      <c r="T65" s="838">
        <f t="shared" si="2"/>
        <v>5</v>
      </c>
      <c r="U65" s="838">
        <f t="shared" si="3"/>
        <v>-1</v>
      </c>
      <c r="V65" s="839">
        <f t="shared" si="4"/>
        <v>0.83333333333333337</v>
      </c>
      <c r="W65" s="826"/>
    </row>
    <row r="66" spans="1:23" ht="14.4" customHeight="1" x14ac:dyDescent="0.3">
      <c r="A66" s="887" t="s">
        <v>3260</v>
      </c>
      <c r="B66" s="883">
        <v>1</v>
      </c>
      <c r="C66" s="884">
        <v>0.36</v>
      </c>
      <c r="D66" s="835">
        <v>6</v>
      </c>
      <c r="E66" s="873">
        <v>1</v>
      </c>
      <c r="F66" s="874">
        <v>0.36</v>
      </c>
      <c r="G66" s="831">
        <v>2</v>
      </c>
      <c r="H66" s="878"/>
      <c r="I66" s="874"/>
      <c r="J66" s="831"/>
      <c r="K66" s="877">
        <v>0.36</v>
      </c>
      <c r="L66" s="878">
        <v>1</v>
      </c>
      <c r="M66" s="878">
        <v>12</v>
      </c>
      <c r="N66" s="879">
        <v>4</v>
      </c>
      <c r="O66" s="878" t="s">
        <v>3143</v>
      </c>
      <c r="P66" s="880" t="s">
        <v>3261</v>
      </c>
      <c r="Q66" s="881">
        <f t="shared" si="0"/>
        <v>-1</v>
      </c>
      <c r="R66" s="881">
        <f t="shared" si="0"/>
        <v>-0.36</v>
      </c>
      <c r="S66" s="871" t="str">
        <f t="shared" si="1"/>
        <v/>
      </c>
      <c r="T66" s="871" t="str">
        <f t="shared" si="2"/>
        <v/>
      </c>
      <c r="U66" s="871" t="str">
        <f t="shared" si="3"/>
        <v/>
      </c>
      <c r="V66" s="882" t="str">
        <f t="shared" si="4"/>
        <v/>
      </c>
      <c r="W66" s="833"/>
    </row>
    <row r="67" spans="1:23" ht="14.4" customHeight="1" x14ac:dyDescent="0.3">
      <c r="A67" s="887" t="s">
        <v>3262</v>
      </c>
      <c r="B67" s="883">
        <v>1</v>
      </c>
      <c r="C67" s="884">
        <v>0.85</v>
      </c>
      <c r="D67" s="835">
        <v>5</v>
      </c>
      <c r="E67" s="873">
        <v>1</v>
      </c>
      <c r="F67" s="874">
        <v>0.59</v>
      </c>
      <c r="G67" s="831">
        <v>2</v>
      </c>
      <c r="H67" s="878">
        <v>1</v>
      </c>
      <c r="I67" s="874">
        <v>0.59</v>
      </c>
      <c r="J67" s="831">
        <v>2</v>
      </c>
      <c r="K67" s="877">
        <v>0.85</v>
      </c>
      <c r="L67" s="878">
        <v>3</v>
      </c>
      <c r="M67" s="878">
        <v>24</v>
      </c>
      <c r="N67" s="879">
        <v>8</v>
      </c>
      <c r="O67" s="878" t="s">
        <v>3143</v>
      </c>
      <c r="P67" s="880" t="s">
        <v>3263</v>
      </c>
      <c r="Q67" s="881">
        <f t="shared" si="0"/>
        <v>0</v>
      </c>
      <c r="R67" s="881">
        <f t="shared" si="0"/>
        <v>-0.26</v>
      </c>
      <c r="S67" s="871">
        <f t="shared" si="1"/>
        <v>8</v>
      </c>
      <c r="T67" s="871">
        <f t="shared" si="2"/>
        <v>2</v>
      </c>
      <c r="U67" s="871">
        <f t="shared" si="3"/>
        <v>-6</v>
      </c>
      <c r="V67" s="882">
        <f t="shared" si="4"/>
        <v>0.25</v>
      </c>
      <c r="W67" s="833"/>
    </row>
    <row r="68" spans="1:23" ht="14.4" customHeight="1" x14ac:dyDescent="0.3">
      <c r="A68" s="886" t="s">
        <v>3264</v>
      </c>
      <c r="B68" s="838"/>
      <c r="C68" s="840"/>
      <c r="D68" s="841"/>
      <c r="E68" s="836"/>
      <c r="F68" s="820"/>
      <c r="G68" s="821"/>
      <c r="H68" s="827">
        <v>1</v>
      </c>
      <c r="I68" s="828">
        <v>1.62</v>
      </c>
      <c r="J68" s="829">
        <v>8</v>
      </c>
      <c r="K68" s="823">
        <v>1.62</v>
      </c>
      <c r="L68" s="822">
        <v>4</v>
      </c>
      <c r="M68" s="822">
        <v>36</v>
      </c>
      <c r="N68" s="824">
        <v>12</v>
      </c>
      <c r="O68" s="822" t="s">
        <v>3143</v>
      </c>
      <c r="P68" s="837" t="s">
        <v>3265</v>
      </c>
      <c r="Q68" s="825">
        <f t="shared" si="0"/>
        <v>1</v>
      </c>
      <c r="R68" s="825">
        <f t="shared" si="0"/>
        <v>1.62</v>
      </c>
      <c r="S68" s="838">
        <f t="shared" si="1"/>
        <v>12</v>
      </c>
      <c r="T68" s="838">
        <f t="shared" si="2"/>
        <v>8</v>
      </c>
      <c r="U68" s="838">
        <f t="shared" si="3"/>
        <v>-4</v>
      </c>
      <c r="V68" s="839">
        <f t="shared" si="4"/>
        <v>0.66666666666666663</v>
      </c>
      <c r="W68" s="826"/>
    </row>
    <row r="69" spans="1:23" ht="14.4" customHeight="1" x14ac:dyDescent="0.3">
      <c r="A69" s="886" t="s">
        <v>3266</v>
      </c>
      <c r="B69" s="838">
        <v>3</v>
      </c>
      <c r="C69" s="840">
        <v>3.01</v>
      </c>
      <c r="D69" s="841">
        <v>4.3</v>
      </c>
      <c r="E69" s="836">
        <v>2</v>
      </c>
      <c r="F69" s="820">
        <v>2.0099999999999998</v>
      </c>
      <c r="G69" s="821">
        <v>4</v>
      </c>
      <c r="H69" s="827">
        <v>5</v>
      </c>
      <c r="I69" s="828">
        <v>5.01</v>
      </c>
      <c r="J69" s="829">
        <v>4.2</v>
      </c>
      <c r="K69" s="823">
        <v>1</v>
      </c>
      <c r="L69" s="822">
        <v>2</v>
      </c>
      <c r="M69" s="822">
        <v>18</v>
      </c>
      <c r="N69" s="824">
        <v>6</v>
      </c>
      <c r="O69" s="822" t="s">
        <v>3143</v>
      </c>
      <c r="P69" s="837" t="s">
        <v>3267</v>
      </c>
      <c r="Q69" s="825">
        <f t="shared" si="0"/>
        <v>2</v>
      </c>
      <c r="R69" s="825">
        <f t="shared" si="0"/>
        <v>2</v>
      </c>
      <c r="S69" s="838">
        <f t="shared" si="1"/>
        <v>30</v>
      </c>
      <c r="T69" s="838">
        <f t="shared" si="2"/>
        <v>21</v>
      </c>
      <c r="U69" s="838">
        <f t="shared" si="3"/>
        <v>-9</v>
      </c>
      <c r="V69" s="839">
        <f t="shared" si="4"/>
        <v>0.7</v>
      </c>
      <c r="W69" s="826"/>
    </row>
    <row r="70" spans="1:23" ht="14.4" customHeight="1" x14ac:dyDescent="0.3">
      <c r="A70" s="887" t="s">
        <v>3268</v>
      </c>
      <c r="B70" s="871"/>
      <c r="C70" s="872"/>
      <c r="D70" s="842"/>
      <c r="E70" s="873"/>
      <c r="F70" s="874"/>
      <c r="G70" s="831"/>
      <c r="H70" s="875">
        <v>1</v>
      </c>
      <c r="I70" s="876">
        <v>2.2599999999999998</v>
      </c>
      <c r="J70" s="834">
        <v>18</v>
      </c>
      <c r="K70" s="877">
        <v>2.2599999999999998</v>
      </c>
      <c r="L70" s="878">
        <v>4</v>
      </c>
      <c r="M70" s="878">
        <v>39</v>
      </c>
      <c r="N70" s="879">
        <v>13</v>
      </c>
      <c r="O70" s="878" t="s">
        <v>3143</v>
      </c>
      <c r="P70" s="880" t="s">
        <v>3269</v>
      </c>
      <c r="Q70" s="881">
        <f t="shared" ref="Q70:R73" si="5">H70-B70</f>
        <v>1</v>
      </c>
      <c r="R70" s="881">
        <f t="shared" si="5"/>
        <v>2.2599999999999998</v>
      </c>
      <c r="S70" s="871">
        <f>IF(H70=0,"",H70*N70)</f>
        <v>13</v>
      </c>
      <c r="T70" s="871">
        <f>IF(H70=0,"",H70*J70)</f>
        <v>18</v>
      </c>
      <c r="U70" s="871">
        <f>IF(H70=0,"",T70-S70)</f>
        <v>5</v>
      </c>
      <c r="V70" s="882">
        <f>IF(H70=0,"",T70/S70)</f>
        <v>1.3846153846153846</v>
      </c>
      <c r="W70" s="833">
        <v>5</v>
      </c>
    </row>
    <row r="71" spans="1:23" ht="14.4" customHeight="1" x14ac:dyDescent="0.3">
      <c r="A71" s="886" t="s">
        <v>3270</v>
      </c>
      <c r="B71" s="817">
        <v>5</v>
      </c>
      <c r="C71" s="818">
        <v>3.4</v>
      </c>
      <c r="D71" s="819">
        <v>3.6</v>
      </c>
      <c r="E71" s="836">
        <v>2</v>
      </c>
      <c r="F71" s="820">
        <v>1.36</v>
      </c>
      <c r="G71" s="821">
        <v>6.5</v>
      </c>
      <c r="H71" s="822"/>
      <c r="I71" s="820"/>
      <c r="J71" s="821"/>
      <c r="K71" s="823">
        <v>0.68</v>
      </c>
      <c r="L71" s="822">
        <v>2</v>
      </c>
      <c r="M71" s="822">
        <v>15</v>
      </c>
      <c r="N71" s="824">
        <v>5</v>
      </c>
      <c r="O71" s="822" t="s">
        <v>3143</v>
      </c>
      <c r="P71" s="837" t="s">
        <v>3271</v>
      </c>
      <c r="Q71" s="825">
        <f t="shared" si="5"/>
        <v>-5</v>
      </c>
      <c r="R71" s="825">
        <f t="shared" si="5"/>
        <v>-3.4</v>
      </c>
      <c r="S71" s="838" t="str">
        <f>IF(H71=0,"",H71*N71)</f>
        <v/>
      </c>
      <c r="T71" s="838" t="str">
        <f>IF(H71=0,"",H71*J71)</f>
        <v/>
      </c>
      <c r="U71" s="838" t="str">
        <f>IF(H71=0,"",T71-S71)</f>
        <v/>
      </c>
      <c r="V71" s="839" t="str">
        <f>IF(H71=0,"",T71/S71)</f>
        <v/>
      </c>
      <c r="W71" s="826"/>
    </row>
    <row r="72" spans="1:23" ht="14.4" customHeight="1" x14ac:dyDescent="0.3">
      <c r="A72" s="887" t="s">
        <v>3272</v>
      </c>
      <c r="B72" s="883">
        <v>1</v>
      </c>
      <c r="C72" s="884">
        <v>1.1499999999999999</v>
      </c>
      <c r="D72" s="835">
        <v>4</v>
      </c>
      <c r="E72" s="873"/>
      <c r="F72" s="874"/>
      <c r="G72" s="831"/>
      <c r="H72" s="878"/>
      <c r="I72" s="874"/>
      <c r="J72" s="831"/>
      <c r="K72" s="877">
        <v>1.1499999999999999</v>
      </c>
      <c r="L72" s="878">
        <v>3</v>
      </c>
      <c r="M72" s="878">
        <v>27</v>
      </c>
      <c r="N72" s="879">
        <v>9</v>
      </c>
      <c r="O72" s="878" t="s">
        <v>3143</v>
      </c>
      <c r="P72" s="880" t="s">
        <v>3271</v>
      </c>
      <c r="Q72" s="881">
        <f t="shared" si="5"/>
        <v>-1</v>
      </c>
      <c r="R72" s="881">
        <f t="shared" si="5"/>
        <v>-1.1499999999999999</v>
      </c>
      <c r="S72" s="871" t="str">
        <f>IF(H72=0,"",H72*N72)</f>
        <v/>
      </c>
      <c r="T72" s="871" t="str">
        <f>IF(H72=0,"",H72*J72)</f>
        <v/>
      </c>
      <c r="U72" s="871" t="str">
        <f>IF(H72=0,"",T72-S72)</f>
        <v/>
      </c>
      <c r="V72" s="882" t="str">
        <f>IF(H72=0,"",T72/S72)</f>
        <v/>
      </c>
      <c r="W72" s="833"/>
    </row>
    <row r="73" spans="1:23" ht="14.4" customHeight="1" thickBot="1" x14ac:dyDescent="0.35">
      <c r="A73" s="888" t="s">
        <v>3273</v>
      </c>
      <c r="B73" s="889">
        <v>1</v>
      </c>
      <c r="C73" s="890">
        <v>1.55</v>
      </c>
      <c r="D73" s="891">
        <v>3</v>
      </c>
      <c r="E73" s="892"/>
      <c r="F73" s="893"/>
      <c r="G73" s="894"/>
      <c r="H73" s="895"/>
      <c r="I73" s="893"/>
      <c r="J73" s="894"/>
      <c r="K73" s="896">
        <v>2.44</v>
      </c>
      <c r="L73" s="895">
        <v>5</v>
      </c>
      <c r="M73" s="895">
        <v>45</v>
      </c>
      <c r="N73" s="897">
        <v>15</v>
      </c>
      <c r="O73" s="895" t="s">
        <v>3143</v>
      </c>
      <c r="P73" s="898" t="s">
        <v>3271</v>
      </c>
      <c r="Q73" s="899">
        <f t="shared" si="5"/>
        <v>-1</v>
      </c>
      <c r="R73" s="899">
        <f t="shared" si="5"/>
        <v>-1.55</v>
      </c>
      <c r="S73" s="900" t="str">
        <f>IF(H73=0,"",H73*N73)</f>
        <v/>
      </c>
      <c r="T73" s="900" t="str">
        <f>IF(H73=0,"",H73*J73)</f>
        <v/>
      </c>
      <c r="U73" s="900" t="str">
        <f>IF(H73=0,"",T73-S73)</f>
        <v/>
      </c>
      <c r="V73" s="901" t="str">
        <f>IF(H73=0,"",T73/S73)</f>
        <v/>
      </c>
      <c r="W73" s="90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4:Q1048576">
    <cfRule type="cellIs" dxfId="12" priority="9" stopIfTrue="1" operator="lessThan">
      <formula>0</formula>
    </cfRule>
  </conditionalFormatting>
  <conditionalFormatting sqref="U74:U1048576">
    <cfRule type="cellIs" dxfId="11" priority="8" stopIfTrue="1" operator="greaterThan">
      <formula>0</formula>
    </cfRule>
  </conditionalFormatting>
  <conditionalFormatting sqref="V74:V1048576">
    <cfRule type="cellIs" dxfId="10" priority="7" stopIfTrue="1" operator="greaterThan">
      <formula>1</formula>
    </cfRule>
  </conditionalFormatting>
  <conditionalFormatting sqref="V74:V1048576">
    <cfRule type="cellIs" dxfId="9" priority="4" stopIfTrue="1" operator="greaterThan">
      <formula>1</formula>
    </cfRule>
  </conditionalFormatting>
  <conditionalFormatting sqref="U74:U1048576">
    <cfRule type="cellIs" dxfId="8" priority="5" stopIfTrue="1" operator="greaterThan">
      <formula>0</formula>
    </cfRule>
  </conditionalFormatting>
  <conditionalFormatting sqref="Q74:Q1048576">
    <cfRule type="cellIs" dxfId="7" priority="6" stopIfTrue="1" operator="lessThan">
      <formula>0</formula>
    </cfRule>
  </conditionalFormatting>
  <conditionalFormatting sqref="V5:V73">
    <cfRule type="cellIs" dxfId="6" priority="1" stopIfTrue="1" operator="greaterThan">
      <formula>1</formula>
    </cfRule>
  </conditionalFormatting>
  <conditionalFormatting sqref="U5:U73">
    <cfRule type="cellIs" dxfId="5" priority="2" stopIfTrue="1" operator="greaterThan">
      <formula>0</formula>
    </cfRule>
  </conditionalFormatting>
  <conditionalFormatting sqref="Q5:Q7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401716</v>
      </c>
      <c r="C3" s="351">
        <f t="shared" ref="C3:L3" si="0">SUBTOTAL(9,C6:C1048576)</f>
        <v>8</v>
      </c>
      <c r="D3" s="351">
        <f t="shared" si="0"/>
        <v>356796</v>
      </c>
      <c r="E3" s="351">
        <f t="shared" si="0"/>
        <v>9.4567857461288494</v>
      </c>
      <c r="F3" s="351">
        <f t="shared" si="0"/>
        <v>566713</v>
      </c>
      <c r="G3" s="354">
        <f>IF(B3&lt;&gt;0,F3/B3,"")</f>
        <v>1.4107304662995748</v>
      </c>
      <c r="H3" s="350">
        <f t="shared" si="0"/>
        <v>40930.340000000004</v>
      </c>
      <c r="I3" s="351">
        <f t="shared" si="0"/>
        <v>2</v>
      </c>
      <c r="J3" s="351">
        <f t="shared" si="0"/>
        <v>79141.650000000009</v>
      </c>
      <c r="K3" s="351">
        <f t="shared" si="0"/>
        <v>4.8391150186958241</v>
      </c>
      <c r="L3" s="351">
        <f t="shared" si="0"/>
        <v>47052.33</v>
      </c>
      <c r="M3" s="352">
        <f>IF(H3&lt;&gt;0,L3/H3,"")</f>
        <v>1.1495709539671548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3"/>
      <c r="B5" s="904">
        <v>2014</v>
      </c>
      <c r="C5" s="905"/>
      <c r="D5" s="905">
        <v>2015</v>
      </c>
      <c r="E5" s="905"/>
      <c r="F5" s="905">
        <v>2016</v>
      </c>
      <c r="G5" s="794" t="s">
        <v>2</v>
      </c>
      <c r="H5" s="904">
        <v>2014</v>
      </c>
      <c r="I5" s="905"/>
      <c r="J5" s="905">
        <v>2015</v>
      </c>
      <c r="K5" s="905"/>
      <c r="L5" s="905">
        <v>2016</v>
      </c>
      <c r="M5" s="794" t="s">
        <v>2</v>
      </c>
    </row>
    <row r="6" spans="1:13" ht="14.4" customHeight="1" x14ac:dyDescent="0.3">
      <c r="A6" s="753" t="s">
        <v>3275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690" t="s">
        <v>3276</v>
      </c>
      <c r="B7" s="796">
        <v>14336</v>
      </c>
      <c r="C7" s="664">
        <v>1</v>
      </c>
      <c r="D7" s="796">
        <v>71700</v>
      </c>
      <c r="E7" s="664">
        <v>5.0013950892857144</v>
      </c>
      <c r="F7" s="796">
        <v>77402</v>
      </c>
      <c r="G7" s="680">
        <v>5.3991350446428568</v>
      </c>
      <c r="H7" s="796">
        <v>16000.4</v>
      </c>
      <c r="I7" s="664">
        <v>1</v>
      </c>
      <c r="J7" s="796">
        <v>74356.77</v>
      </c>
      <c r="K7" s="664">
        <v>4.6471819454513641</v>
      </c>
      <c r="L7" s="796">
        <v>38684.030000000006</v>
      </c>
      <c r="M7" s="703">
        <v>2.4176914327141827</v>
      </c>
    </row>
    <row r="8" spans="1:13" ht="14.4" customHeight="1" x14ac:dyDescent="0.3">
      <c r="A8" s="690" t="s">
        <v>3277</v>
      </c>
      <c r="B8" s="796">
        <v>20765</v>
      </c>
      <c r="C8" s="664">
        <v>1</v>
      </c>
      <c r="D8" s="796">
        <v>11124</v>
      </c>
      <c r="E8" s="664">
        <v>0.53570912593306041</v>
      </c>
      <c r="F8" s="796">
        <v>33675</v>
      </c>
      <c r="G8" s="680">
        <v>1.6217192391042621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0" t="s">
        <v>3278</v>
      </c>
      <c r="B9" s="796">
        <v>24397</v>
      </c>
      <c r="C9" s="664">
        <v>1</v>
      </c>
      <c r="D9" s="796">
        <v>18202</v>
      </c>
      <c r="E9" s="664">
        <v>0.74607533713161456</v>
      </c>
      <c r="F9" s="796">
        <v>54020</v>
      </c>
      <c r="G9" s="680">
        <v>2.214206664753863</v>
      </c>
      <c r="H9" s="796"/>
      <c r="I9" s="664"/>
      <c r="J9" s="796"/>
      <c r="K9" s="664"/>
      <c r="L9" s="796"/>
      <c r="M9" s="703"/>
    </row>
    <row r="10" spans="1:13" ht="14.4" customHeight="1" x14ac:dyDescent="0.3">
      <c r="A10" s="690" t="s">
        <v>3279</v>
      </c>
      <c r="B10" s="796">
        <v>83492</v>
      </c>
      <c r="C10" s="664">
        <v>1</v>
      </c>
      <c r="D10" s="796">
        <v>73734</v>
      </c>
      <c r="E10" s="664">
        <v>0.88312652709241601</v>
      </c>
      <c r="F10" s="796">
        <v>69975</v>
      </c>
      <c r="G10" s="680">
        <v>0.83810424950893503</v>
      </c>
      <c r="H10" s="796">
        <v>24929.940000000002</v>
      </c>
      <c r="I10" s="664">
        <v>1</v>
      </c>
      <c r="J10" s="796">
        <v>4784.88</v>
      </c>
      <c r="K10" s="664">
        <v>0.19193307324446027</v>
      </c>
      <c r="L10" s="796">
        <v>8368.2999999999993</v>
      </c>
      <c r="M10" s="703">
        <v>0.33567268914405723</v>
      </c>
    </row>
    <row r="11" spans="1:13" ht="14.4" customHeight="1" x14ac:dyDescent="0.3">
      <c r="A11" s="690" t="s">
        <v>3280</v>
      </c>
      <c r="B11" s="796">
        <v>14880</v>
      </c>
      <c r="C11" s="664">
        <v>1</v>
      </c>
      <c r="D11" s="796">
        <v>9787</v>
      </c>
      <c r="E11" s="664">
        <v>0.6577284946236559</v>
      </c>
      <c r="F11" s="796">
        <v>18728</v>
      </c>
      <c r="G11" s="680">
        <v>1.2586021505376344</v>
      </c>
      <c r="H11" s="796"/>
      <c r="I11" s="664"/>
      <c r="J11" s="796"/>
      <c r="K11" s="664"/>
      <c r="L11" s="796"/>
      <c r="M11" s="703"/>
    </row>
    <row r="12" spans="1:13" ht="14.4" customHeight="1" x14ac:dyDescent="0.3">
      <c r="A12" s="690" t="s">
        <v>3281</v>
      </c>
      <c r="B12" s="796">
        <v>192549</v>
      </c>
      <c r="C12" s="664">
        <v>1</v>
      </c>
      <c r="D12" s="796">
        <v>140253</v>
      </c>
      <c r="E12" s="664">
        <v>0.72840160167022416</v>
      </c>
      <c r="F12" s="796">
        <v>266322</v>
      </c>
      <c r="G12" s="680">
        <v>1.383138837386847</v>
      </c>
      <c r="H12" s="796"/>
      <c r="I12" s="664"/>
      <c r="J12" s="796"/>
      <c r="K12" s="664"/>
      <c r="L12" s="796"/>
      <c r="M12" s="703"/>
    </row>
    <row r="13" spans="1:13" ht="14.4" customHeight="1" x14ac:dyDescent="0.3">
      <c r="A13" s="690" t="s">
        <v>3282</v>
      </c>
      <c r="B13" s="796">
        <v>29911</v>
      </c>
      <c r="C13" s="664">
        <v>1</v>
      </c>
      <c r="D13" s="796">
        <v>27050</v>
      </c>
      <c r="E13" s="664">
        <v>0.90434957039216346</v>
      </c>
      <c r="F13" s="796">
        <v>46591</v>
      </c>
      <c r="G13" s="680">
        <v>1.5576543746447795</v>
      </c>
      <c r="H13" s="796"/>
      <c r="I13" s="664"/>
      <c r="J13" s="796"/>
      <c r="K13" s="664"/>
      <c r="L13" s="796"/>
      <c r="M13" s="703"/>
    </row>
    <row r="14" spans="1:13" ht="14.4" customHeight="1" thickBot="1" x14ac:dyDescent="0.35">
      <c r="A14" s="798" t="s">
        <v>3283</v>
      </c>
      <c r="B14" s="797">
        <v>21386</v>
      </c>
      <c r="C14" s="670">
        <v>1</v>
      </c>
      <c r="D14" s="797"/>
      <c r="E14" s="670"/>
      <c r="F14" s="797"/>
      <c r="G14" s="681"/>
      <c r="H14" s="797"/>
      <c r="I14" s="670"/>
      <c r="J14" s="797"/>
      <c r="K14" s="670"/>
      <c r="L14" s="797"/>
      <c r="M14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409.94839999999999</v>
      </c>
      <c r="C5" s="33">
        <v>516.56142999999997</v>
      </c>
      <c r="D5" s="12"/>
      <c r="E5" s="230">
        <v>719.61446999999998</v>
      </c>
      <c r="F5" s="32">
        <v>688.68763173296588</v>
      </c>
      <c r="G5" s="229">
        <f>E5-F5</f>
        <v>30.9268382670341</v>
      </c>
      <c r="H5" s="235">
        <f>IF(F5&lt;0.00000001,"",E5/F5)</f>
        <v>1.0449069169272169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799.73108000000002</v>
      </c>
      <c r="C6" s="35">
        <v>683.26279</v>
      </c>
      <c r="D6" s="12"/>
      <c r="E6" s="231">
        <v>880.60681999999997</v>
      </c>
      <c r="F6" s="34">
        <v>1119.5572713084875</v>
      </c>
      <c r="G6" s="232">
        <f>E6-F6</f>
        <v>-238.95045130848757</v>
      </c>
      <c r="H6" s="236">
        <f>IF(F6&lt;0.00000001,"",E6/F6)</f>
        <v>0.78656701409369334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9992.1255800000108</v>
      </c>
      <c r="C7" s="35">
        <v>10583.207000000002</v>
      </c>
      <c r="D7" s="12"/>
      <c r="E7" s="231">
        <v>11180.953729999997</v>
      </c>
      <c r="F7" s="34">
        <v>10552.086242075038</v>
      </c>
      <c r="G7" s="232">
        <f>E7-F7</f>
        <v>628.86748792495928</v>
      </c>
      <c r="H7" s="236">
        <f>IF(F7&lt;0.00000001,"",E7/F7)</f>
        <v>1.0595965076003107</v>
      </c>
    </row>
    <row r="8" spans="1:8" ht="14.4" customHeight="1" thickBot="1" x14ac:dyDescent="0.35">
      <c r="A8" s="1" t="s">
        <v>97</v>
      </c>
      <c r="B8" s="15">
        <v>3678.5308200000095</v>
      </c>
      <c r="C8" s="37">
        <v>6164.8519700000061</v>
      </c>
      <c r="D8" s="12"/>
      <c r="E8" s="233">
        <v>3660.5109800000037</v>
      </c>
      <c r="F8" s="36">
        <v>3351.2857258133899</v>
      </c>
      <c r="G8" s="234">
        <f>E8-F8</f>
        <v>309.22525418661371</v>
      </c>
      <c r="H8" s="237">
        <f>IF(F8&lt;0.00000001,"",E8/F8)</f>
        <v>1.092270632672349</v>
      </c>
    </row>
    <row r="9" spans="1:8" ht="14.4" customHeight="1" thickBot="1" x14ac:dyDescent="0.35">
      <c r="A9" s="2" t="s">
        <v>98</v>
      </c>
      <c r="B9" s="3">
        <v>14880.335880000021</v>
      </c>
      <c r="C9" s="39">
        <v>17947.883190000008</v>
      </c>
      <c r="D9" s="12"/>
      <c r="E9" s="3">
        <v>16441.686000000002</v>
      </c>
      <c r="F9" s="38">
        <v>15711.616870929882</v>
      </c>
      <c r="G9" s="38">
        <f>E9-F9</f>
        <v>730.06912907011974</v>
      </c>
      <c r="H9" s="238">
        <f>IF(F9&lt;0.00000001,"",E9/F9)</f>
        <v>1.0464668362949274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8503.226749999998</v>
      </c>
      <c r="C11" s="33">
        <f>IF(ISERROR(VLOOKUP("Celkem:",'ZV Vykáz.-A'!A:F,4,0)),0,VLOOKUP("Celkem:",'ZV Vykáz.-A'!A:F,4,0)/1000)</f>
        <v>8757.4035299999996</v>
      </c>
      <c r="D11" s="12"/>
      <c r="E11" s="230">
        <f>IF(ISERROR(VLOOKUP("Celkem:",'ZV Vykáz.-A'!A:F,6,0)),0,VLOOKUP("Celkem:",'ZV Vykáz.-A'!A:F,6,0)/1000)</f>
        <v>10015.143799999996</v>
      </c>
      <c r="F11" s="32">
        <f>B11</f>
        <v>8503.226749999998</v>
      </c>
      <c r="G11" s="229">
        <f>E11-F11</f>
        <v>1511.9170499999982</v>
      </c>
      <c r="H11" s="235">
        <f>IF(F11&lt;0.00000001,"",E11/F11)</f>
        <v>1.1778050961654054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15655.440000000002</v>
      </c>
      <c r="C12" s="37">
        <f>IF(ISERROR(VLOOKUP("Celkem",CaseMix!A:D,3,0)),0,VLOOKUP("Celkem",CaseMix!A:D,3,0)*30)</f>
        <v>14196.15</v>
      </c>
      <c r="D12" s="12"/>
      <c r="E12" s="233">
        <f>IF(ISERROR(VLOOKUP("Celkem",CaseMix!A:D,4,0)),0,VLOOKUP("Celkem",CaseMix!A:D,4,0)*30)</f>
        <v>16799.850000000002</v>
      </c>
      <c r="F12" s="36">
        <f>B12</f>
        <v>15655.440000000002</v>
      </c>
      <c r="G12" s="234">
        <f>E12-F12</f>
        <v>1144.4099999999999</v>
      </c>
      <c r="H12" s="237">
        <f>IF(F12&lt;0.00000001,"",E12/F12)</f>
        <v>1.0730998298355077</v>
      </c>
    </row>
    <row r="13" spans="1:8" ht="14.4" customHeight="1" thickBot="1" x14ac:dyDescent="0.35">
      <c r="A13" s="4" t="s">
        <v>101</v>
      </c>
      <c r="B13" s="9">
        <f>SUM(B11:B12)</f>
        <v>24158.66675</v>
      </c>
      <c r="C13" s="41">
        <f>SUM(C11:C12)</f>
        <v>22953.553529999997</v>
      </c>
      <c r="D13" s="12"/>
      <c r="E13" s="9">
        <f>SUM(E11:E12)</f>
        <v>26814.993799999997</v>
      </c>
      <c r="F13" s="40">
        <f>SUM(F11:F12)</f>
        <v>24158.66675</v>
      </c>
      <c r="G13" s="40">
        <f>E13-F13</f>
        <v>2656.3270499999962</v>
      </c>
      <c r="H13" s="239">
        <f>IF(F13&lt;0.00000001,"",E13/F13)</f>
        <v>1.1099533793602248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1.6235296665897549</v>
      </c>
      <c r="C15" s="43">
        <f>IF(C9=0,"",C13/C9)</f>
        <v>1.2789003186063184</v>
      </c>
      <c r="D15" s="12"/>
      <c r="E15" s="10">
        <f>IF(E9=0,"",E13/E9)</f>
        <v>1.6309150898514906</v>
      </c>
      <c r="F15" s="42">
        <f>IF(F9=0,"",F13/F9)</f>
        <v>1.5376308465552715</v>
      </c>
      <c r="G15" s="42">
        <f>IF(ISERROR(F15-E15),"",E15-F15)</f>
        <v>9.3284243296219094E-2</v>
      </c>
      <c r="H15" s="240">
        <f>IF(ISERROR(F15-E15),"",IF(F15&lt;0.00000001,"",E15/F15))</f>
        <v>1.0606675155517349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9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3645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2475.2599999999998</v>
      </c>
      <c r="G3" s="215">
        <f t="shared" si="0"/>
        <v>442646.34</v>
      </c>
      <c r="H3" s="216"/>
      <c r="I3" s="216"/>
      <c r="J3" s="211">
        <f t="shared" si="0"/>
        <v>3736.24</v>
      </c>
      <c r="K3" s="215">
        <f t="shared" si="0"/>
        <v>435937.65</v>
      </c>
      <c r="L3" s="216"/>
      <c r="M3" s="216"/>
      <c r="N3" s="211">
        <f t="shared" si="0"/>
        <v>4031.1600000000003</v>
      </c>
      <c r="O3" s="215">
        <f t="shared" si="0"/>
        <v>613765.33000000007</v>
      </c>
      <c r="P3" s="181">
        <f>IF(G3=0,"",O3/G3)</f>
        <v>1.3865817347546576</v>
      </c>
      <c r="Q3" s="213">
        <f>IF(N3=0,"",O3/N3)</f>
        <v>152.2552639934907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3284</v>
      </c>
      <c r="B6" s="739" t="s">
        <v>3285</v>
      </c>
      <c r="C6" s="739" t="s">
        <v>2703</v>
      </c>
      <c r="D6" s="739" t="s">
        <v>3286</v>
      </c>
      <c r="E6" s="739" t="s">
        <v>3287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663" t="s">
        <v>3284</v>
      </c>
      <c r="B7" s="664" t="s">
        <v>3285</v>
      </c>
      <c r="C7" s="664" t="s">
        <v>2703</v>
      </c>
      <c r="D7" s="664" t="s">
        <v>3288</v>
      </c>
      <c r="E7" s="664" t="s">
        <v>3289</v>
      </c>
      <c r="F7" s="667"/>
      <c r="G7" s="667"/>
      <c r="H7" s="667"/>
      <c r="I7" s="667"/>
      <c r="J7" s="667">
        <v>2</v>
      </c>
      <c r="K7" s="667">
        <v>484</v>
      </c>
      <c r="L7" s="667"/>
      <c r="M7" s="667">
        <v>242</v>
      </c>
      <c r="N7" s="667"/>
      <c r="O7" s="667"/>
      <c r="P7" s="680"/>
      <c r="Q7" s="668"/>
    </row>
    <row r="8" spans="1:17" ht="14.4" customHeight="1" x14ac:dyDescent="0.3">
      <c r="A8" s="663" t="s">
        <v>3284</v>
      </c>
      <c r="B8" s="664" t="s">
        <v>3285</v>
      </c>
      <c r="C8" s="664" t="s">
        <v>2703</v>
      </c>
      <c r="D8" s="664" t="s">
        <v>3290</v>
      </c>
      <c r="E8" s="664" t="s">
        <v>3291</v>
      </c>
      <c r="F8" s="667"/>
      <c r="G8" s="667"/>
      <c r="H8" s="667"/>
      <c r="I8" s="667"/>
      <c r="J8" s="667">
        <v>20</v>
      </c>
      <c r="K8" s="667">
        <v>1620</v>
      </c>
      <c r="L8" s="667"/>
      <c r="M8" s="667">
        <v>81</v>
      </c>
      <c r="N8" s="667"/>
      <c r="O8" s="667"/>
      <c r="P8" s="680"/>
      <c r="Q8" s="668"/>
    </row>
    <row r="9" spans="1:17" ht="14.4" customHeight="1" x14ac:dyDescent="0.3">
      <c r="A9" s="663" t="s">
        <v>3284</v>
      </c>
      <c r="B9" s="664" t="s">
        <v>3285</v>
      </c>
      <c r="C9" s="664" t="s">
        <v>2703</v>
      </c>
      <c r="D9" s="664" t="s">
        <v>3292</v>
      </c>
      <c r="E9" s="664" t="s">
        <v>3293</v>
      </c>
      <c r="F9" s="667"/>
      <c r="G9" s="667"/>
      <c r="H9" s="667"/>
      <c r="I9" s="667"/>
      <c r="J9" s="667">
        <v>2</v>
      </c>
      <c r="K9" s="667">
        <v>332</v>
      </c>
      <c r="L9" s="667"/>
      <c r="M9" s="667">
        <v>166</v>
      </c>
      <c r="N9" s="667"/>
      <c r="O9" s="667"/>
      <c r="P9" s="680"/>
      <c r="Q9" s="668"/>
    </row>
    <row r="10" spans="1:17" ht="14.4" customHeight="1" x14ac:dyDescent="0.3">
      <c r="A10" s="663" t="s">
        <v>3284</v>
      </c>
      <c r="B10" s="664" t="s">
        <v>3285</v>
      </c>
      <c r="C10" s="664" t="s">
        <v>2703</v>
      </c>
      <c r="D10" s="664" t="s">
        <v>3294</v>
      </c>
      <c r="E10" s="664" t="s">
        <v>3295</v>
      </c>
      <c r="F10" s="667"/>
      <c r="G10" s="667"/>
      <c r="H10" s="667"/>
      <c r="I10" s="667"/>
      <c r="J10" s="667">
        <v>1</v>
      </c>
      <c r="K10" s="667">
        <v>170</v>
      </c>
      <c r="L10" s="667"/>
      <c r="M10" s="667">
        <v>170</v>
      </c>
      <c r="N10" s="667"/>
      <c r="O10" s="667"/>
      <c r="P10" s="680"/>
      <c r="Q10" s="668"/>
    </row>
    <row r="11" spans="1:17" ht="14.4" customHeight="1" x14ac:dyDescent="0.3">
      <c r="A11" s="663" t="s">
        <v>3284</v>
      </c>
      <c r="B11" s="664" t="s">
        <v>3285</v>
      </c>
      <c r="C11" s="664" t="s">
        <v>2703</v>
      </c>
      <c r="D11" s="664" t="s">
        <v>3296</v>
      </c>
      <c r="E11" s="664" t="s">
        <v>3297</v>
      </c>
      <c r="F11" s="667"/>
      <c r="G11" s="667"/>
      <c r="H11" s="667"/>
      <c r="I11" s="667"/>
      <c r="J11" s="667">
        <v>4</v>
      </c>
      <c r="K11" s="667">
        <v>988</v>
      </c>
      <c r="L11" s="667"/>
      <c r="M11" s="667">
        <v>247</v>
      </c>
      <c r="N11" s="667"/>
      <c r="O11" s="667"/>
      <c r="P11" s="680"/>
      <c r="Q11" s="668"/>
    </row>
    <row r="12" spans="1:17" ht="14.4" customHeight="1" x14ac:dyDescent="0.3">
      <c r="A12" s="663" t="s">
        <v>3298</v>
      </c>
      <c r="B12" s="664" t="s">
        <v>3299</v>
      </c>
      <c r="C12" s="664" t="s">
        <v>2793</v>
      </c>
      <c r="D12" s="664" t="s">
        <v>3300</v>
      </c>
      <c r="E12" s="664" t="s">
        <v>3301</v>
      </c>
      <c r="F12" s="667"/>
      <c r="G12" s="667"/>
      <c r="H12" s="667"/>
      <c r="I12" s="667"/>
      <c r="J12" s="667"/>
      <c r="K12" s="667"/>
      <c r="L12" s="667"/>
      <c r="M12" s="667"/>
      <c r="N12" s="667">
        <v>0.25</v>
      </c>
      <c r="O12" s="667">
        <v>502.41</v>
      </c>
      <c r="P12" s="680"/>
      <c r="Q12" s="668">
        <v>2009.64</v>
      </c>
    </row>
    <row r="13" spans="1:17" ht="14.4" customHeight="1" x14ac:dyDescent="0.3">
      <c r="A13" s="663" t="s">
        <v>3298</v>
      </c>
      <c r="B13" s="664" t="s">
        <v>3299</v>
      </c>
      <c r="C13" s="664" t="s">
        <v>2793</v>
      </c>
      <c r="D13" s="664" t="s">
        <v>3302</v>
      </c>
      <c r="E13" s="664" t="s">
        <v>3303</v>
      </c>
      <c r="F13" s="667"/>
      <c r="G13" s="667"/>
      <c r="H13" s="667"/>
      <c r="I13" s="667"/>
      <c r="J13" s="667">
        <v>0.01</v>
      </c>
      <c r="K13" s="667">
        <v>88.54</v>
      </c>
      <c r="L13" s="667"/>
      <c r="M13" s="667">
        <v>8854</v>
      </c>
      <c r="N13" s="667"/>
      <c r="O13" s="667"/>
      <c r="P13" s="680"/>
      <c r="Q13" s="668"/>
    </row>
    <row r="14" spans="1:17" ht="14.4" customHeight="1" x14ac:dyDescent="0.3">
      <c r="A14" s="663" t="s">
        <v>3298</v>
      </c>
      <c r="B14" s="664" t="s">
        <v>3299</v>
      </c>
      <c r="C14" s="664" t="s">
        <v>2793</v>
      </c>
      <c r="D14" s="664" t="s">
        <v>3304</v>
      </c>
      <c r="E14" s="664" t="s">
        <v>3303</v>
      </c>
      <c r="F14" s="667">
        <v>0.45</v>
      </c>
      <c r="G14" s="667">
        <v>982.94</v>
      </c>
      <c r="H14" s="667">
        <v>1</v>
      </c>
      <c r="I14" s="667">
        <v>2184.3111111111111</v>
      </c>
      <c r="J14" s="667">
        <v>2.1500000000000004</v>
      </c>
      <c r="K14" s="667">
        <v>3807.22</v>
      </c>
      <c r="L14" s="667">
        <v>3.873298471931145</v>
      </c>
      <c r="M14" s="667">
        <v>1770.7999999999997</v>
      </c>
      <c r="N14" s="667">
        <v>1.55</v>
      </c>
      <c r="O14" s="667">
        <v>2744.74</v>
      </c>
      <c r="P14" s="680">
        <v>2.7923779681364067</v>
      </c>
      <c r="Q14" s="668">
        <v>1770.7999999999997</v>
      </c>
    </row>
    <row r="15" spans="1:17" ht="14.4" customHeight="1" x14ac:dyDescent="0.3">
      <c r="A15" s="663" t="s">
        <v>3298</v>
      </c>
      <c r="B15" s="664" t="s">
        <v>3299</v>
      </c>
      <c r="C15" s="664" t="s">
        <v>2793</v>
      </c>
      <c r="D15" s="664" t="s">
        <v>3305</v>
      </c>
      <c r="E15" s="664" t="s">
        <v>3306</v>
      </c>
      <c r="F15" s="667">
        <v>0.05</v>
      </c>
      <c r="G15" s="667">
        <v>47.24</v>
      </c>
      <c r="H15" s="667">
        <v>1</v>
      </c>
      <c r="I15" s="667">
        <v>944.8</v>
      </c>
      <c r="J15" s="667">
        <v>0.2</v>
      </c>
      <c r="K15" s="667">
        <v>180.76</v>
      </c>
      <c r="L15" s="667">
        <v>3.8264182895850971</v>
      </c>
      <c r="M15" s="667">
        <v>903.8</v>
      </c>
      <c r="N15" s="667">
        <v>0.1</v>
      </c>
      <c r="O15" s="667">
        <v>90.38</v>
      </c>
      <c r="P15" s="680">
        <v>1.9132091447925486</v>
      </c>
      <c r="Q15" s="668">
        <v>903.8</v>
      </c>
    </row>
    <row r="16" spans="1:17" ht="14.4" customHeight="1" x14ac:dyDescent="0.3">
      <c r="A16" s="663" t="s">
        <v>3298</v>
      </c>
      <c r="B16" s="664" t="s">
        <v>3299</v>
      </c>
      <c r="C16" s="664" t="s">
        <v>2893</v>
      </c>
      <c r="D16" s="664" t="s">
        <v>3307</v>
      </c>
      <c r="E16" s="664"/>
      <c r="F16" s="667"/>
      <c r="G16" s="667"/>
      <c r="H16" s="667"/>
      <c r="I16" s="667"/>
      <c r="J16" s="667"/>
      <c r="K16" s="667"/>
      <c r="L16" s="667"/>
      <c r="M16" s="667"/>
      <c r="N16" s="667">
        <v>390</v>
      </c>
      <c r="O16" s="667">
        <v>7948.2</v>
      </c>
      <c r="P16" s="680"/>
      <c r="Q16" s="668">
        <v>20.38</v>
      </c>
    </row>
    <row r="17" spans="1:17" ht="14.4" customHeight="1" x14ac:dyDescent="0.3">
      <c r="A17" s="663" t="s">
        <v>3298</v>
      </c>
      <c r="B17" s="664" t="s">
        <v>3299</v>
      </c>
      <c r="C17" s="664" t="s">
        <v>2893</v>
      </c>
      <c r="D17" s="664" t="s">
        <v>3308</v>
      </c>
      <c r="E17" s="664"/>
      <c r="F17" s="667">
        <v>423</v>
      </c>
      <c r="G17" s="667">
        <v>14085.9</v>
      </c>
      <c r="H17" s="667">
        <v>1</v>
      </c>
      <c r="I17" s="667">
        <v>33.299999999999997</v>
      </c>
      <c r="J17" s="667">
        <v>1963</v>
      </c>
      <c r="K17" s="667">
        <v>65858.649999999994</v>
      </c>
      <c r="L17" s="667">
        <v>4.6755017428776293</v>
      </c>
      <c r="M17" s="667">
        <v>33.549999999999997</v>
      </c>
      <c r="N17" s="667">
        <v>830</v>
      </c>
      <c r="O17" s="667">
        <v>27398.3</v>
      </c>
      <c r="P17" s="680">
        <v>1.9450869309025338</v>
      </c>
      <c r="Q17" s="668">
        <v>33.01</v>
      </c>
    </row>
    <row r="18" spans="1:17" ht="14.4" customHeight="1" x14ac:dyDescent="0.3">
      <c r="A18" s="663" t="s">
        <v>3298</v>
      </c>
      <c r="B18" s="664" t="s">
        <v>3299</v>
      </c>
      <c r="C18" s="664" t="s">
        <v>2897</v>
      </c>
      <c r="D18" s="664" t="s">
        <v>3309</v>
      </c>
      <c r="E18" s="664" t="s">
        <v>3310</v>
      </c>
      <c r="F18" s="667">
        <v>1</v>
      </c>
      <c r="G18" s="667">
        <v>884.32</v>
      </c>
      <c r="H18" s="667">
        <v>1</v>
      </c>
      <c r="I18" s="667">
        <v>884.32</v>
      </c>
      <c r="J18" s="667">
        <v>5</v>
      </c>
      <c r="K18" s="667">
        <v>4421.6000000000004</v>
      </c>
      <c r="L18" s="667">
        <v>5</v>
      </c>
      <c r="M18" s="667">
        <v>884.32</v>
      </c>
      <c r="N18" s="667"/>
      <c r="O18" s="667"/>
      <c r="P18" s="680"/>
      <c r="Q18" s="668"/>
    </row>
    <row r="19" spans="1:17" ht="14.4" customHeight="1" x14ac:dyDescent="0.3">
      <c r="A19" s="663" t="s">
        <v>3298</v>
      </c>
      <c r="B19" s="664" t="s">
        <v>3299</v>
      </c>
      <c r="C19" s="664" t="s">
        <v>2703</v>
      </c>
      <c r="D19" s="664" t="s">
        <v>3311</v>
      </c>
      <c r="E19" s="664" t="s">
        <v>3312</v>
      </c>
      <c r="F19" s="667"/>
      <c r="G19" s="667"/>
      <c r="H19" s="667"/>
      <c r="I19" s="667"/>
      <c r="J19" s="667"/>
      <c r="K19" s="667"/>
      <c r="L19" s="667"/>
      <c r="M19" s="667"/>
      <c r="N19" s="667">
        <v>1</v>
      </c>
      <c r="O19" s="667">
        <v>1825</v>
      </c>
      <c r="P19" s="680"/>
      <c r="Q19" s="668">
        <v>1825</v>
      </c>
    </row>
    <row r="20" spans="1:17" ht="14.4" customHeight="1" x14ac:dyDescent="0.3">
      <c r="A20" s="663" t="s">
        <v>3298</v>
      </c>
      <c r="B20" s="664" t="s">
        <v>3299</v>
      </c>
      <c r="C20" s="664" t="s">
        <v>2703</v>
      </c>
      <c r="D20" s="664" t="s">
        <v>3313</v>
      </c>
      <c r="E20" s="664" t="s">
        <v>3314</v>
      </c>
      <c r="F20" s="667">
        <v>1</v>
      </c>
      <c r="G20" s="667">
        <v>14336</v>
      </c>
      <c r="H20" s="667">
        <v>1</v>
      </c>
      <c r="I20" s="667">
        <v>14336</v>
      </c>
      <c r="J20" s="667">
        <v>5</v>
      </c>
      <c r="K20" s="667">
        <v>71700</v>
      </c>
      <c r="L20" s="667">
        <v>5.0013950892857144</v>
      </c>
      <c r="M20" s="667">
        <v>14340</v>
      </c>
      <c r="N20" s="667">
        <v>5</v>
      </c>
      <c r="O20" s="667">
        <v>72530</v>
      </c>
      <c r="P20" s="680">
        <v>5.0592912946428568</v>
      </c>
      <c r="Q20" s="668">
        <v>14506</v>
      </c>
    </row>
    <row r="21" spans="1:17" ht="14.4" customHeight="1" x14ac:dyDescent="0.3">
      <c r="A21" s="663" t="s">
        <v>3298</v>
      </c>
      <c r="B21" s="664" t="s">
        <v>3299</v>
      </c>
      <c r="C21" s="664" t="s">
        <v>2703</v>
      </c>
      <c r="D21" s="664" t="s">
        <v>3315</v>
      </c>
      <c r="E21" s="664" t="s">
        <v>3316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2329</v>
      </c>
      <c r="P21" s="680"/>
      <c r="Q21" s="668">
        <v>2329</v>
      </c>
    </row>
    <row r="22" spans="1:17" ht="14.4" customHeight="1" x14ac:dyDescent="0.3">
      <c r="A22" s="663" t="s">
        <v>3298</v>
      </c>
      <c r="B22" s="664" t="s">
        <v>3299</v>
      </c>
      <c r="C22" s="664" t="s">
        <v>2703</v>
      </c>
      <c r="D22" s="664" t="s">
        <v>3317</v>
      </c>
      <c r="E22" s="664" t="s">
        <v>3318</v>
      </c>
      <c r="F22" s="667"/>
      <c r="G22" s="667"/>
      <c r="H22" s="667"/>
      <c r="I22" s="667"/>
      <c r="J22" s="667"/>
      <c r="K22" s="667"/>
      <c r="L22" s="667"/>
      <c r="M22" s="667"/>
      <c r="N22" s="667">
        <v>1</v>
      </c>
      <c r="O22" s="667">
        <v>718</v>
      </c>
      <c r="P22" s="680"/>
      <c r="Q22" s="668">
        <v>718</v>
      </c>
    </row>
    <row r="23" spans="1:17" ht="14.4" customHeight="1" x14ac:dyDescent="0.3">
      <c r="A23" s="663" t="s">
        <v>3319</v>
      </c>
      <c r="B23" s="664" t="s">
        <v>3320</v>
      </c>
      <c r="C23" s="664" t="s">
        <v>2703</v>
      </c>
      <c r="D23" s="664" t="s">
        <v>3321</v>
      </c>
      <c r="E23" s="664" t="s">
        <v>3322</v>
      </c>
      <c r="F23" s="667"/>
      <c r="G23" s="667"/>
      <c r="H23" s="667"/>
      <c r="I23" s="667"/>
      <c r="J23" s="667"/>
      <c r="K23" s="667"/>
      <c r="L23" s="667"/>
      <c r="M23" s="667"/>
      <c r="N23" s="667">
        <v>1</v>
      </c>
      <c r="O23" s="667">
        <v>314</v>
      </c>
      <c r="P23" s="680"/>
      <c r="Q23" s="668">
        <v>314</v>
      </c>
    </row>
    <row r="24" spans="1:17" ht="14.4" customHeight="1" x14ac:dyDescent="0.3">
      <c r="A24" s="663" t="s">
        <v>3319</v>
      </c>
      <c r="B24" s="664" t="s">
        <v>3320</v>
      </c>
      <c r="C24" s="664" t="s">
        <v>2703</v>
      </c>
      <c r="D24" s="664" t="s">
        <v>3323</v>
      </c>
      <c r="E24" s="664" t="s">
        <v>3324</v>
      </c>
      <c r="F24" s="667"/>
      <c r="G24" s="667"/>
      <c r="H24" s="667"/>
      <c r="I24" s="667"/>
      <c r="J24" s="667"/>
      <c r="K24" s="667"/>
      <c r="L24" s="667"/>
      <c r="M24" s="667"/>
      <c r="N24" s="667">
        <v>2</v>
      </c>
      <c r="O24" s="667">
        <v>2566</v>
      </c>
      <c r="P24" s="680"/>
      <c r="Q24" s="668">
        <v>1283</v>
      </c>
    </row>
    <row r="25" spans="1:17" ht="14.4" customHeight="1" x14ac:dyDescent="0.3">
      <c r="A25" s="663" t="s">
        <v>3319</v>
      </c>
      <c r="B25" s="664" t="s">
        <v>3320</v>
      </c>
      <c r="C25" s="664" t="s">
        <v>2703</v>
      </c>
      <c r="D25" s="664" t="s">
        <v>3325</v>
      </c>
      <c r="E25" s="664" t="s">
        <v>3326</v>
      </c>
      <c r="F25" s="667"/>
      <c r="G25" s="667"/>
      <c r="H25" s="667"/>
      <c r="I25" s="667"/>
      <c r="J25" s="667"/>
      <c r="K25" s="667"/>
      <c r="L25" s="667"/>
      <c r="M25" s="667"/>
      <c r="N25" s="667">
        <v>1</v>
      </c>
      <c r="O25" s="667">
        <v>10372</v>
      </c>
      <c r="P25" s="680"/>
      <c r="Q25" s="668">
        <v>10372</v>
      </c>
    </row>
    <row r="26" spans="1:17" ht="14.4" customHeight="1" x14ac:dyDescent="0.3">
      <c r="A26" s="663" t="s">
        <v>3319</v>
      </c>
      <c r="B26" s="664" t="s">
        <v>3327</v>
      </c>
      <c r="C26" s="664" t="s">
        <v>2703</v>
      </c>
      <c r="D26" s="664" t="s">
        <v>3328</v>
      </c>
      <c r="E26" s="664" t="s">
        <v>3329</v>
      </c>
      <c r="F26" s="667"/>
      <c r="G26" s="667"/>
      <c r="H26" s="667"/>
      <c r="I26" s="667"/>
      <c r="J26" s="667"/>
      <c r="K26" s="667"/>
      <c r="L26" s="667"/>
      <c r="M26" s="667"/>
      <c r="N26" s="667">
        <v>1</v>
      </c>
      <c r="O26" s="667">
        <v>354</v>
      </c>
      <c r="P26" s="680"/>
      <c r="Q26" s="668">
        <v>354</v>
      </c>
    </row>
    <row r="27" spans="1:17" ht="14.4" customHeight="1" x14ac:dyDescent="0.3">
      <c r="A27" s="663" t="s">
        <v>3319</v>
      </c>
      <c r="B27" s="664" t="s">
        <v>3327</v>
      </c>
      <c r="C27" s="664" t="s">
        <v>2703</v>
      </c>
      <c r="D27" s="664" t="s">
        <v>3330</v>
      </c>
      <c r="E27" s="664" t="s">
        <v>3331</v>
      </c>
      <c r="F27" s="667">
        <v>105</v>
      </c>
      <c r="G27" s="667">
        <v>6825</v>
      </c>
      <c r="H27" s="667">
        <v>1</v>
      </c>
      <c r="I27" s="667">
        <v>65</v>
      </c>
      <c r="J27" s="667">
        <v>33</v>
      </c>
      <c r="K27" s="667">
        <v>2145</v>
      </c>
      <c r="L27" s="667">
        <v>0.31428571428571428</v>
      </c>
      <c r="M27" s="667">
        <v>65</v>
      </c>
      <c r="N27" s="667">
        <v>65</v>
      </c>
      <c r="O27" s="667">
        <v>4225</v>
      </c>
      <c r="P27" s="680">
        <v>0.61904761904761907</v>
      </c>
      <c r="Q27" s="668">
        <v>65</v>
      </c>
    </row>
    <row r="28" spans="1:17" ht="14.4" customHeight="1" x14ac:dyDescent="0.3">
      <c r="A28" s="663" t="s">
        <v>3319</v>
      </c>
      <c r="B28" s="664" t="s">
        <v>3327</v>
      </c>
      <c r="C28" s="664" t="s">
        <v>2703</v>
      </c>
      <c r="D28" s="664" t="s">
        <v>3332</v>
      </c>
      <c r="E28" s="664" t="s">
        <v>3333</v>
      </c>
      <c r="F28" s="667">
        <v>3</v>
      </c>
      <c r="G28" s="667">
        <v>1772</v>
      </c>
      <c r="H28" s="667">
        <v>1</v>
      </c>
      <c r="I28" s="667">
        <v>590.66666666666663</v>
      </c>
      <c r="J28" s="667"/>
      <c r="K28" s="667"/>
      <c r="L28" s="667"/>
      <c r="M28" s="667"/>
      <c r="N28" s="667">
        <v>5</v>
      </c>
      <c r="O28" s="667">
        <v>2960</v>
      </c>
      <c r="P28" s="680">
        <v>1.6704288939051919</v>
      </c>
      <c r="Q28" s="668">
        <v>592</v>
      </c>
    </row>
    <row r="29" spans="1:17" ht="14.4" customHeight="1" x14ac:dyDescent="0.3">
      <c r="A29" s="663" t="s">
        <v>3319</v>
      </c>
      <c r="B29" s="664" t="s">
        <v>3327</v>
      </c>
      <c r="C29" s="664" t="s">
        <v>2703</v>
      </c>
      <c r="D29" s="664" t="s">
        <v>3334</v>
      </c>
      <c r="E29" s="664" t="s">
        <v>3335</v>
      </c>
      <c r="F29" s="667"/>
      <c r="G29" s="667"/>
      <c r="H29" s="667"/>
      <c r="I29" s="667"/>
      <c r="J29" s="667">
        <v>1</v>
      </c>
      <c r="K29" s="667">
        <v>24</v>
      </c>
      <c r="L29" s="667"/>
      <c r="M29" s="667">
        <v>24</v>
      </c>
      <c r="N29" s="667"/>
      <c r="O29" s="667"/>
      <c r="P29" s="680"/>
      <c r="Q29" s="668"/>
    </row>
    <row r="30" spans="1:17" ht="14.4" customHeight="1" x14ac:dyDescent="0.3">
      <c r="A30" s="663" t="s">
        <v>3319</v>
      </c>
      <c r="B30" s="664" t="s">
        <v>3327</v>
      </c>
      <c r="C30" s="664" t="s">
        <v>2703</v>
      </c>
      <c r="D30" s="664" t="s">
        <v>3336</v>
      </c>
      <c r="E30" s="664" t="s">
        <v>3337</v>
      </c>
      <c r="F30" s="667">
        <v>3</v>
      </c>
      <c r="G30" s="667">
        <v>162</v>
      </c>
      <c r="H30" s="667">
        <v>1</v>
      </c>
      <c r="I30" s="667">
        <v>54</v>
      </c>
      <c r="J30" s="667"/>
      <c r="K30" s="667"/>
      <c r="L30" s="667"/>
      <c r="M30" s="667"/>
      <c r="N30" s="667"/>
      <c r="O30" s="667"/>
      <c r="P30" s="680"/>
      <c r="Q30" s="668"/>
    </row>
    <row r="31" spans="1:17" ht="14.4" customHeight="1" x14ac:dyDescent="0.3">
      <c r="A31" s="663" t="s">
        <v>3319</v>
      </c>
      <c r="B31" s="664" t="s">
        <v>3327</v>
      </c>
      <c r="C31" s="664" t="s">
        <v>2703</v>
      </c>
      <c r="D31" s="664" t="s">
        <v>3338</v>
      </c>
      <c r="E31" s="664" t="s">
        <v>3339</v>
      </c>
      <c r="F31" s="667">
        <v>104</v>
      </c>
      <c r="G31" s="667">
        <v>8008</v>
      </c>
      <c r="H31" s="667">
        <v>1</v>
      </c>
      <c r="I31" s="667">
        <v>77</v>
      </c>
      <c r="J31" s="667">
        <v>86</v>
      </c>
      <c r="K31" s="667">
        <v>6622</v>
      </c>
      <c r="L31" s="667">
        <v>0.82692307692307687</v>
      </c>
      <c r="M31" s="667">
        <v>77</v>
      </c>
      <c r="N31" s="667">
        <v>87</v>
      </c>
      <c r="O31" s="667">
        <v>6699</v>
      </c>
      <c r="P31" s="680">
        <v>0.83653846153846156</v>
      </c>
      <c r="Q31" s="668">
        <v>77</v>
      </c>
    </row>
    <row r="32" spans="1:17" ht="14.4" customHeight="1" x14ac:dyDescent="0.3">
      <c r="A32" s="663" t="s">
        <v>3319</v>
      </c>
      <c r="B32" s="664" t="s">
        <v>3327</v>
      </c>
      <c r="C32" s="664" t="s">
        <v>2703</v>
      </c>
      <c r="D32" s="664" t="s">
        <v>3340</v>
      </c>
      <c r="E32" s="664" t="s">
        <v>3341</v>
      </c>
      <c r="F32" s="667">
        <v>8</v>
      </c>
      <c r="G32" s="667">
        <v>178</v>
      </c>
      <c r="H32" s="667">
        <v>1</v>
      </c>
      <c r="I32" s="667">
        <v>22.25</v>
      </c>
      <c r="J32" s="667">
        <v>4</v>
      </c>
      <c r="K32" s="667">
        <v>92</v>
      </c>
      <c r="L32" s="667">
        <v>0.5168539325842697</v>
      </c>
      <c r="M32" s="667">
        <v>23</v>
      </c>
      <c r="N32" s="667">
        <v>5</v>
      </c>
      <c r="O32" s="667">
        <v>120</v>
      </c>
      <c r="P32" s="680">
        <v>0.6741573033707865</v>
      </c>
      <c r="Q32" s="668">
        <v>24</v>
      </c>
    </row>
    <row r="33" spans="1:17" ht="14.4" customHeight="1" x14ac:dyDescent="0.3">
      <c r="A33" s="663" t="s">
        <v>3319</v>
      </c>
      <c r="B33" s="664" t="s">
        <v>3327</v>
      </c>
      <c r="C33" s="664" t="s">
        <v>2703</v>
      </c>
      <c r="D33" s="664" t="s">
        <v>3342</v>
      </c>
      <c r="E33" s="664" t="s">
        <v>3343</v>
      </c>
      <c r="F33" s="667"/>
      <c r="G33" s="667"/>
      <c r="H33" s="667"/>
      <c r="I33" s="667"/>
      <c r="J33" s="667"/>
      <c r="K33" s="667"/>
      <c r="L33" s="667"/>
      <c r="M33" s="667"/>
      <c r="N33" s="667">
        <v>2</v>
      </c>
      <c r="O33" s="667">
        <v>132</v>
      </c>
      <c r="P33" s="680"/>
      <c r="Q33" s="668">
        <v>66</v>
      </c>
    </row>
    <row r="34" spans="1:17" ht="14.4" customHeight="1" x14ac:dyDescent="0.3">
      <c r="A34" s="663" t="s">
        <v>3319</v>
      </c>
      <c r="B34" s="664" t="s">
        <v>3327</v>
      </c>
      <c r="C34" s="664" t="s">
        <v>2703</v>
      </c>
      <c r="D34" s="664" t="s">
        <v>3344</v>
      </c>
      <c r="E34" s="664" t="s">
        <v>3345</v>
      </c>
      <c r="F34" s="667"/>
      <c r="G34" s="667"/>
      <c r="H34" s="667"/>
      <c r="I34" s="667"/>
      <c r="J34" s="667"/>
      <c r="K34" s="667"/>
      <c r="L34" s="667"/>
      <c r="M34" s="667"/>
      <c r="N34" s="667">
        <v>12</v>
      </c>
      <c r="O34" s="667">
        <v>4200</v>
      </c>
      <c r="P34" s="680"/>
      <c r="Q34" s="668">
        <v>350</v>
      </c>
    </row>
    <row r="35" spans="1:17" ht="14.4" customHeight="1" x14ac:dyDescent="0.3">
      <c r="A35" s="663" t="s">
        <v>3319</v>
      </c>
      <c r="B35" s="664" t="s">
        <v>3327</v>
      </c>
      <c r="C35" s="664" t="s">
        <v>2703</v>
      </c>
      <c r="D35" s="664" t="s">
        <v>3346</v>
      </c>
      <c r="E35" s="664" t="s">
        <v>3347</v>
      </c>
      <c r="F35" s="667">
        <v>8</v>
      </c>
      <c r="G35" s="667">
        <v>192</v>
      </c>
      <c r="H35" s="667">
        <v>1</v>
      </c>
      <c r="I35" s="667">
        <v>24</v>
      </c>
      <c r="J35" s="667">
        <v>3</v>
      </c>
      <c r="K35" s="667">
        <v>72</v>
      </c>
      <c r="L35" s="667">
        <v>0.375</v>
      </c>
      <c r="M35" s="667">
        <v>24</v>
      </c>
      <c r="N35" s="667">
        <v>5</v>
      </c>
      <c r="O35" s="667">
        <v>125</v>
      </c>
      <c r="P35" s="680">
        <v>0.65104166666666663</v>
      </c>
      <c r="Q35" s="668">
        <v>25</v>
      </c>
    </row>
    <row r="36" spans="1:17" ht="14.4" customHeight="1" x14ac:dyDescent="0.3">
      <c r="A36" s="663" t="s">
        <v>3319</v>
      </c>
      <c r="B36" s="664" t="s">
        <v>3327</v>
      </c>
      <c r="C36" s="664" t="s">
        <v>2703</v>
      </c>
      <c r="D36" s="664" t="s">
        <v>3348</v>
      </c>
      <c r="E36" s="664" t="s">
        <v>3349</v>
      </c>
      <c r="F36" s="667"/>
      <c r="G36" s="667"/>
      <c r="H36" s="667"/>
      <c r="I36" s="667"/>
      <c r="J36" s="667">
        <v>1</v>
      </c>
      <c r="K36" s="667">
        <v>180</v>
      </c>
      <c r="L36" s="667"/>
      <c r="M36" s="667">
        <v>180</v>
      </c>
      <c r="N36" s="667"/>
      <c r="O36" s="667"/>
      <c r="P36" s="680"/>
      <c r="Q36" s="668"/>
    </row>
    <row r="37" spans="1:17" ht="14.4" customHeight="1" x14ac:dyDescent="0.3">
      <c r="A37" s="663" t="s">
        <v>3319</v>
      </c>
      <c r="B37" s="664" t="s">
        <v>3327</v>
      </c>
      <c r="C37" s="664" t="s">
        <v>2703</v>
      </c>
      <c r="D37" s="664" t="s">
        <v>3350</v>
      </c>
      <c r="E37" s="664" t="s">
        <v>3351</v>
      </c>
      <c r="F37" s="667"/>
      <c r="G37" s="667"/>
      <c r="H37" s="667"/>
      <c r="I37" s="667"/>
      <c r="J37" s="667"/>
      <c r="K37" s="667"/>
      <c r="L37" s="667"/>
      <c r="M37" s="667"/>
      <c r="N37" s="667">
        <v>4</v>
      </c>
      <c r="O37" s="667">
        <v>1016</v>
      </c>
      <c r="P37" s="680"/>
      <c r="Q37" s="668">
        <v>254</v>
      </c>
    </row>
    <row r="38" spans="1:17" ht="14.4" customHeight="1" x14ac:dyDescent="0.3">
      <c r="A38" s="663" t="s">
        <v>3319</v>
      </c>
      <c r="B38" s="664" t="s">
        <v>3327</v>
      </c>
      <c r="C38" s="664" t="s">
        <v>2703</v>
      </c>
      <c r="D38" s="664" t="s">
        <v>3352</v>
      </c>
      <c r="E38" s="664" t="s">
        <v>3353</v>
      </c>
      <c r="F38" s="667">
        <v>3</v>
      </c>
      <c r="G38" s="667">
        <v>648</v>
      </c>
      <c r="H38" s="667">
        <v>1</v>
      </c>
      <c r="I38" s="667">
        <v>216</v>
      </c>
      <c r="J38" s="667">
        <v>1</v>
      </c>
      <c r="K38" s="667">
        <v>216</v>
      </c>
      <c r="L38" s="667">
        <v>0.33333333333333331</v>
      </c>
      <c r="M38" s="667">
        <v>216</v>
      </c>
      <c r="N38" s="667"/>
      <c r="O38" s="667"/>
      <c r="P38" s="680"/>
      <c r="Q38" s="668"/>
    </row>
    <row r="39" spans="1:17" ht="14.4" customHeight="1" x14ac:dyDescent="0.3">
      <c r="A39" s="663" t="s">
        <v>3319</v>
      </c>
      <c r="B39" s="664" t="s">
        <v>3327</v>
      </c>
      <c r="C39" s="664" t="s">
        <v>2703</v>
      </c>
      <c r="D39" s="664" t="s">
        <v>3354</v>
      </c>
      <c r="E39" s="664" t="s">
        <v>3355</v>
      </c>
      <c r="F39" s="667"/>
      <c r="G39" s="667"/>
      <c r="H39" s="667"/>
      <c r="I39" s="667"/>
      <c r="J39" s="667">
        <v>3</v>
      </c>
      <c r="K39" s="667">
        <v>1773</v>
      </c>
      <c r="L39" s="667"/>
      <c r="M39" s="667">
        <v>591</v>
      </c>
      <c r="N39" s="667">
        <v>1</v>
      </c>
      <c r="O39" s="667">
        <v>592</v>
      </c>
      <c r="P39" s="680"/>
      <c r="Q39" s="668">
        <v>592</v>
      </c>
    </row>
    <row r="40" spans="1:17" ht="14.4" customHeight="1" x14ac:dyDescent="0.3">
      <c r="A40" s="663" t="s">
        <v>3319</v>
      </c>
      <c r="B40" s="664" t="s">
        <v>3327</v>
      </c>
      <c r="C40" s="664" t="s">
        <v>2703</v>
      </c>
      <c r="D40" s="664" t="s">
        <v>3356</v>
      </c>
      <c r="E40" s="664" t="s">
        <v>3357</v>
      </c>
      <c r="F40" s="667">
        <v>3</v>
      </c>
      <c r="G40" s="667">
        <v>1220</v>
      </c>
      <c r="H40" s="667">
        <v>1</v>
      </c>
      <c r="I40" s="667">
        <v>406.66666666666669</v>
      </c>
      <c r="J40" s="667"/>
      <c r="K40" s="667"/>
      <c r="L40" s="667"/>
      <c r="M40" s="667"/>
      <c r="N40" s="667"/>
      <c r="O40" s="667"/>
      <c r="P40" s="680"/>
      <c r="Q40" s="668"/>
    </row>
    <row r="41" spans="1:17" ht="14.4" customHeight="1" x14ac:dyDescent="0.3">
      <c r="A41" s="663" t="s">
        <v>3319</v>
      </c>
      <c r="B41" s="664" t="s">
        <v>3327</v>
      </c>
      <c r="C41" s="664" t="s">
        <v>2703</v>
      </c>
      <c r="D41" s="664" t="s">
        <v>3358</v>
      </c>
      <c r="E41" s="664" t="s">
        <v>3359</v>
      </c>
      <c r="F41" s="667">
        <v>3</v>
      </c>
      <c r="G41" s="667">
        <v>1760</v>
      </c>
      <c r="H41" s="667">
        <v>1</v>
      </c>
      <c r="I41" s="667">
        <v>586.66666666666663</v>
      </c>
      <c r="J41" s="667"/>
      <c r="K41" s="667"/>
      <c r="L41" s="667"/>
      <c r="M41" s="667"/>
      <c r="N41" s="667"/>
      <c r="O41" s="667"/>
      <c r="P41" s="680"/>
      <c r="Q41" s="668"/>
    </row>
    <row r="42" spans="1:17" ht="14.4" customHeight="1" x14ac:dyDescent="0.3">
      <c r="A42" s="663" t="s">
        <v>3360</v>
      </c>
      <c r="B42" s="664" t="s">
        <v>3361</v>
      </c>
      <c r="C42" s="664" t="s">
        <v>2703</v>
      </c>
      <c r="D42" s="664" t="s">
        <v>3362</v>
      </c>
      <c r="E42" s="664" t="s">
        <v>3363</v>
      </c>
      <c r="F42" s="667">
        <v>39</v>
      </c>
      <c r="G42" s="667">
        <v>1053</v>
      </c>
      <c r="H42" s="667">
        <v>1</v>
      </c>
      <c r="I42" s="667">
        <v>27</v>
      </c>
      <c r="J42" s="667">
        <v>37</v>
      </c>
      <c r="K42" s="667">
        <v>999</v>
      </c>
      <c r="L42" s="667">
        <v>0.94871794871794868</v>
      </c>
      <c r="M42" s="667">
        <v>27</v>
      </c>
      <c r="N42" s="667">
        <v>45</v>
      </c>
      <c r="O42" s="667">
        <v>1215</v>
      </c>
      <c r="P42" s="680">
        <v>1.1538461538461537</v>
      </c>
      <c r="Q42" s="668">
        <v>27</v>
      </c>
    </row>
    <row r="43" spans="1:17" ht="14.4" customHeight="1" x14ac:dyDescent="0.3">
      <c r="A43" s="663" t="s">
        <v>3360</v>
      </c>
      <c r="B43" s="664" t="s">
        <v>3361</v>
      </c>
      <c r="C43" s="664" t="s">
        <v>2703</v>
      </c>
      <c r="D43" s="664" t="s">
        <v>3364</v>
      </c>
      <c r="E43" s="664" t="s">
        <v>3365</v>
      </c>
      <c r="F43" s="667">
        <v>2</v>
      </c>
      <c r="G43" s="667">
        <v>108</v>
      </c>
      <c r="H43" s="667">
        <v>1</v>
      </c>
      <c r="I43" s="667">
        <v>54</v>
      </c>
      <c r="J43" s="667">
        <v>3</v>
      </c>
      <c r="K43" s="667">
        <v>162</v>
      </c>
      <c r="L43" s="667">
        <v>1.5</v>
      </c>
      <c r="M43" s="667">
        <v>54</v>
      </c>
      <c r="N43" s="667">
        <v>3</v>
      </c>
      <c r="O43" s="667">
        <v>162</v>
      </c>
      <c r="P43" s="680">
        <v>1.5</v>
      </c>
      <c r="Q43" s="668">
        <v>54</v>
      </c>
    </row>
    <row r="44" spans="1:17" ht="14.4" customHeight="1" x14ac:dyDescent="0.3">
      <c r="A44" s="663" t="s">
        <v>3360</v>
      </c>
      <c r="B44" s="664" t="s">
        <v>3361</v>
      </c>
      <c r="C44" s="664" t="s">
        <v>2703</v>
      </c>
      <c r="D44" s="664" t="s">
        <v>3366</v>
      </c>
      <c r="E44" s="664" t="s">
        <v>3367</v>
      </c>
      <c r="F44" s="667">
        <v>40</v>
      </c>
      <c r="G44" s="667">
        <v>960</v>
      </c>
      <c r="H44" s="667">
        <v>1</v>
      </c>
      <c r="I44" s="667">
        <v>24</v>
      </c>
      <c r="J44" s="667">
        <v>36</v>
      </c>
      <c r="K44" s="667">
        <v>864</v>
      </c>
      <c r="L44" s="667">
        <v>0.9</v>
      </c>
      <c r="M44" s="667">
        <v>24</v>
      </c>
      <c r="N44" s="667">
        <v>38</v>
      </c>
      <c r="O44" s="667">
        <v>912</v>
      </c>
      <c r="P44" s="680">
        <v>0.95</v>
      </c>
      <c r="Q44" s="668">
        <v>24</v>
      </c>
    </row>
    <row r="45" spans="1:17" ht="14.4" customHeight="1" x14ac:dyDescent="0.3">
      <c r="A45" s="663" t="s">
        <v>3360</v>
      </c>
      <c r="B45" s="664" t="s">
        <v>3361</v>
      </c>
      <c r="C45" s="664" t="s">
        <v>2703</v>
      </c>
      <c r="D45" s="664" t="s">
        <v>3368</v>
      </c>
      <c r="E45" s="664" t="s">
        <v>3369</v>
      </c>
      <c r="F45" s="667">
        <v>44</v>
      </c>
      <c r="G45" s="667">
        <v>1188</v>
      </c>
      <c r="H45" s="667">
        <v>1</v>
      </c>
      <c r="I45" s="667">
        <v>27</v>
      </c>
      <c r="J45" s="667">
        <v>38</v>
      </c>
      <c r="K45" s="667">
        <v>1026</v>
      </c>
      <c r="L45" s="667">
        <v>0.86363636363636365</v>
      </c>
      <c r="M45" s="667">
        <v>27</v>
      </c>
      <c r="N45" s="667">
        <v>57</v>
      </c>
      <c r="O45" s="667">
        <v>1539</v>
      </c>
      <c r="P45" s="680">
        <v>1.2954545454545454</v>
      </c>
      <c r="Q45" s="668">
        <v>27</v>
      </c>
    </row>
    <row r="46" spans="1:17" ht="14.4" customHeight="1" x14ac:dyDescent="0.3">
      <c r="A46" s="663" t="s">
        <v>3360</v>
      </c>
      <c r="B46" s="664" t="s">
        <v>3361</v>
      </c>
      <c r="C46" s="664" t="s">
        <v>2703</v>
      </c>
      <c r="D46" s="664" t="s">
        <v>3370</v>
      </c>
      <c r="E46" s="664" t="s">
        <v>3371</v>
      </c>
      <c r="F46" s="667">
        <v>38</v>
      </c>
      <c r="G46" s="667">
        <v>1026</v>
      </c>
      <c r="H46" s="667">
        <v>1</v>
      </c>
      <c r="I46" s="667">
        <v>27</v>
      </c>
      <c r="J46" s="667">
        <v>19</v>
      </c>
      <c r="K46" s="667">
        <v>513</v>
      </c>
      <c r="L46" s="667">
        <v>0.5</v>
      </c>
      <c r="M46" s="667">
        <v>27</v>
      </c>
      <c r="N46" s="667">
        <v>16</v>
      </c>
      <c r="O46" s="667">
        <v>432</v>
      </c>
      <c r="P46" s="680">
        <v>0.42105263157894735</v>
      </c>
      <c r="Q46" s="668">
        <v>27</v>
      </c>
    </row>
    <row r="47" spans="1:17" ht="14.4" customHeight="1" x14ac:dyDescent="0.3">
      <c r="A47" s="663" t="s">
        <v>3360</v>
      </c>
      <c r="B47" s="664" t="s">
        <v>3361</v>
      </c>
      <c r="C47" s="664" t="s">
        <v>2703</v>
      </c>
      <c r="D47" s="664" t="s">
        <v>3372</v>
      </c>
      <c r="E47" s="664" t="s">
        <v>3373</v>
      </c>
      <c r="F47" s="667">
        <v>46</v>
      </c>
      <c r="G47" s="667">
        <v>1012</v>
      </c>
      <c r="H47" s="667">
        <v>1</v>
      </c>
      <c r="I47" s="667">
        <v>22</v>
      </c>
      <c r="J47" s="667">
        <v>41</v>
      </c>
      <c r="K47" s="667">
        <v>902</v>
      </c>
      <c r="L47" s="667">
        <v>0.89130434782608692</v>
      </c>
      <c r="M47" s="667">
        <v>22</v>
      </c>
      <c r="N47" s="667">
        <v>53</v>
      </c>
      <c r="O47" s="667">
        <v>1166</v>
      </c>
      <c r="P47" s="680">
        <v>1.1521739130434783</v>
      </c>
      <c r="Q47" s="668">
        <v>22</v>
      </c>
    </row>
    <row r="48" spans="1:17" ht="14.4" customHeight="1" x14ac:dyDescent="0.3">
      <c r="A48" s="663" t="s">
        <v>3360</v>
      </c>
      <c r="B48" s="664" t="s">
        <v>3361</v>
      </c>
      <c r="C48" s="664" t="s">
        <v>2703</v>
      </c>
      <c r="D48" s="664" t="s">
        <v>3374</v>
      </c>
      <c r="E48" s="664" t="s">
        <v>3375</v>
      </c>
      <c r="F48" s="667"/>
      <c r="G48" s="667"/>
      <c r="H48" s="667"/>
      <c r="I48" s="667"/>
      <c r="J48" s="667"/>
      <c r="K48" s="667"/>
      <c r="L48" s="667"/>
      <c r="M48" s="667"/>
      <c r="N48" s="667">
        <v>1</v>
      </c>
      <c r="O48" s="667">
        <v>62</v>
      </c>
      <c r="P48" s="680"/>
      <c r="Q48" s="668">
        <v>62</v>
      </c>
    </row>
    <row r="49" spans="1:17" ht="14.4" customHeight="1" x14ac:dyDescent="0.3">
      <c r="A49" s="663" t="s">
        <v>3360</v>
      </c>
      <c r="B49" s="664" t="s">
        <v>3361</v>
      </c>
      <c r="C49" s="664" t="s">
        <v>2703</v>
      </c>
      <c r="D49" s="664" t="s">
        <v>3376</v>
      </c>
      <c r="E49" s="664" t="s">
        <v>3377</v>
      </c>
      <c r="F49" s="667">
        <v>1</v>
      </c>
      <c r="G49" s="667">
        <v>62</v>
      </c>
      <c r="H49" s="667">
        <v>1</v>
      </c>
      <c r="I49" s="667">
        <v>62</v>
      </c>
      <c r="J49" s="667">
        <v>3</v>
      </c>
      <c r="K49" s="667">
        <v>186</v>
      </c>
      <c r="L49" s="667">
        <v>3</v>
      </c>
      <c r="M49" s="667">
        <v>62</v>
      </c>
      <c r="N49" s="667">
        <v>3</v>
      </c>
      <c r="O49" s="667">
        <v>186</v>
      </c>
      <c r="P49" s="680">
        <v>3</v>
      </c>
      <c r="Q49" s="668">
        <v>62</v>
      </c>
    </row>
    <row r="50" spans="1:17" ht="14.4" customHeight="1" x14ac:dyDescent="0.3">
      <c r="A50" s="663" t="s">
        <v>3360</v>
      </c>
      <c r="B50" s="664" t="s">
        <v>3361</v>
      </c>
      <c r="C50" s="664" t="s">
        <v>2703</v>
      </c>
      <c r="D50" s="664" t="s">
        <v>3378</v>
      </c>
      <c r="E50" s="664" t="s">
        <v>3379</v>
      </c>
      <c r="F50" s="667">
        <v>2</v>
      </c>
      <c r="G50" s="667">
        <v>1974</v>
      </c>
      <c r="H50" s="667">
        <v>1</v>
      </c>
      <c r="I50" s="667">
        <v>987</v>
      </c>
      <c r="J50" s="667">
        <v>1</v>
      </c>
      <c r="K50" s="667">
        <v>987</v>
      </c>
      <c r="L50" s="667">
        <v>0.5</v>
      </c>
      <c r="M50" s="667">
        <v>987</v>
      </c>
      <c r="N50" s="667">
        <v>13</v>
      </c>
      <c r="O50" s="667">
        <v>12844</v>
      </c>
      <c r="P50" s="680">
        <v>6.5065856129685917</v>
      </c>
      <c r="Q50" s="668">
        <v>988</v>
      </c>
    </row>
    <row r="51" spans="1:17" ht="14.4" customHeight="1" x14ac:dyDescent="0.3">
      <c r="A51" s="663" t="s">
        <v>3360</v>
      </c>
      <c r="B51" s="664" t="s">
        <v>3361</v>
      </c>
      <c r="C51" s="664" t="s">
        <v>2703</v>
      </c>
      <c r="D51" s="664" t="s">
        <v>3380</v>
      </c>
      <c r="E51" s="664" t="s">
        <v>3381</v>
      </c>
      <c r="F51" s="667">
        <v>7</v>
      </c>
      <c r="G51" s="667">
        <v>119</v>
      </c>
      <c r="H51" s="667">
        <v>1</v>
      </c>
      <c r="I51" s="667">
        <v>17</v>
      </c>
      <c r="J51" s="667">
        <v>12</v>
      </c>
      <c r="K51" s="667">
        <v>204</v>
      </c>
      <c r="L51" s="667">
        <v>1.7142857142857142</v>
      </c>
      <c r="M51" s="667">
        <v>17</v>
      </c>
      <c r="N51" s="667">
        <v>19</v>
      </c>
      <c r="O51" s="667">
        <v>323</v>
      </c>
      <c r="P51" s="680">
        <v>2.7142857142857144</v>
      </c>
      <c r="Q51" s="668">
        <v>17</v>
      </c>
    </row>
    <row r="52" spans="1:17" ht="14.4" customHeight="1" x14ac:dyDescent="0.3">
      <c r="A52" s="663" t="s">
        <v>3360</v>
      </c>
      <c r="B52" s="664" t="s">
        <v>3361</v>
      </c>
      <c r="C52" s="664" t="s">
        <v>2703</v>
      </c>
      <c r="D52" s="664" t="s">
        <v>3382</v>
      </c>
      <c r="E52" s="664" t="s">
        <v>3383</v>
      </c>
      <c r="F52" s="667"/>
      <c r="G52" s="667"/>
      <c r="H52" s="667"/>
      <c r="I52" s="667"/>
      <c r="J52" s="667"/>
      <c r="K52" s="667"/>
      <c r="L52" s="667"/>
      <c r="M52" s="667"/>
      <c r="N52" s="667">
        <v>1</v>
      </c>
      <c r="O52" s="667">
        <v>19</v>
      </c>
      <c r="P52" s="680"/>
      <c r="Q52" s="668">
        <v>19</v>
      </c>
    </row>
    <row r="53" spans="1:17" ht="14.4" customHeight="1" x14ac:dyDescent="0.3">
      <c r="A53" s="663" t="s">
        <v>3360</v>
      </c>
      <c r="B53" s="664" t="s">
        <v>3361</v>
      </c>
      <c r="C53" s="664" t="s">
        <v>2703</v>
      </c>
      <c r="D53" s="664" t="s">
        <v>3384</v>
      </c>
      <c r="E53" s="664" t="s">
        <v>3385</v>
      </c>
      <c r="F53" s="667"/>
      <c r="G53" s="667"/>
      <c r="H53" s="667"/>
      <c r="I53" s="667"/>
      <c r="J53" s="667"/>
      <c r="K53" s="667"/>
      <c r="L53" s="667"/>
      <c r="M53" s="667"/>
      <c r="N53" s="667">
        <v>1</v>
      </c>
      <c r="O53" s="667">
        <v>313</v>
      </c>
      <c r="P53" s="680"/>
      <c r="Q53" s="668">
        <v>313</v>
      </c>
    </row>
    <row r="54" spans="1:17" ht="14.4" customHeight="1" x14ac:dyDescent="0.3">
      <c r="A54" s="663" t="s">
        <v>3360</v>
      </c>
      <c r="B54" s="664" t="s">
        <v>3361</v>
      </c>
      <c r="C54" s="664" t="s">
        <v>2703</v>
      </c>
      <c r="D54" s="664" t="s">
        <v>3386</v>
      </c>
      <c r="E54" s="664" t="s">
        <v>3387</v>
      </c>
      <c r="F54" s="667">
        <v>1</v>
      </c>
      <c r="G54" s="667">
        <v>851</v>
      </c>
      <c r="H54" s="667">
        <v>1</v>
      </c>
      <c r="I54" s="667">
        <v>851</v>
      </c>
      <c r="J54" s="667"/>
      <c r="K54" s="667"/>
      <c r="L54" s="667"/>
      <c r="M54" s="667"/>
      <c r="N54" s="667">
        <v>3</v>
      </c>
      <c r="O54" s="667">
        <v>2559</v>
      </c>
      <c r="P54" s="680">
        <v>3.0070505287896592</v>
      </c>
      <c r="Q54" s="668">
        <v>853</v>
      </c>
    </row>
    <row r="55" spans="1:17" ht="14.4" customHeight="1" x14ac:dyDescent="0.3">
      <c r="A55" s="663" t="s">
        <v>3360</v>
      </c>
      <c r="B55" s="664" t="s">
        <v>3361</v>
      </c>
      <c r="C55" s="664" t="s">
        <v>2703</v>
      </c>
      <c r="D55" s="664" t="s">
        <v>3388</v>
      </c>
      <c r="E55" s="664" t="s">
        <v>3389</v>
      </c>
      <c r="F55" s="667"/>
      <c r="G55" s="667"/>
      <c r="H55" s="667"/>
      <c r="I55" s="667"/>
      <c r="J55" s="667"/>
      <c r="K55" s="667"/>
      <c r="L55" s="667"/>
      <c r="M55" s="667"/>
      <c r="N55" s="667">
        <v>1</v>
      </c>
      <c r="O55" s="667">
        <v>187</v>
      </c>
      <c r="P55" s="680"/>
      <c r="Q55" s="668">
        <v>187</v>
      </c>
    </row>
    <row r="56" spans="1:17" ht="14.4" customHeight="1" x14ac:dyDescent="0.3">
      <c r="A56" s="663" t="s">
        <v>3360</v>
      </c>
      <c r="B56" s="664" t="s">
        <v>3361</v>
      </c>
      <c r="C56" s="664" t="s">
        <v>2703</v>
      </c>
      <c r="D56" s="664" t="s">
        <v>3390</v>
      </c>
      <c r="E56" s="664" t="s">
        <v>3391</v>
      </c>
      <c r="F56" s="667">
        <v>1</v>
      </c>
      <c r="G56" s="667">
        <v>783</v>
      </c>
      <c r="H56" s="667">
        <v>1</v>
      </c>
      <c r="I56" s="667">
        <v>783</v>
      </c>
      <c r="J56" s="667"/>
      <c r="K56" s="667"/>
      <c r="L56" s="667"/>
      <c r="M56" s="667"/>
      <c r="N56" s="667"/>
      <c r="O56" s="667"/>
      <c r="P56" s="680"/>
      <c r="Q56" s="668"/>
    </row>
    <row r="57" spans="1:17" ht="14.4" customHeight="1" x14ac:dyDescent="0.3">
      <c r="A57" s="663" t="s">
        <v>3360</v>
      </c>
      <c r="B57" s="664" t="s">
        <v>3361</v>
      </c>
      <c r="C57" s="664" t="s">
        <v>2703</v>
      </c>
      <c r="D57" s="664" t="s">
        <v>3392</v>
      </c>
      <c r="E57" s="664" t="s">
        <v>3393</v>
      </c>
      <c r="F57" s="667"/>
      <c r="G57" s="667"/>
      <c r="H57" s="667"/>
      <c r="I57" s="667"/>
      <c r="J57" s="667"/>
      <c r="K57" s="667"/>
      <c r="L57" s="667"/>
      <c r="M57" s="667"/>
      <c r="N57" s="667">
        <v>1</v>
      </c>
      <c r="O57" s="667">
        <v>229</v>
      </c>
      <c r="P57" s="680"/>
      <c r="Q57" s="668">
        <v>229</v>
      </c>
    </row>
    <row r="58" spans="1:17" ht="14.4" customHeight="1" x14ac:dyDescent="0.3">
      <c r="A58" s="663" t="s">
        <v>3360</v>
      </c>
      <c r="B58" s="664" t="s">
        <v>3361</v>
      </c>
      <c r="C58" s="664" t="s">
        <v>2703</v>
      </c>
      <c r="D58" s="664" t="s">
        <v>3394</v>
      </c>
      <c r="E58" s="664" t="s">
        <v>3395</v>
      </c>
      <c r="F58" s="667"/>
      <c r="G58" s="667"/>
      <c r="H58" s="667"/>
      <c r="I58" s="667"/>
      <c r="J58" s="667">
        <v>1</v>
      </c>
      <c r="K58" s="667">
        <v>132</v>
      </c>
      <c r="L58" s="667"/>
      <c r="M58" s="667">
        <v>132</v>
      </c>
      <c r="N58" s="667"/>
      <c r="O58" s="667"/>
      <c r="P58" s="680"/>
      <c r="Q58" s="668"/>
    </row>
    <row r="59" spans="1:17" ht="14.4" customHeight="1" x14ac:dyDescent="0.3">
      <c r="A59" s="663" t="s">
        <v>3360</v>
      </c>
      <c r="B59" s="664" t="s">
        <v>3361</v>
      </c>
      <c r="C59" s="664" t="s">
        <v>2703</v>
      </c>
      <c r="D59" s="664" t="s">
        <v>3396</v>
      </c>
      <c r="E59" s="664" t="s">
        <v>3397</v>
      </c>
      <c r="F59" s="667">
        <v>46</v>
      </c>
      <c r="G59" s="667">
        <v>1359</v>
      </c>
      <c r="H59" s="667">
        <v>1</v>
      </c>
      <c r="I59" s="667">
        <v>29.543478260869566</v>
      </c>
      <c r="J59" s="667">
        <v>41</v>
      </c>
      <c r="K59" s="667">
        <v>1230</v>
      </c>
      <c r="L59" s="667">
        <v>0.90507726269315669</v>
      </c>
      <c r="M59" s="667">
        <v>30</v>
      </c>
      <c r="N59" s="667">
        <v>57</v>
      </c>
      <c r="O59" s="667">
        <v>1710</v>
      </c>
      <c r="P59" s="680">
        <v>1.2582781456953642</v>
      </c>
      <c r="Q59" s="668">
        <v>30</v>
      </c>
    </row>
    <row r="60" spans="1:17" ht="14.4" customHeight="1" x14ac:dyDescent="0.3">
      <c r="A60" s="663" t="s">
        <v>3360</v>
      </c>
      <c r="B60" s="664" t="s">
        <v>3361</v>
      </c>
      <c r="C60" s="664" t="s">
        <v>2703</v>
      </c>
      <c r="D60" s="664" t="s">
        <v>3398</v>
      </c>
      <c r="E60" s="664" t="s">
        <v>3399</v>
      </c>
      <c r="F60" s="667">
        <v>2</v>
      </c>
      <c r="G60" s="667">
        <v>24</v>
      </c>
      <c r="H60" s="667">
        <v>1</v>
      </c>
      <c r="I60" s="667">
        <v>12</v>
      </c>
      <c r="J60" s="667">
        <v>2</v>
      </c>
      <c r="K60" s="667">
        <v>24</v>
      </c>
      <c r="L60" s="667">
        <v>1</v>
      </c>
      <c r="M60" s="667">
        <v>12</v>
      </c>
      <c r="N60" s="667">
        <v>3</v>
      </c>
      <c r="O60" s="667">
        <v>36</v>
      </c>
      <c r="P60" s="680">
        <v>1.5</v>
      </c>
      <c r="Q60" s="668">
        <v>12</v>
      </c>
    </row>
    <row r="61" spans="1:17" ht="14.4" customHeight="1" x14ac:dyDescent="0.3">
      <c r="A61" s="663" t="s">
        <v>3360</v>
      </c>
      <c r="B61" s="664" t="s">
        <v>3361</v>
      </c>
      <c r="C61" s="664" t="s">
        <v>2703</v>
      </c>
      <c r="D61" s="664" t="s">
        <v>3400</v>
      </c>
      <c r="E61" s="664" t="s">
        <v>3401</v>
      </c>
      <c r="F61" s="667">
        <v>1</v>
      </c>
      <c r="G61" s="667">
        <v>182</v>
      </c>
      <c r="H61" s="667">
        <v>1</v>
      </c>
      <c r="I61" s="667">
        <v>182</v>
      </c>
      <c r="J61" s="667">
        <v>1</v>
      </c>
      <c r="K61" s="667">
        <v>182</v>
      </c>
      <c r="L61" s="667">
        <v>1</v>
      </c>
      <c r="M61" s="667">
        <v>182</v>
      </c>
      <c r="N61" s="667">
        <v>1</v>
      </c>
      <c r="O61" s="667">
        <v>183</v>
      </c>
      <c r="P61" s="680">
        <v>1.0054945054945055</v>
      </c>
      <c r="Q61" s="668">
        <v>183</v>
      </c>
    </row>
    <row r="62" spans="1:17" ht="14.4" customHeight="1" x14ac:dyDescent="0.3">
      <c r="A62" s="663" t="s">
        <v>3360</v>
      </c>
      <c r="B62" s="664" t="s">
        <v>3361</v>
      </c>
      <c r="C62" s="664" t="s">
        <v>2703</v>
      </c>
      <c r="D62" s="664" t="s">
        <v>3402</v>
      </c>
      <c r="E62" s="664" t="s">
        <v>3403</v>
      </c>
      <c r="F62" s="667"/>
      <c r="G62" s="667"/>
      <c r="H62" s="667"/>
      <c r="I62" s="667"/>
      <c r="J62" s="667"/>
      <c r="K62" s="667"/>
      <c r="L62" s="667"/>
      <c r="M62" s="667"/>
      <c r="N62" s="667">
        <v>1</v>
      </c>
      <c r="O62" s="667">
        <v>73</v>
      </c>
      <c r="P62" s="680"/>
      <c r="Q62" s="668">
        <v>73</v>
      </c>
    </row>
    <row r="63" spans="1:17" ht="14.4" customHeight="1" x14ac:dyDescent="0.3">
      <c r="A63" s="663" t="s">
        <v>3360</v>
      </c>
      <c r="B63" s="664" t="s">
        <v>3361</v>
      </c>
      <c r="C63" s="664" t="s">
        <v>2703</v>
      </c>
      <c r="D63" s="664" t="s">
        <v>3404</v>
      </c>
      <c r="E63" s="664" t="s">
        <v>3405</v>
      </c>
      <c r="F63" s="667"/>
      <c r="G63" s="667"/>
      <c r="H63" s="667"/>
      <c r="I63" s="667"/>
      <c r="J63" s="667">
        <v>1</v>
      </c>
      <c r="K63" s="667">
        <v>183</v>
      </c>
      <c r="L63" s="667"/>
      <c r="M63" s="667">
        <v>183</v>
      </c>
      <c r="N63" s="667"/>
      <c r="O63" s="667"/>
      <c r="P63" s="680"/>
      <c r="Q63" s="668"/>
    </row>
    <row r="64" spans="1:17" ht="14.4" customHeight="1" x14ac:dyDescent="0.3">
      <c r="A64" s="663" t="s">
        <v>3360</v>
      </c>
      <c r="B64" s="664" t="s">
        <v>3361</v>
      </c>
      <c r="C64" s="664" t="s">
        <v>2703</v>
      </c>
      <c r="D64" s="664" t="s">
        <v>3323</v>
      </c>
      <c r="E64" s="664" t="s">
        <v>3324</v>
      </c>
      <c r="F64" s="667">
        <v>1</v>
      </c>
      <c r="G64" s="667">
        <v>1245</v>
      </c>
      <c r="H64" s="667">
        <v>1</v>
      </c>
      <c r="I64" s="667">
        <v>1245</v>
      </c>
      <c r="J64" s="667"/>
      <c r="K64" s="667"/>
      <c r="L64" s="667"/>
      <c r="M64" s="667"/>
      <c r="N64" s="667"/>
      <c r="O64" s="667"/>
      <c r="P64" s="680"/>
      <c r="Q64" s="668"/>
    </row>
    <row r="65" spans="1:17" ht="14.4" customHeight="1" x14ac:dyDescent="0.3">
      <c r="A65" s="663" t="s">
        <v>3360</v>
      </c>
      <c r="B65" s="664" t="s">
        <v>3361</v>
      </c>
      <c r="C65" s="664" t="s">
        <v>2703</v>
      </c>
      <c r="D65" s="664" t="s">
        <v>3406</v>
      </c>
      <c r="E65" s="664" t="s">
        <v>3407</v>
      </c>
      <c r="F65" s="667">
        <v>28</v>
      </c>
      <c r="G65" s="667">
        <v>4128</v>
      </c>
      <c r="H65" s="667">
        <v>1</v>
      </c>
      <c r="I65" s="667">
        <v>147.42857142857142</v>
      </c>
      <c r="J65" s="667">
        <v>30</v>
      </c>
      <c r="K65" s="667">
        <v>4440</v>
      </c>
      <c r="L65" s="667">
        <v>1.0755813953488371</v>
      </c>
      <c r="M65" s="667">
        <v>148</v>
      </c>
      <c r="N65" s="667">
        <v>114</v>
      </c>
      <c r="O65" s="667">
        <v>16986</v>
      </c>
      <c r="P65" s="680">
        <v>4.1148255813953485</v>
      </c>
      <c r="Q65" s="668">
        <v>149</v>
      </c>
    </row>
    <row r="66" spans="1:17" ht="14.4" customHeight="1" x14ac:dyDescent="0.3">
      <c r="A66" s="663" t="s">
        <v>3360</v>
      </c>
      <c r="B66" s="664" t="s">
        <v>3361</v>
      </c>
      <c r="C66" s="664" t="s">
        <v>2703</v>
      </c>
      <c r="D66" s="664" t="s">
        <v>3408</v>
      </c>
      <c r="E66" s="664" t="s">
        <v>3409</v>
      </c>
      <c r="F66" s="667">
        <v>50</v>
      </c>
      <c r="G66" s="667">
        <v>1476</v>
      </c>
      <c r="H66" s="667">
        <v>1</v>
      </c>
      <c r="I66" s="667">
        <v>29.52</v>
      </c>
      <c r="J66" s="667">
        <v>44</v>
      </c>
      <c r="K66" s="667">
        <v>1320</v>
      </c>
      <c r="L66" s="667">
        <v>0.89430894308943087</v>
      </c>
      <c r="M66" s="667">
        <v>30</v>
      </c>
      <c r="N66" s="667">
        <v>71</v>
      </c>
      <c r="O66" s="667">
        <v>2130</v>
      </c>
      <c r="P66" s="680">
        <v>1.443089430894309</v>
      </c>
      <c r="Q66" s="668">
        <v>30</v>
      </c>
    </row>
    <row r="67" spans="1:17" ht="14.4" customHeight="1" x14ac:dyDescent="0.3">
      <c r="A67" s="663" t="s">
        <v>3360</v>
      </c>
      <c r="B67" s="664" t="s">
        <v>3361</v>
      </c>
      <c r="C67" s="664" t="s">
        <v>2703</v>
      </c>
      <c r="D67" s="664" t="s">
        <v>3410</v>
      </c>
      <c r="E67" s="664" t="s">
        <v>3411</v>
      </c>
      <c r="F67" s="667">
        <v>39</v>
      </c>
      <c r="G67" s="667">
        <v>1209</v>
      </c>
      <c r="H67" s="667">
        <v>1</v>
      </c>
      <c r="I67" s="667">
        <v>31</v>
      </c>
      <c r="J67" s="667">
        <v>18</v>
      </c>
      <c r="K67" s="667">
        <v>558</v>
      </c>
      <c r="L67" s="667">
        <v>0.46153846153846156</v>
      </c>
      <c r="M67" s="667">
        <v>31</v>
      </c>
      <c r="N67" s="667">
        <v>15</v>
      </c>
      <c r="O67" s="667">
        <v>465</v>
      </c>
      <c r="P67" s="680">
        <v>0.38461538461538464</v>
      </c>
      <c r="Q67" s="668">
        <v>31</v>
      </c>
    </row>
    <row r="68" spans="1:17" ht="14.4" customHeight="1" x14ac:dyDescent="0.3">
      <c r="A68" s="663" t="s">
        <v>3360</v>
      </c>
      <c r="B68" s="664" t="s">
        <v>3361</v>
      </c>
      <c r="C68" s="664" t="s">
        <v>2703</v>
      </c>
      <c r="D68" s="664" t="s">
        <v>3412</v>
      </c>
      <c r="E68" s="664" t="s">
        <v>3413</v>
      </c>
      <c r="F68" s="667">
        <v>39</v>
      </c>
      <c r="G68" s="667">
        <v>1053</v>
      </c>
      <c r="H68" s="667">
        <v>1</v>
      </c>
      <c r="I68" s="667">
        <v>27</v>
      </c>
      <c r="J68" s="667">
        <v>37</v>
      </c>
      <c r="K68" s="667">
        <v>999</v>
      </c>
      <c r="L68" s="667">
        <v>0.94871794871794868</v>
      </c>
      <c r="M68" s="667">
        <v>27</v>
      </c>
      <c r="N68" s="667">
        <v>44</v>
      </c>
      <c r="O68" s="667">
        <v>1188</v>
      </c>
      <c r="P68" s="680">
        <v>1.1282051282051282</v>
      </c>
      <c r="Q68" s="668">
        <v>27</v>
      </c>
    </row>
    <row r="69" spans="1:17" ht="14.4" customHeight="1" x14ac:dyDescent="0.3">
      <c r="A69" s="663" t="s">
        <v>3360</v>
      </c>
      <c r="B69" s="664" t="s">
        <v>3361</v>
      </c>
      <c r="C69" s="664" t="s">
        <v>2703</v>
      </c>
      <c r="D69" s="664" t="s">
        <v>3414</v>
      </c>
      <c r="E69" s="664" t="s">
        <v>3415</v>
      </c>
      <c r="F69" s="667"/>
      <c r="G69" s="667"/>
      <c r="H69" s="667"/>
      <c r="I69" s="667"/>
      <c r="J69" s="667"/>
      <c r="K69" s="667"/>
      <c r="L69" s="667"/>
      <c r="M69" s="667"/>
      <c r="N69" s="667">
        <v>3</v>
      </c>
      <c r="O69" s="667">
        <v>66</v>
      </c>
      <c r="P69" s="680"/>
      <c r="Q69" s="668">
        <v>22</v>
      </c>
    </row>
    <row r="70" spans="1:17" ht="14.4" customHeight="1" x14ac:dyDescent="0.3">
      <c r="A70" s="663" t="s">
        <v>3360</v>
      </c>
      <c r="B70" s="664" t="s">
        <v>3361</v>
      </c>
      <c r="C70" s="664" t="s">
        <v>2703</v>
      </c>
      <c r="D70" s="664" t="s">
        <v>3416</v>
      </c>
      <c r="E70" s="664" t="s">
        <v>3417</v>
      </c>
      <c r="F70" s="667">
        <v>44</v>
      </c>
      <c r="G70" s="667">
        <v>1100</v>
      </c>
      <c r="H70" s="667">
        <v>1</v>
      </c>
      <c r="I70" s="667">
        <v>25</v>
      </c>
      <c r="J70" s="667">
        <v>41</v>
      </c>
      <c r="K70" s="667">
        <v>1025</v>
      </c>
      <c r="L70" s="667">
        <v>0.93181818181818177</v>
      </c>
      <c r="M70" s="667">
        <v>25</v>
      </c>
      <c r="N70" s="667">
        <v>57</v>
      </c>
      <c r="O70" s="667">
        <v>1425</v>
      </c>
      <c r="P70" s="680">
        <v>1.2954545454545454</v>
      </c>
      <c r="Q70" s="668">
        <v>25</v>
      </c>
    </row>
    <row r="71" spans="1:17" ht="14.4" customHeight="1" x14ac:dyDescent="0.3">
      <c r="A71" s="663" t="s">
        <v>3360</v>
      </c>
      <c r="B71" s="664" t="s">
        <v>3361</v>
      </c>
      <c r="C71" s="664" t="s">
        <v>2703</v>
      </c>
      <c r="D71" s="664" t="s">
        <v>3418</v>
      </c>
      <c r="E71" s="664" t="s">
        <v>3419</v>
      </c>
      <c r="F71" s="667"/>
      <c r="G71" s="667"/>
      <c r="H71" s="667"/>
      <c r="I71" s="667"/>
      <c r="J71" s="667"/>
      <c r="K71" s="667"/>
      <c r="L71" s="667"/>
      <c r="M71" s="667"/>
      <c r="N71" s="667">
        <v>2</v>
      </c>
      <c r="O71" s="667">
        <v>66</v>
      </c>
      <c r="P71" s="680"/>
      <c r="Q71" s="668">
        <v>33</v>
      </c>
    </row>
    <row r="72" spans="1:17" ht="14.4" customHeight="1" x14ac:dyDescent="0.3">
      <c r="A72" s="663" t="s">
        <v>3360</v>
      </c>
      <c r="B72" s="664" t="s">
        <v>3361</v>
      </c>
      <c r="C72" s="664" t="s">
        <v>2703</v>
      </c>
      <c r="D72" s="664" t="s">
        <v>3420</v>
      </c>
      <c r="E72" s="664" t="s">
        <v>3421</v>
      </c>
      <c r="F72" s="667">
        <v>5</v>
      </c>
      <c r="G72" s="667">
        <v>130</v>
      </c>
      <c r="H72" s="667">
        <v>1</v>
      </c>
      <c r="I72" s="667">
        <v>26</v>
      </c>
      <c r="J72" s="667">
        <v>1</v>
      </c>
      <c r="K72" s="667">
        <v>26</v>
      </c>
      <c r="L72" s="667">
        <v>0.2</v>
      </c>
      <c r="M72" s="667">
        <v>26</v>
      </c>
      <c r="N72" s="667">
        <v>4</v>
      </c>
      <c r="O72" s="667">
        <v>104</v>
      </c>
      <c r="P72" s="680">
        <v>0.8</v>
      </c>
      <c r="Q72" s="668">
        <v>26</v>
      </c>
    </row>
    <row r="73" spans="1:17" ht="14.4" customHeight="1" x14ac:dyDescent="0.3">
      <c r="A73" s="663" t="s">
        <v>3360</v>
      </c>
      <c r="B73" s="664" t="s">
        <v>3361</v>
      </c>
      <c r="C73" s="664" t="s">
        <v>2703</v>
      </c>
      <c r="D73" s="664" t="s">
        <v>3422</v>
      </c>
      <c r="E73" s="664" t="s">
        <v>3423</v>
      </c>
      <c r="F73" s="667">
        <v>1</v>
      </c>
      <c r="G73" s="667">
        <v>84</v>
      </c>
      <c r="H73" s="667">
        <v>1</v>
      </c>
      <c r="I73" s="667">
        <v>84</v>
      </c>
      <c r="J73" s="667"/>
      <c r="K73" s="667"/>
      <c r="L73" s="667"/>
      <c r="M73" s="667"/>
      <c r="N73" s="667"/>
      <c r="O73" s="667"/>
      <c r="P73" s="680"/>
      <c r="Q73" s="668"/>
    </row>
    <row r="74" spans="1:17" ht="14.4" customHeight="1" x14ac:dyDescent="0.3">
      <c r="A74" s="663" t="s">
        <v>3360</v>
      </c>
      <c r="B74" s="664" t="s">
        <v>3361</v>
      </c>
      <c r="C74" s="664" t="s">
        <v>2703</v>
      </c>
      <c r="D74" s="664" t="s">
        <v>3424</v>
      </c>
      <c r="E74" s="664" t="s">
        <v>3425</v>
      </c>
      <c r="F74" s="667">
        <v>1</v>
      </c>
      <c r="G74" s="667">
        <v>175</v>
      </c>
      <c r="H74" s="667">
        <v>1</v>
      </c>
      <c r="I74" s="667">
        <v>175</v>
      </c>
      <c r="J74" s="667">
        <v>1</v>
      </c>
      <c r="K74" s="667">
        <v>175</v>
      </c>
      <c r="L74" s="667">
        <v>1</v>
      </c>
      <c r="M74" s="667">
        <v>175</v>
      </c>
      <c r="N74" s="667">
        <v>1</v>
      </c>
      <c r="O74" s="667">
        <v>176</v>
      </c>
      <c r="P74" s="680">
        <v>1.0057142857142858</v>
      </c>
      <c r="Q74" s="668">
        <v>176</v>
      </c>
    </row>
    <row r="75" spans="1:17" ht="14.4" customHeight="1" x14ac:dyDescent="0.3">
      <c r="A75" s="663" t="s">
        <v>3360</v>
      </c>
      <c r="B75" s="664" t="s">
        <v>3361</v>
      </c>
      <c r="C75" s="664" t="s">
        <v>2703</v>
      </c>
      <c r="D75" s="664" t="s">
        <v>3426</v>
      </c>
      <c r="E75" s="664" t="s">
        <v>3427</v>
      </c>
      <c r="F75" s="667"/>
      <c r="G75" s="667"/>
      <c r="H75" s="667"/>
      <c r="I75" s="667"/>
      <c r="J75" s="667"/>
      <c r="K75" s="667"/>
      <c r="L75" s="667"/>
      <c r="M75" s="667"/>
      <c r="N75" s="667">
        <v>1</v>
      </c>
      <c r="O75" s="667">
        <v>253</v>
      </c>
      <c r="P75" s="680"/>
      <c r="Q75" s="668">
        <v>253</v>
      </c>
    </row>
    <row r="76" spans="1:17" ht="14.4" customHeight="1" x14ac:dyDescent="0.3">
      <c r="A76" s="663" t="s">
        <v>3360</v>
      </c>
      <c r="B76" s="664" t="s">
        <v>3361</v>
      </c>
      <c r="C76" s="664" t="s">
        <v>2703</v>
      </c>
      <c r="D76" s="664" t="s">
        <v>3428</v>
      </c>
      <c r="E76" s="664" t="s">
        <v>3429</v>
      </c>
      <c r="F76" s="667">
        <v>9</v>
      </c>
      <c r="G76" s="667">
        <v>135</v>
      </c>
      <c r="H76" s="667">
        <v>1</v>
      </c>
      <c r="I76" s="667">
        <v>15</v>
      </c>
      <c r="J76" s="667">
        <v>12</v>
      </c>
      <c r="K76" s="667">
        <v>180</v>
      </c>
      <c r="L76" s="667">
        <v>1.3333333333333333</v>
      </c>
      <c r="M76" s="667">
        <v>15</v>
      </c>
      <c r="N76" s="667">
        <v>20</v>
      </c>
      <c r="O76" s="667">
        <v>300</v>
      </c>
      <c r="P76" s="680">
        <v>2.2222222222222223</v>
      </c>
      <c r="Q76" s="668">
        <v>15</v>
      </c>
    </row>
    <row r="77" spans="1:17" ht="14.4" customHeight="1" x14ac:dyDescent="0.3">
      <c r="A77" s="663" t="s">
        <v>3360</v>
      </c>
      <c r="B77" s="664" t="s">
        <v>3361</v>
      </c>
      <c r="C77" s="664" t="s">
        <v>2703</v>
      </c>
      <c r="D77" s="664" t="s">
        <v>3430</v>
      </c>
      <c r="E77" s="664" t="s">
        <v>3431</v>
      </c>
      <c r="F77" s="667">
        <v>1</v>
      </c>
      <c r="G77" s="667">
        <v>23</v>
      </c>
      <c r="H77" s="667">
        <v>1</v>
      </c>
      <c r="I77" s="667">
        <v>23</v>
      </c>
      <c r="J77" s="667">
        <v>1</v>
      </c>
      <c r="K77" s="667">
        <v>23</v>
      </c>
      <c r="L77" s="667">
        <v>1</v>
      </c>
      <c r="M77" s="667">
        <v>23</v>
      </c>
      <c r="N77" s="667">
        <v>6</v>
      </c>
      <c r="O77" s="667">
        <v>138</v>
      </c>
      <c r="P77" s="680">
        <v>6</v>
      </c>
      <c r="Q77" s="668">
        <v>23</v>
      </c>
    </row>
    <row r="78" spans="1:17" ht="14.4" customHeight="1" x14ac:dyDescent="0.3">
      <c r="A78" s="663" t="s">
        <v>3360</v>
      </c>
      <c r="B78" s="664" t="s">
        <v>3361</v>
      </c>
      <c r="C78" s="664" t="s">
        <v>2703</v>
      </c>
      <c r="D78" s="664" t="s">
        <v>3432</v>
      </c>
      <c r="E78" s="664" t="s">
        <v>3433</v>
      </c>
      <c r="F78" s="667"/>
      <c r="G78" s="667"/>
      <c r="H78" s="667"/>
      <c r="I78" s="667"/>
      <c r="J78" s="667"/>
      <c r="K78" s="667"/>
      <c r="L78" s="667"/>
      <c r="M78" s="667"/>
      <c r="N78" s="667">
        <v>1</v>
      </c>
      <c r="O78" s="667">
        <v>252</v>
      </c>
      <c r="P78" s="680"/>
      <c r="Q78" s="668">
        <v>252</v>
      </c>
    </row>
    <row r="79" spans="1:17" ht="14.4" customHeight="1" x14ac:dyDescent="0.3">
      <c r="A79" s="663" t="s">
        <v>3360</v>
      </c>
      <c r="B79" s="664" t="s">
        <v>3361</v>
      </c>
      <c r="C79" s="664" t="s">
        <v>2703</v>
      </c>
      <c r="D79" s="664" t="s">
        <v>3434</v>
      </c>
      <c r="E79" s="664" t="s">
        <v>3435</v>
      </c>
      <c r="F79" s="667"/>
      <c r="G79" s="667"/>
      <c r="H79" s="667"/>
      <c r="I79" s="667"/>
      <c r="J79" s="667"/>
      <c r="K79" s="667"/>
      <c r="L79" s="667"/>
      <c r="M79" s="667"/>
      <c r="N79" s="667">
        <v>2</v>
      </c>
      <c r="O79" s="667">
        <v>74</v>
      </c>
      <c r="P79" s="680"/>
      <c r="Q79" s="668">
        <v>37</v>
      </c>
    </row>
    <row r="80" spans="1:17" ht="14.4" customHeight="1" x14ac:dyDescent="0.3">
      <c r="A80" s="663" t="s">
        <v>3360</v>
      </c>
      <c r="B80" s="664" t="s">
        <v>3361</v>
      </c>
      <c r="C80" s="664" t="s">
        <v>2703</v>
      </c>
      <c r="D80" s="664" t="s">
        <v>3436</v>
      </c>
      <c r="E80" s="664" t="s">
        <v>3437</v>
      </c>
      <c r="F80" s="667">
        <v>41</v>
      </c>
      <c r="G80" s="667">
        <v>943</v>
      </c>
      <c r="H80" s="667">
        <v>1</v>
      </c>
      <c r="I80" s="667">
        <v>23</v>
      </c>
      <c r="J80" s="667">
        <v>40</v>
      </c>
      <c r="K80" s="667">
        <v>920</v>
      </c>
      <c r="L80" s="667">
        <v>0.97560975609756095</v>
      </c>
      <c r="M80" s="667">
        <v>23</v>
      </c>
      <c r="N80" s="667">
        <v>44</v>
      </c>
      <c r="O80" s="667">
        <v>1012</v>
      </c>
      <c r="P80" s="680">
        <v>1.0731707317073171</v>
      </c>
      <c r="Q80" s="668">
        <v>23</v>
      </c>
    </row>
    <row r="81" spans="1:17" ht="14.4" customHeight="1" x14ac:dyDescent="0.3">
      <c r="A81" s="663" t="s">
        <v>3360</v>
      </c>
      <c r="B81" s="664" t="s">
        <v>3361</v>
      </c>
      <c r="C81" s="664" t="s">
        <v>2703</v>
      </c>
      <c r="D81" s="664" t="s">
        <v>3438</v>
      </c>
      <c r="E81" s="664" t="s">
        <v>3439</v>
      </c>
      <c r="F81" s="667"/>
      <c r="G81" s="667"/>
      <c r="H81" s="667"/>
      <c r="I81" s="667"/>
      <c r="J81" s="667"/>
      <c r="K81" s="667"/>
      <c r="L81" s="667"/>
      <c r="M81" s="667"/>
      <c r="N81" s="667">
        <v>1</v>
      </c>
      <c r="O81" s="667">
        <v>331</v>
      </c>
      <c r="P81" s="680"/>
      <c r="Q81" s="668">
        <v>331</v>
      </c>
    </row>
    <row r="82" spans="1:17" ht="14.4" customHeight="1" x14ac:dyDescent="0.3">
      <c r="A82" s="663" t="s">
        <v>3360</v>
      </c>
      <c r="B82" s="664" t="s">
        <v>3361</v>
      </c>
      <c r="C82" s="664" t="s">
        <v>2703</v>
      </c>
      <c r="D82" s="664" t="s">
        <v>3440</v>
      </c>
      <c r="E82" s="664" t="s">
        <v>3441</v>
      </c>
      <c r="F82" s="667">
        <v>6</v>
      </c>
      <c r="G82" s="667">
        <v>174</v>
      </c>
      <c r="H82" s="667">
        <v>1</v>
      </c>
      <c r="I82" s="667">
        <v>29</v>
      </c>
      <c r="J82" s="667">
        <v>1</v>
      </c>
      <c r="K82" s="667">
        <v>29</v>
      </c>
      <c r="L82" s="667">
        <v>0.16666666666666666</v>
      </c>
      <c r="M82" s="667">
        <v>29</v>
      </c>
      <c r="N82" s="667">
        <v>8</v>
      </c>
      <c r="O82" s="667">
        <v>232</v>
      </c>
      <c r="P82" s="680">
        <v>1.3333333333333333</v>
      </c>
      <c r="Q82" s="668">
        <v>29</v>
      </c>
    </row>
    <row r="83" spans="1:17" ht="14.4" customHeight="1" x14ac:dyDescent="0.3">
      <c r="A83" s="663" t="s">
        <v>3360</v>
      </c>
      <c r="B83" s="664" t="s">
        <v>3361</v>
      </c>
      <c r="C83" s="664" t="s">
        <v>2703</v>
      </c>
      <c r="D83" s="664" t="s">
        <v>3442</v>
      </c>
      <c r="E83" s="664" t="s">
        <v>3443</v>
      </c>
      <c r="F83" s="667"/>
      <c r="G83" s="667"/>
      <c r="H83" s="667"/>
      <c r="I83" s="667"/>
      <c r="J83" s="667">
        <v>3</v>
      </c>
      <c r="K83" s="667">
        <v>531</v>
      </c>
      <c r="L83" s="667"/>
      <c r="M83" s="667">
        <v>177</v>
      </c>
      <c r="N83" s="667">
        <v>4</v>
      </c>
      <c r="O83" s="667">
        <v>712</v>
      </c>
      <c r="P83" s="680"/>
      <c r="Q83" s="668">
        <v>178</v>
      </c>
    </row>
    <row r="84" spans="1:17" ht="14.4" customHeight="1" x14ac:dyDescent="0.3">
      <c r="A84" s="663" t="s">
        <v>3360</v>
      </c>
      <c r="B84" s="664" t="s">
        <v>3361</v>
      </c>
      <c r="C84" s="664" t="s">
        <v>2703</v>
      </c>
      <c r="D84" s="664" t="s">
        <v>3444</v>
      </c>
      <c r="E84" s="664" t="s">
        <v>3445</v>
      </c>
      <c r="F84" s="667">
        <v>7</v>
      </c>
      <c r="G84" s="667">
        <v>133</v>
      </c>
      <c r="H84" s="667">
        <v>1</v>
      </c>
      <c r="I84" s="667">
        <v>19</v>
      </c>
      <c r="J84" s="667">
        <v>12</v>
      </c>
      <c r="K84" s="667">
        <v>228</v>
      </c>
      <c r="L84" s="667">
        <v>1.7142857142857142</v>
      </c>
      <c r="M84" s="667">
        <v>19</v>
      </c>
      <c r="N84" s="667">
        <v>23</v>
      </c>
      <c r="O84" s="667">
        <v>437</v>
      </c>
      <c r="P84" s="680">
        <v>3.2857142857142856</v>
      </c>
      <c r="Q84" s="668">
        <v>19</v>
      </c>
    </row>
    <row r="85" spans="1:17" ht="14.4" customHeight="1" x14ac:dyDescent="0.3">
      <c r="A85" s="663" t="s">
        <v>3360</v>
      </c>
      <c r="B85" s="664" t="s">
        <v>3361</v>
      </c>
      <c r="C85" s="664" t="s">
        <v>2703</v>
      </c>
      <c r="D85" s="664" t="s">
        <v>3446</v>
      </c>
      <c r="E85" s="664" t="s">
        <v>3447</v>
      </c>
      <c r="F85" s="667">
        <v>5</v>
      </c>
      <c r="G85" s="667">
        <v>100</v>
      </c>
      <c r="H85" s="667">
        <v>1</v>
      </c>
      <c r="I85" s="667">
        <v>20</v>
      </c>
      <c r="J85" s="667"/>
      <c r="K85" s="667"/>
      <c r="L85" s="667"/>
      <c r="M85" s="667"/>
      <c r="N85" s="667">
        <v>12</v>
      </c>
      <c r="O85" s="667">
        <v>240</v>
      </c>
      <c r="P85" s="680">
        <v>2.4</v>
      </c>
      <c r="Q85" s="668">
        <v>20</v>
      </c>
    </row>
    <row r="86" spans="1:17" ht="14.4" customHeight="1" x14ac:dyDescent="0.3">
      <c r="A86" s="663" t="s">
        <v>3360</v>
      </c>
      <c r="B86" s="664" t="s">
        <v>3361</v>
      </c>
      <c r="C86" s="664" t="s">
        <v>2703</v>
      </c>
      <c r="D86" s="664" t="s">
        <v>3448</v>
      </c>
      <c r="E86" s="664" t="s">
        <v>3449</v>
      </c>
      <c r="F86" s="667"/>
      <c r="G86" s="667"/>
      <c r="H86" s="667"/>
      <c r="I86" s="667"/>
      <c r="J86" s="667"/>
      <c r="K86" s="667"/>
      <c r="L86" s="667"/>
      <c r="M86" s="667"/>
      <c r="N86" s="667">
        <v>1</v>
      </c>
      <c r="O86" s="667">
        <v>21</v>
      </c>
      <c r="P86" s="680"/>
      <c r="Q86" s="668">
        <v>21</v>
      </c>
    </row>
    <row r="87" spans="1:17" ht="14.4" customHeight="1" x14ac:dyDescent="0.3">
      <c r="A87" s="663" t="s">
        <v>3360</v>
      </c>
      <c r="B87" s="664" t="s">
        <v>3361</v>
      </c>
      <c r="C87" s="664" t="s">
        <v>2703</v>
      </c>
      <c r="D87" s="664" t="s">
        <v>3450</v>
      </c>
      <c r="E87" s="664" t="s">
        <v>3451</v>
      </c>
      <c r="F87" s="667">
        <v>1</v>
      </c>
      <c r="G87" s="667">
        <v>22</v>
      </c>
      <c r="H87" s="667">
        <v>1</v>
      </c>
      <c r="I87" s="667">
        <v>22</v>
      </c>
      <c r="J87" s="667">
        <v>1</v>
      </c>
      <c r="K87" s="667">
        <v>22</v>
      </c>
      <c r="L87" s="667">
        <v>1</v>
      </c>
      <c r="M87" s="667">
        <v>22</v>
      </c>
      <c r="N87" s="667">
        <v>6</v>
      </c>
      <c r="O87" s="667">
        <v>132</v>
      </c>
      <c r="P87" s="680">
        <v>6</v>
      </c>
      <c r="Q87" s="668">
        <v>22</v>
      </c>
    </row>
    <row r="88" spans="1:17" ht="14.4" customHeight="1" x14ac:dyDescent="0.3">
      <c r="A88" s="663" t="s">
        <v>3360</v>
      </c>
      <c r="B88" s="664" t="s">
        <v>3361</v>
      </c>
      <c r="C88" s="664" t="s">
        <v>2703</v>
      </c>
      <c r="D88" s="664" t="s">
        <v>3452</v>
      </c>
      <c r="E88" s="664" t="s">
        <v>3453</v>
      </c>
      <c r="F88" s="667"/>
      <c r="G88" s="667"/>
      <c r="H88" s="667"/>
      <c r="I88" s="667"/>
      <c r="J88" s="667"/>
      <c r="K88" s="667"/>
      <c r="L88" s="667"/>
      <c r="M88" s="667"/>
      <c r="N88" s="667">
        <v>1</v>
      </c>
      <c r="O88" s="667">
        <v>495</v>
      </c>
      <c r="P88" s="680"/>
      <c r="Q88" s="668">
        <v>495</v>
      </c>
    </row>
    <row r="89" spans="1:17" ht="14.4" customHeight="1" x14ac:dyDescent="0.3">
      <c r="A89" s="663" t="s">
        <v>3360</v>
      </c>
      <c r="B89" s="664" t="s">
        <v>3361</v>
      </c>
      <c r="C89" s="664" t="s">
        <v>2703</v>
      </c>
      <c r="D89" s="664" t="s">
        <v>3454</v>
      </c>
      <c r="E89" s="664" t="s">
        <v>3455</v>
      </c>
      <c r="F89" s="667">
        <v>1</v>
      </c>
      <c r="G89" s="667">
        <v>564</v>
      </c>
      <c r="H89" s="667">
        <v>1</v>
      </c>
      <c r="I89" s="667">
        <v>564</v>
      </c>
      <c r="J89" s="667"/>
      <c r="K89" s="667"/>
      <c r="L89" s="667"/>
      <c r="M89" s="667"/>
      <c r="N89" s="667"/>
      <c r="O89" s="667"/>
      <c r="P89" s="680"/>
      <c r="Q89" s="668"/>
    </row>
    <row r="90" spans="1:17" ht="14.4" customHeight="1" x14ac:dyDescent="0.3">
      <c r="A90" s="663" t="s">
        <v>3360</v>
      </c>
      <c r="B90" s="664" t="s">
        <v>3361</v>
      </c>
      <c r="C90" s="664" t="s">
        <v>2703</v>
      </c>
      <c r="D90" s="664" t="s">
        <v>3456</v>
      </c>
      <c r="E90" s="664" t="s">
        <v>3457</v>
      </c>
      <c r="F90" s="667">
        <v>1</v>
      </c>
      <c r="G90" s="667">
        <v>1002</v>
      </c>
      <c r="H90" s="667">
        <v>1</v>
      </c>
      <c r="I90" s="667">
        <v>1002</v>
      </c>
      <c r="J90" s="667"/>
      <c r="K90" s="667"/>
      <c r="L90" s="667"/>
      <c r="M90" s="667"/>
      <c r="N90" s="667"/>
      <c r="O90" s="667"/>
      <c r="P90" s="680"/>
      <c r="Q90" s="668"/>
    </row>
    <row r="91" spans="1:17" ht="14.4" customHeight="1" x14ac:dyDescent="0.3">
      <c r="A91" s="663" t="s">
        <v>3360</v>
      </c>
      <c r="B91" s="664" t="s">
        <v>3361</v>
      </c>
      <c r="C91" s="664" t="s">
        <v>2703</v>
      </c>
      <c r="D91" s="664" t="s">
        <v>3458</v>
      </c>
      <c r="E91" s="664" t="s">
        <v>3459</v>
      </c>
      <c r="F91" s="667"/>
      <c r="G91" s="667"/>
      <c r="H91" s="667"/>
      <c r="I91" s="667"/>
      <c r="J91" s="667">
        <v>1</v>
      </c>
      <c r="K91" s="667">
        <v>132</v>
      </c>
      <c r="L91" s="667"/>
      <c r="M91" s="667">
        <v>132</v>
      </c>
      <c r="N91" s="667"/>
      <c r="O91" s="667"/>
      <c r="P91" s="680"/>
      <c r="Q91" s="668"/>
    </row>
    <row r="92" spans="1:17" ht="14.4" customHeight="1" x14ac:dyDescent="0.3">
      <c r="A92" s="663" t="s">
        <v>3360</v>
      </c>
      <c r="B92" s="664" t="s">
        <v>3361</v>
      </c>
      <c r="C92" s="664" t="s">
        <v>2703</v>
      </c>
      <c r="D92" s="664" t="s">
        <v>3460</v>
      </c>
      <c r="E92" s="664" t="s">
        <v>3461</v>
      </c>
      <c r="F92" s="667"/>
      <c r="G92" s="667"/>
      <c r="H92" s="667"/>
      <c r="I92" s="667"/>
      <c r="J92" s="667"/>
      <c r="K92" s="667"/>
      <c r="L92" s="667"/>
      <c r="M92" s="667"/>
      <c r="N92" s="667">
        <v>2</v>
      </c>
      <c r="O92" s="667">
        <v>90</v>
      </c>
      <c r="P92" s="680"/>
      <c r="Q92" s="668">
        <v>45</v>
      </c>
    </row>
    <row r="93" spans="1:17" ht="14.4" customHeight="1" x14ac:dyDescent="0.3">
      <c r="A93" s="663" t="s">
        <v>3360</v>
      </c>
      <c r="B93" s="664" t="s">
        <v>3361</v>
      </c>
      <c r="C93" s="664" t="s">
        <v>2703</v>
      </c>
      <c r="D93" s="664" t="s">
        <v>3462</v>
      </c>
      <c r="E93" s="664" t="s">
        <v>3463</v>
      </c>
      <c r="F93" s="667"/>
      <c r="G93" s="667"/>
      <c r="H93" s="667"/>
      <c r="I93" s="667"/>
      <c r="J93" s="667"/>
      <c r="K93" s="667"/>
      <c r="L93" s="667"/>
      <c r="M93" s="667"/>
      <c r="N93" s="667">
        <v>3</v>
      </c>
      <c r="O93" s="667">
        <v>399</v>
      </c>
      <c r="P93" s="680"/>
      <c r="Q93" s="668">
        <v>133</v>
      </c>
    </row>
    <row r="94" spans="1:17" ht="14.4" customHeight="1" x14ac:dyDescent="0.3">
      <c r="A94" s="663" t="s">
        <v>3360</v>
      </c>
      <c r="B94" s="664" t="s">
        <v>3361</v>
      </c>
      <c r="C94" s="664" t="s">
        <v>2703</v>
      </c>
      <c r="D94" s="664" t="s">
        <v>3464</v>
      </c>
      <c r="E94" s="664" t="s">
        <v>3465</v>
      </c>
      <c r="F94" s="667"/>
      <c r="G94" s="667"/>
      <c r="H94" s="667"/>
      <c r="I94" s="667"/>
      <c r="J94" s="667"/>
      <c r="K94" s="667"/>
      <c r="L94" s="667"/>
      <c r="M94" s="667"/>
      <c r="N94" s="667">
        <v>58</v>
      </c>
      <c r="O94" s="667">
        <v>2146</v>
      </c>
      <c r="P94" s="680"/>
      <c r="Q94" s="668">
        <v>37</v>
      </c>
    </row>
    <row r="95" spans="1:17" ht="14.4" customHeight="1" x14ac:dyDescent="0.3">
      <c r="A95" s="663" t="s">
        <v>3466</v>
      </c>
      <c r="B95" s="664" t="s">
        <v>3467</v>
      </c>
      <c r="C95" s="664" t="s">
        <v>2793</v>
      </c>
      <c r="D95" s="664" t="s">
        <v>3468</v>
      </c>
      <c r="E95" s="664" t="s">
        <v>3469</v>
      </c>
      <c r="F95" s="667"/>
      <c r="G95" s="667"/>
      <c r="H95" s="667"/>
      <c r="I95" s="667"/>
      <c r="J95" s="667">
        <v>0.33</v>
      </c>
      <c r="K95" s="667">
        <v>843.25</v>
      </c>
      <c r="L95" s="667"/>
      <c r="M95" s="667">
        <v>2555.30303030303</v>
      </c>
      <c r="N95" s="667"/>
      <c r="O95" s="667"/>
      <c r="P95" s="680"/>
      <c r="Q95" s="668"/>
    </row>
    <row r="96" spans="1:17" ht="14.4" customHeight="1" x14ac:dyDescent="0.3">
      <c r="A96" s="663" t="s">
        <v>3466</v>
      </c>
      <c r="B96" s="664" t="s">
        <v>3467</v>
      </c>
      <c r="C96" s="664" t="s">
        <v>2793</v>
      </c>
      <c r="D96" s="664" t="s">
        <v>3470</v>
      </c>
      <c r="E96" s="664" t="s">
        <v>3301</v>
      </c>
      <c r="F96" s="667">
        <v>0.6</v>
      </c>
      <c r="G96" s="667">
        <v>593.41</v>
      </c>
      <c r="H96" s="667">
        <v>1</v>
      </c>
      <c r="I96" s="667">
        <v>989.01666666666665</v>
      </c>
      <c r="J96" s="667"/>
      <c r="K96" s="667"/>
      <c r="L96" s="667"/>
      <c r="M96" s="667"/>
      <c r="N96" s="667">
        <v>0.6</v>
      </c>
      <c r="O96" s="667">
        <v>602.89</v>
      </c>
      <c r="P96" s="680">
        <v>1.0159754638445595</v>
      </c>
      <c r="Q96" s="668">
        <v>1004.8166666666667</v>
      </c>
    </row>
    <row r="97" spans="1:17" ht="14.4" customHeight="1" x14ac:dyDescent="0.3">
      <c r="A97" s="663" t="s">
        <v>3466</v>
      </c>
      <c r="B97" s="664" t="s">
        <v>3467</v>
      </c>
      <c r="C97" s="664" t="s">
        <v>2793</v>
      </c>
      <c r="D97" s="664" t="s">
        <v>3471</v>
      </c>
      <c r="E97" s="664" t="s">
        <v>3472</v>
      </c>
      <c r="F97" s="667">
        <v>0.14000000000000001</v>
      </c>
      <c r="G97" s="667">
        <v>1447.23</v>
      </c>
      <c r="H97" s="667">
        <v>1</v>
      </c>
      <c r="I97" s="667">
        <v>10337.357142857141</v>
      </c>
      <c r="J97" s="667">
        <v>0.13</v>
      </c>
      <c r="K97" s="667">
        <v>1285.43</v>
      </c>
      <c r="L97" s="667">
        <v>0.88820021696620444</v>
      </c>
      <c r="M97" s="667">
        <v>9887.9230769230762</v>
      </c>
      <c r="N97" s="667"/>
      <c r="O97" s="667"/>
      <c r="P97" s="680"/>
      <c r="Q97" s="668"/>
    </row>
    <row r="98" spans="1:17" ht="14.4" customHeight="1" x14ac:dyDescent="0.3">
      <c r="A98" s="663" t="s">
        <v>3466</v>
      </c>
      <c r="B98" s="664" t="s">
        <v>3467</v>
      </c>
      <c r="C98" s="664" t="s">
        <v>2793</v>
      </c>
      <c r="D98" s="664" t="s">
        <v>3302</v>
      </c>
      <c r="E98" s="664" t="s">
        <v>3303</v>
      </c>
      <c r="F98" s="667">
        <v>0.37</v>
      </c>
      <c r="G98" s="667">
        <v>4040.96</v>
      </c>
      <c r="H98" s="667">
        <v>1</v>
      </c>
      <c r="I98" s="667">
        <v>10921.513513513513</v>
      </c>
      <c r="J98" s="667">
        <v>0.06</v>
      </c>
      <c r="K98" s="667">
        <v>531.24</v>
      </c>
      <c r="L98" s="667">
        <v>0.13146381057966425</v>
      </c>
      <c r="M98" s="667">
        <v>8854</v>
      </c>
      <c r="N98" s="667"/>
      <c r="O98" s="667"/>
      <c r="P98" s="680"/>
      <c r="Q98" s="668"/>
    </row>
    <row r="99" spans="1:17" ht="14.4" customHeight="1" x14ac:dyDescent="0.3">
      <c r="A99" s="663" t="s">
        <v>3466</v>
      </c>
      <c r="B99" s="664" t="s">
        <v>3467</v>
      </c>
      <c r="C99" s="664" t="s">
        <v>2793</v>
      </c>
      <c r="D99" s="664" t="s">
        <v>3304</v>
      </c>
      <c r="E99" s="664" t="s">
        <v>3303</v>
      </c>
      <c r="F99" s="667">
        <v>0.6</v>
      </c>
      <c r="G99" s="667">
        <v>1310.58</v>
      </c>
      <c r="H99" s="667">
        <v>1</v>
      </c>
      <c r="I99" s="667">
        <v>2184.3000000000002</v>
      </c>
      <c r="J99" s="667">
        <v>0.3</v>
      </c>
      <c r="K99" s="667">
        <v>531.24</v>
      </c>
      <c r="L99" s="667">
        <v>0.40534725083550799</v>
      </c>
      <c r="M99" s="667">
        <v>1770.8000000000002</v>
      </c>
      <c r="N99" s="667">
        <v>2.5499999999999998</v>
      </c>
      <c r="O99" s="667">
        <v>4530.01</v>
      </c>
      <c r="P99" s="680">
        <v>3.4564925452852937</v>
      </c>
      <c r="Q99" s="668">
        <v>1776.4745098039218</v>
      </c>
    </row>
    <row r="100" spans="1:17" ht="14.4" customHeight="1" x14ac:dyDescent="0.3">
      <c r="A100" s="663" t="s">
        <v>3466</v>
      </c>
      <c r="B100" s="664" t="s">
        <v>3467</v>
      </c>
      <c r="C100" s="664" t="s">
        <v>2793</v>
      </c>
      <c r="D100" s="664" t="s">
        <v>3473</v>
      </c>
      <c r="E100" s="664" t="s">
        <v>3474</v>
      </c>
      <c r="F100" s="667">
        <v>0.05</v>
      </c>
      <c r="G100" s="667">
        <v>18.96</v>
      </c>
      <c r="H100" s="667">
        <v>1</v>
      </c>
      <c r="I100" s="667">
        <v>379.2</v>
      </c>
      <c r="J100" s="667"/>
      <c r="K100" s="667"/>
      <c r="L100" s="667"/>
      <c r="M100" s="667"/>
      <c r="N100" s="667"/>
      <c r="O100" s="667"/>
      <c r="P100" s="680"/>
      <c r="Q100" s="668"/>
    </row>
    <row r="101" spans="1:17" ht="14.4" customHeight="1" x14ac:dyDescent="0.3">
      <c r="A101" s="663" t="s">
        <v>3466</v>
      </c>
      <c r="B101" s="664" t="s">
        <v>3467</v>
      </c>
      <c r="C101" s="664" t="s">
        <v>2793</v>
      </c>
      <c r="D101" s="664" t="s">
        <v>3475</v>
      </c>
      <c r="E101" s="664" t="s">
        <v>3303</v>
      </c>
      <c r="F101" s="667"/>
      <c r="G101" s="667"/>
      <c r="H101" s="667"/>
      <c r="I101" s="667"/>
      <c r="J101" s="667">
        <v>0.06</v>
      </c>
      <c r="K101" s="667">
        <v>1593.72</v>
      </c>
      <c r="L101" s="667"/>
      <c r="M101" s="667">
        <v>26562</v>
      </c>
      <c r="N101" s="667">
        <v>0.11000000000000001</v>
      </c>
      <c r="O101" s="667">
        <v>3235.3999999999996</v>
      </c>
      <c r="P101" s="680"/>
      <c r="Q101" s="668">
        <v>29412.727272727265</v>
      </c>
    </row>
    <row r="102" spans="1:17" ht="14.4" customHeight="1" x14ac:dyDescent="0.3">
      <c r="A102" s="663" t="s">
        <v>3466</v>
      </c>
      <c r="B102" s="664" t="s">
        <v>3467</v>
      </c>
      <c r="C102" s="664" t="s">
        <v>2897</v>
      </c>
      <c r="D102" s="664" t="s">
        <v>3476</v>
      </c>
      <c r="E102" s="664" t="s">
        <v>3477</v>
      </c>
      <c r="F102" s="667">
        <v>1</v>
      </c>
      <c r="G102" s="667">
        <v>1707.31</v>
      </c>
      <c r="H102" s="667">
        <v>1</v>
      </c>
      <c r="I102" s="667">
        <v>1707.31</v>
      </c>
      <c r="J102" s="667"/>
      <c r="K102" s="667"/>
      <c r="L102" s="667"/>
      <c r="M102" s="667"/>
      <c r="N102" s="667"/>
      <c r="O102" s="667"/>
      <c r="P102" s="680"/>
      <c r="Q102" s="668"/>
    </row>
    <row r="103" spans="1:17" ht="14.4" customHeight="1" x14ac:dyDescent="0.3">
      <c r="A103" s="663" t="s">
        <v>3466</v>
      </c>
      <c r="B103" s="664" t="s">
        <v>3467</v>
      </c>
      <c r="C103" s="664" t="s">
        <v>2897</v>
      </c>
      <c r="D103" s="664" t="s">
        <v>3478</v>
      </c>
      <c r="E103" s="664" t="s">
        <v>3479</v>
      </c>
      <c r="F103" s="667">
        <v>1</v>
      </c>
      <c r="G103" s="667">
        <v>1027.76</v>
      </c>
      <c r="H103" s="667">
        <v>1</v>
      </c>
      <c r="I103" s="667">
        <v>1027.76</v>
      </c>
      <c r="J103" s="667"/>
      <c r="K103" s="667"/>
      <c r="L103" s="667"/>
      <c r="M103" s="667"/>
      <c r="N103" s="667"/>
      <c r="O103" s="667"/>
      <c r="P103" s="680"/>
      <c r="Q103" s="668"/>
    </row>
    <row r="104" spans="1:17" ht="14.4" customHeight="1" x14ac:dyDescent="0.3">
      <c r="A104" s="663" t="s">
        <v>3466</v>
      </c>
      <c r="B104" s="664" t="s">
        <v>3467</v>
      </c>
      <c r="C104" s="664" t="s">
        <v>2897</v>
      </c>
      <c r="D104" s="664" t="s">
        <v>3480</v>
      </c>
      <c r="E104" s="664" t="s">
        <v>3481</v>
      </c>
      <c r="F104" s="667">
        <v>1</v>
      </c>
      <c r="G104" s="667">
        <v>6890.78</v>
      </c>
      <c r="H104" s="667">
        <v>1</v>
      </c>
      <c r="I104" s="667">
        <v>6890.78</v>
      </c>
      <c r="J104" s="667"/>
      <c r="K104" s="667"/>
      <c r="L104" s="667"/>
      <c r="M104" s="667"/>
      <c r="N104" s="667"/>
      <c r="O104" s="667"/>
      <c r="P104" s="680"/>
      <c r="Q104" s="668"/>
    </row>
    <row r="105" spans="1:17" ht="14.4" customHeight="1" x14ac:dyDescent="0.3">
      <c r="A105" s="663" t="s">
        <v>3466</v>
      </c>
      <c r="B105" s="664" t="s">
        <v>3467</v>
      </c>
      <c r="C105" s="664" t="s">
        <v>2897</v>
      </c>
      <c r="D105" s="664" t="s">
        <v>3482</v>
      </c>
      <c r="E105" s="664" t="s">
        <v>3483</v>
      </c>
      <c r="F105" s="667">
        <v>1</v>
      </c>
      <c r="G105" s="667">
        <v>1305.82</v>
      </c>
      <c r="H105" s="667">
        <v>1</v>
      </c>
      <c r="I105" s="667">
        <v>1305.82</v>
      </c>
      <c r="J105" s="667"/>
      <c r="K105" s="667"/>
      <c r="L105" s="667"/>
      <c r="M105" s="667"/>
      <c r="N105" s="667"/>
      <c r="O105" s="667"/>
      <c r="P105" s="680"/>
      <c r="Q105" s="668"/>
    </row>
    <row r="106" spans="1:17" ht="14.4" customHeight="1" x14ac:dyDescent="0.3">
      <c r="A106" s="663" t="s">
        <v>3466</v>
      </c>
      <c r="B106" s="664" t="s">
        <v>3467</v>
      </c>
      <c r="C106" s="664" t="s">
        <v>2897</v>
      </c>
      <c r="D106" s="664" t="s">
        <v>3484</v>
      </c>
      <c r="E106" s="664" t="s">
        <v>3485</v>
      </c>
      <c r="F106" s="667">
        <v>1</v>
      </c>
      <c r="G106" s="667">
        <v>6587.13</v>
      </c>
      <c r="H106" s="667">
        <v>1</v>
      </c>
      <c r="I106" s="667">
        <v>6587.13</v>
      </c>
      <c r="J106" s="667"/>
      <c r="K106" s="667"/>
      <c r="L106" s="667"/>
      <c r="M106" s="667"/>
      <c r="N106" s="667"/>
      <c r="O106" s="667"/>
      <c r="P106" s="680"/>
      <c r="Q106" s="668"/>
    </row>
    <row r="107" spans="1:17" ht="14.4" customHeight="1" x14ac:dyDescent="0.3">
      <c r="A107" s="663" t="s">
        <v>3466</v>
      </c>
      <c r="B107" s="664" t="s">
        <v>3467</v>
      </c>
      <c r="C107" s="664" t="s">
        <v>2703</v>
      </c>
      <c r="D107" s="664" t="s">
        <v>3486</v>
      </c>
      <c r="E107" s="664" t="s">
        <v>3487</v>
      </c>
      <c r="F107" s="667">
        <v>19</v>
      </c>
      <c r="G107" s="667">
        <v>3904</v>
      </c>
      <c r="H107" s="667">
        <v>1</v>
      </c>
      <c r="I107" s="667">
        <v>205.47368421052633</v>
      </c>
      <c r="J107" s="667">
        <v>18</v>
      </c>
      <c r="K107" s="667">
        <v>3726</v>
      </c>
      <c r="L107" s="667">
        <v>0.95440573770491799</v>
      </c>
      <c r="M107" s="667">
        <v>207</v>
      </c>
      <c r="N107" s="667">
        <v>19</v>
      </c>
      <c r="O107" s="667">
        <v>4047</v>
      </c>
      <c r="P107" s="680">
        <v>1.0366290983606556</v>
      </c>
      <c r="Q107" s="668">
        <v>213</v>
      </c>
    </row>
    <row r="108" spans="1:17" ht="14.4" customHeight="1" x14ac:dyDescent="0.3">
      <c r="A108" s="663" t="s">
        <v>3466</v>
      </c>
      <c r="B108" s="664" t="s">
        <v>3467</v>
      </c>
      <c r="C108" s="664" t="s">
        <v>2703</v>
      </c>
      <c r="D108" s="664" t="s">
        <v>3488</v>
      </c>
      <c r="E108" s="664" t="s">
        <v>3489</v>
      </c>
      <c r="F108" s="667">
        <v>1</v>
      </c>
      <c r="G108" s="667">
        <v>150</v>
      </c>
      <c r="H108" s="667">
        <v>1</v>
      </c>
      <c r="I108" s="667">
        <v>150</v>
      </c>
      <c r="J108" s="667">
        <v>2</v>
      </c>
      <c r="K108" s="667">
        <v>302</v>
      </c>
      <c r="L108" s="667">
        <v>2.0133333333333332</v>
      </c>
      <c r="M108" s="667">
        <v>151</v>
      </c>
      <c r="N108" s="667">
        <v>3</v>
      </c>
      <c r="O108" s="667">
        <v>465</v>
      </c>
      <c r="P108" s="680">
        <v>3.1</v>
      </c>
      <c r="Q108" s="668">
        <v>155</v>
      </c>
    </row>
    <row r="109" spans="1:17" ht="14.4" customHeight="1" x14ac:dyDescent="0.3">
      <c r="A109" s="663" t="s">
        <v>3466</v>
      </c>
      <c r="B109" s="664" t="s">
        <v>3467</v>
      </c>
      <c r="C109" s="664" t="s">
        <v>2703</v>
      </c>
      <c r="D109" s="664" t="s">
        <v>3490</v>
      </c>
      <c r="E109" s="664" t="s">
        <v>3491</v>
      </c>
      <c r="F109" s="667">
        <v>1</v>
      </c>
      <c r="G109" s="667">
        <v>182</v>
      </c>
      <c r="H109" s="667">
        <v>1</v>
      </c>
      <c r="I109" s="667">
        <v>182</v>
      </c>
      <c r="J109" s="667"/>
      <c r="K109" s="667"/>
      <c r="L109" s="667"/>
      <c r="M109" s="667"/>
      <c r="N109" s="667"/>
      <c r="O109" s="667"/>
      <c r="P109" s="680"/>
      <c r="Q109" s="668"/>
    </row>
    <row r="110" spans="1:17" ht="14.4" customHeight="1" x14ac:dyDescent="0.3">
      <c r="A110" s="663" t="s">
        <v>3466</v>
      </c>
      <c r="B110" s="664" t="s">
        <v>3467</v>
      </c>
      <c r="C110" s="664" t="s">
        <v>2703</v>
      </c>
      <c r="D110" s="664" t="s">
        <v>3492</v>
      </c>
      <c r="E110" s="664" t="s">
        <v>3493</v>
      </c>
      <c r="F110" s="667">
        <v>6</v>
      </c>
      <c r="G110" s="667">
        <v>744</v>
      </c>
      <c r="H110" s="667">
        <v>1</v>
      </c>
      <c r="I110" s="667">
        <v>124</v>
      </c>
      <c r="J110" s="667">
        <v>1</v>
      </c>
      <c r="K110" s="667">
        <v>125</v>
      </c>
      <c r="L110" s="667">
        <v>0.16801075268817203</v>
      </c>
      <c r="M110" s="667">
        <v>125</v>
      </c>
      <c r="N110" s="667">
        <v>1</v>
      </c>
      <c r="O110" s="667">
        <v>128</v>
      </c>
      <c r="P110" s="680">
        <v>0.17204301075268819</v>
      </c>
      <c r="Q110" s="668">
        <v>128</v>
      </c>
    </row>
    <row r="111" spans="1:17" ht="14.4" customHeight="1" x14ac:dyDescent="0.3">
      <c r="A111" s="663" t="s">
        <v>3466</v>
      </c>
      <c r="B111" s="664" t="s">
        <v>3467</v>
      </c>
      <c r="C111" s="664" t="s">
        <v>2703</v>
      </c>
      <c r="D111" s="664" t="s">
        <v>3494</v>
      </c>
      <c r="E111" s="664" t="s">
        <v>3495</v>
      </c>
      <c r="F111" s="667">
        <v>1</v>
      </c>
      <c r="G111" s="667">
        <v>218</v>
      </c>
      <c r="H111" s="667">
        <v>1</v>
      </c>
      <c r="I111" s="667">
        <v>218</v>
      </c>
      <c r="J111" s="667">
        <v>7</v>
      </c>
      <c r="K111" s="667">
        <v>1533</v>
      </c>
      <c r="L111" s="667">
        <v>7.0321100917431192</v>
      </c>
      <c r="M111" s="667">
        <v>219</v>
      </c>
      <c r="N111" s="667">
        <v>5</v>
      </c>
      <c r="O111" s="667">
        <v>1115</v>
      </c>
      <c r="P111" s="680">
        <v>5.1146788990825689</v>
      </c>
      <c r="Q111" s="668">
        <v>223</v>
      </c>
    </row>
    <row r="112" spans="1:17" ht="14.4" customHeight="1" x14ac:dyDescent="0.3">
      <c r="A112" s="663" t="s">
        <v>3466</v>
      </c>
      <c r="B112" s="664" t="s">
        <v>3467</v>
      </c>
      <c r="C112" s="664" t="s">
        <v>2703</v>
      </c>
      <c r="D112" s="664" t="s">
        <v>3496</v>
      </c>
      <c r="E112" s="664" t="s">
        <v>3497</v>
      </c>
      <c r="F112" s="667">
        <v>1</v>
      </c>
      <c r="G112" s="667">
        <v>217</v>
      </c>
      <c r="H112" s="667">
        <v>1</v>
      </c>
      <c r="I112" s="667">
        <v>217</v>
      </c>
      <c r="J112" s="667">
        <v>2</v>
      </c>
      <c r="K112" s="667">
        <v>438</v>
      </c>
      <c r="L112" s="667">
        <v>2.0184331797235022</v>
      </c>
      <c r="M112" s="667">
        <v>219</v>
      </c>
      <c r="N112" s="667">
        <v>2</v>
      </c>
      <c r="O112" s="667">
        <v>446</v>
      </c>
      <c r="P112" s="680">
        <v>2.0552995391705071</v>
      </c>
      <c r="Q112" s="668">
        <v>223</v>
      </c>
    </row>
    <row r="113" spans="1:17" ht="14.4" customHeight="1" x14ac:dyDescent="0.3">
      <c r="A113" s="663" t="s">
        <v>3466</v>
      </c>
      <c r="B113" s="664" t="s">
        <v>3467</v>
      </c>
      <c r="C113" s="664" t="s">
        <v>2703</v>
      </c>
      <c r="D113" s="664" t="s">
        <v>3498</v>
      </c>
      <c r="E113" s="664" t="s">
        <v>3499</v>
      </c>
      <c r="F113" s="667"/>
      <c r="G113" s="667"/>
      <c r="H113" s="667"/>
      <c r="I113" s="667"/>
      <c r="J113" s="667">
        <v>1</v>
      </c>
      <c r="K113" s="667">
        <v>221</v>
      </c>
      <c r="L113" s="667"/>
      <c r="M113" s="667">
        <v>221</v>
      </c>
      <c r="N113" s="667"/>
      <c r="O113" s="667"/>
      <c r="P113" s="680"/>
      <c r="Q113" s="668"/>
    </row>
    <row r="114" spans="1:17" ht="14.4" customHeight="1" x14ac:dyDescent="0.3">
      <c r="A114" s="663" t="s">
        <v>3466</v>
      </c>
      <c r="B114" s="664" t="s">
        <v>3467</v>
      </c>
      <c r="C114" s="664" t="s">
        <v>2703</v>
      </c>
      <c r="D114" s="664" t="s">
        <v>3500</v>
      </c>
      <c r="E114" s="664" t="s">
        <v>3501</v>
      </c>
      <c r="F114" s="667"/>
      <c r="G114" s="667"/>
      <c r="H114" s="667"/>
      <c r="I114" s="667"/>
      <c r="J114" s="667"/>
      <c r="K114" s="667"/>
      <c r="L114" s="667"/>
      <c r="M114" s="667"/>
      <c r="N114" s="667">
        <v>3</v>
      </c>
      <c r="O114" s="667">
        <v>1047</v>
      </c>
      <c r="P114" s="680"/>
      <c r="Q114" s="668">
        <v>349</v>
      </c>
    </row>
    <row r="115" spans="1:17" ht="14.4" customHeight="1" x14ac:dyDescent="0.3">
      <c r="A115" s="663" t="s">
        <v>3466</v>
      </c>
      <c r="B115" s="664" t="s">
        <v>3467</v>
      </c>
      <c r="C115" s="664" t="s">
        <v>2703</v>
      </c>
      <c r="D115" s="664" t="s">
        <v>3502</v>
      </c>
      <c r="E115" s="664" t="s">
        <v>3503</v>
      </c>
      <c r="F115" s="667">
        <v>1</v>
      </c>
      <c r="G115" s="667">
        <v>4135</v>
      </c>
      <c r="H115" s="667">
        <v>1</v>
      </c>
      <c r="I115" s="667">
        <v>4135</v>
      </c>
      <c r="J115" s="667"/>
      <c r="K115" s="667"/>
      <c r="L115" s="667"/>
      <c r="M115" s="667"/>
      <c r="N115" s="667"/>
      <c r="O115" s="667"/>
      <c r="P115" s="680"/>
      <c r="Q115" s="668"/>
    </row>
    <row r="116" spans="1:17" ht="14.4" customHeight="1" x14ac:dyDescent="0.3">
      <c r="A116" s="663" t="s">
        <v>3466</v>
      </c>
      <c r="B116" s="664" t="s">
        <v>3467</v>
      </c>
      <c r="C116" s="664" t="s">
        <v>2703</v>
      </c>
      <c r="D116" s="664" t="s">
        <v>3504</v>
      </c>
      <c r="E116" s="664" t="s">
        <v>3505</v>
      </c>
      <c r="F116" s="667">
        <v>1</v>
      </c>
      <c r="G116" s="667">
        <v>3821</v>
      </c>
      <c r="H116" s="667">
        <v>1</v>
      </c>
      <c r="I116" s="667">
        <v>3821</v>
      </c>
      <c r="J116" s="667"/>
      <c r="K116" s="667"/>
      <c r="L116" s="667"/>
      <c r="M116" s="667"/>
      <c r="N116" s="667"/>
      <c r="O116" s="667"/>
      <c r="P116" s="680"/>
      <c r="Q116" s="668"/>
    </row>
    <row r="117" spans="1:17" ht="14.4" customHeight="1" x14ac:dyDescent="0.3">
      <c r="A117" s="663" t="s">
        <v>3466</v>
      </c>
      <c r="B117" s="664" t="s">
        <v>3467</v>
      </c>
      <c r="C117" s="664" t="s">
        <v>2703</v>
      </c>
      <c r="D117" s="664" t="s">
        <v>3506</v>
      </c>
      <c r="E117" s="664" t="s">
        <v>3507</v>
      </c>
      <c r="F117" s="667">
        <v>3</v>
      </c>
      <c r="G117" s="667">
        <v>15222</v>
      </c>
      <c r="H117" s="667">
        <v>1</v>
      </c>
      <c r="I117" s="667">
        <v>5074</v>
      </c>
      <c r="J117" s="667">
        <v>1</v>
      </c>
      <c r="K117" s="667">
        <v>5076</v>
      </c>
      <c r="L117" s="667">
        <v>0.33346472211273159</v>
      </c>
      <c r="M117" s="667">
        <v>5076</v>
      </c>
      <c r="N117" s="667"/>
      <c r="O117" s="667"/>
      <c r="P117" s="680"/>
      <c r="Q117" s="668"/>
    </row>
    <row r="118" spans="1:17" ht="14.4" customHeight="1" x14ac:dyDescent="0.3">
      <c r="A118" s="663" t="s">
        <v>3466</v>
      </c>
      <c r="B118" s="664" t="s">
        <v>3467</v>
      </c>
      <c r="C118" s="664" t="s">
        <v>2703</v>
      </c>
      <c r="D118" s="664" t="s">
        <v>3508</v>
      </c>
      <c r="E118" s="664" t="s">
        <v>3509</v>
      </c>
      <c r="F118" s="667">
        <v>21</v>
      </c>
      <c r="G118" s="667">
        <v>3643</v>
      </c>
      <c r="H118" s="667">
        <v>1</v>
      </c>
      <c r="I118" s="667">
        <v>173.47619047619048</v>
      </c>
      <c r="J118" s="667">
        <v>24</v>
      </c>
      <c r="K118" s="667">
        <v>4200</v>
      </c>
      <c r="L118" s="667">
        <v>1.152895964864123</v>
      </c>
      <c r="M118" s="667">
        <v>175</v>
      </c>
      <c r="N118" s="667">
        <v>26</v>
      </c>
      <c r="O118" s="667">
        <v>4602</v>
      </c>
      <c r="P118" s="680">
        <v>1.2632445786439748</v>
      </c>
      <c r="Q118" s="668">
        <v>177</v>
      </c>
    </row>
    <row r="119" spans="1:17" ht="14.4" customHeight="1" x14ac:dyDescent="0.3">
      <c r="A119" s="663" t="s">
        <v>3466</v>
      </c>
      <c r="B119" s="664" t="s">
        <v>3467</v>
      </c>
      <c r="C119" s="664" t="s">
        <v>2703</v>
      </c>
      <c r="D119" s="664" t="s">
        <v>3510</v>
      </c>
      <c r="E119" s="664" t="s">
        <v>3511</v>
      </c>
      <c r="F119" s="667">
        <v>6</v>
      </c>
      <c r="G119" s="667">
        <v>11979</v>
      </c>
      <c r="H119" s="667">
        <v>1</v>
      </c>
      <c r="I119" s="667">
        <v>1996.5</v>
      </c>
      <c r="J119" s="667">
        <v>14</v>
      </c>
      <c r="K119" s="667">
        <v>28014</v>
      </c>
      <c r="L119" s="667">
        <v>2.3385925369396445</v>
      </c>
      <c r="M119" s="667">
        <v>2001</v>
      </c>
      <c r="N119" s="667">
        <v>11</v>
      </c>
      <c r="O119" s="667">
        <v>22528</v>
      </c>
      <c r="P119" s="680">
        <v>1.8806244260789715</v>
      </c>
      <c r="Q119" s="668">
        <v>2048</v>
      </c>
    </row>
    <row r="120" spans="1:17" ht="14.4" customHeight="1" x14ac:dyDescent="0.3">
      <c r="A120" s="663" t="s">
        <v>3466</v>
      </c>
      <c r="B120" s="664" t="s">
        <v>3467</v>
      </c>
      <c r="C120" s="664" t="s">
        <v>2703</v>
      </c>
      <c r="D120" s="664" t="s">
        <v>3512</v>
      </c>
      <c r="E120" s="664" t="s">
        <v>3513</v>
      </c>
      <c r="F120" s="667">
        <v>1</v>
      </c>
      <c r="G120" s="667">
        <v>2695</v>
      </c>
      <c r="H120" s="667">
        <v>1</v>
      </c>
      <c r="I120" s="667">
        <v>2695</v>
      </c>
      <c r="J120" s="667">
        <v>1</v>
      </c>
      <c r="K120" s="667">
        <v>2696</v>
      </c>
      <c r="L120" s="667">
        <v>1.0003710575139146</v>
      </c>
      <c r="M120" s="667">
        <v>2696</v>
      </c>
      <c r="N120" s="667"/>
      <c r="O120" s="667"/>
      <c r="P120" s="680"/>
      <c r="Q120" s="668"/>
    </row>
    <row r="121" spans="1:17" ht="14.4" customHeight="1" x14ac:dyDescent="0.3">
      <c r="A121" s="663" t="s">
        <v>3466</v>
      </c>
      <c r="B121" s="664" t="s">
        <v>3467</v>
      </c>
      <c r="C121" s="664" t="s">
        <v>2703</v>
      </c>
      <c r="D121" s="664" t="s">
        <v>3514</v>
      </c>
      <c r="E121" s="664" t="s">
        <v>3515</v>
      </c>
      <c r="F121" s="667">
        <v>1</v>
      </c>
      <c r="G121" s="667">
        <v>151</v>
      </c>
      <c r="H121" s="667">
        <v>1</v>
      </c>
      <c r="I121" s="667">
        <v>151</v>
      </c>
      <c r="J121" s="667">
        <v>2</v>
      </c>
      <c r="K121" s="667">
        <v>302</v>
      </c>
      <c r="L121" s="667">
        <v>2</v>
      </c>
      <c r="M121" s="667">
        <v>151</v>
      </c>
      <c r="N121" s="667">
        <v>1</v>
      </c>
      <c r="O121" s="667">
        <v>155</v>
      </c>
      <c r="P121" s="680">
        <v>1.0264900662251655</v>
      </c>
      <c r="Q121" s="668">
        <v>155</v>
      </c>
    </row>
    <row r="122" spans="1:17" ht="14.4" customHeight="1" x14ac:dyDescent="0.3">
      <c r="A122" s="663" t="s">
        <v>3466</v>
      </c>
      <c r="B122" s="664" t="s">
        <v>3467</v>
      </c>
      <c r="C122" s="664" t="s">
        <v>2703</v>
      </c>
      <c r="D122" s="664" t="s">
        <v>3516</v>
      </c>
      <c r="E122" s="664" t="s">
        <v>3517</v>
      </c>
      <c r="F122" s="667"/>
      <c r="G122" s="667"/>
      <c r="H122" s="667"/>
      <c r="I122" s="667"/>
      <c r="J122" s="667">
        <v>1</v>
      </c>
      <c r="K122" s="667">
        <v>195</v>
      </c>
      <c r="L122" s="667"/>
      <c r="M122" s="667">
        <v>195</v>
      </c>
      <c r="N122" s="667"/>
      <c r="O122" s="667"/>
      <c r="P122" s="680"/>
      <c r="Q122" s="668"/>
    </row>
    <row r="123" spans="1:17" ht="14.4" customHeight="1" x14ac:dyDescent="0.3">
      <c r="A123" s="663" t="s">
        <v>3466</v>
      </c>
      <c r="B123" s="664" t="s">
        <v>3467</v>
      </c>
      <c r="C123" s="664" t="s">
        <v>2703</v>
      </c>
      <c r="D123" s="664" t="s">
        <v>3518</v>
      </c>
      <c r="E123" s="664" t="s">
        <v>3519</v>
      </c>
      <c r="F123" s="667"/>
      <c r="G123" s="667"/>
      <c r="H123" s="667"/>
      <c r="I123" s="667"/>
      <c r="J123" s="667">
        <v>3</v>
      </c>
      <c r="K123" s="667">
        <v>600</v>
      </c>
      <c r="L123" s="667"/>
      <c r="M123" s="667">
        <v>200</v>
      </c>
      <c r="N123" s="667"/>
      <c r="O123" s="667"/>
      <c r="P123" s="680"/>
      <c r="Q123" s="668"/>
    </row>
    <row r="124" spans="1:17" ht="14.4" customHeight="1" x14ac:dyDescent="0.3">
      <c r="A124" s="663" t="s">
        <v>3466</v>
      </c>
      <c r="B124" s="664" t="s">
        <v>3467</v>
      </c>
      <c r="C124" s="664" t="s">
        <v>2703</v>
      </c>
      <c r="D124" s="664" t="s">
        <v>3520</v>
      </c>
      <c r="E124" s="664" t="s">
        <v>3521</v>
      </c>
      <c r="F124" s="667">
        <v>1</v>
      </c>
      <c r="G124" s="667">
        <v>415</v>
      </c>
      <c r="H124" s="667">
        <v>1</v>
      </c>
      <c r="I124" s="667">
        <v>415</v>
      </c>
      <c r="J124" s="667"/>
      <c r="K124" s="667"/>
      <c r="L124" s="667"/>
      <c r="M124" s="667"/>
      <c r="N124" s="667"/>
      <c r="O124" s="667"/>
      <c r="P124" s="680"/>
      <c r="Q124" s="668"/>
    </row>
    <row r="125" spans="1:17" ht="14.4" customHeight="1" x14ac:dyDescent="0.3">
      <c r="A125" s="663" t="s">
        <v>3466</v>
      </c>
      <c r="B125" s="664" t="s">
        <v>3467</v>
      </c>
      <c r="C125" s="664" t="s">
        <v>2703</v>
      </c>
      <c r="D125" s="664" t="s">
        <v>3522</v>
      </c>
      <c r="E125" s="664" t="s">
        <v>3523</v>
      </c>
      <c r="F125" s="667">
        <v>17</v>
      </c>
      <c r="G125" s="667">
        <v>2692</v>
      </c>
      <c r="H125" s="667">
        <v>1</v>
      </c>
      <c r="I125" s="667">
        <v>158.35294117647058</v>
      </c>
      <c r="J125" s="667">
        <v>9</v>
      </c>
      <c r="K125" s="667">
        <v>1431</v>
      </c>
      <c r="L125" s="667">
        <v>0.53157503714710252</v>
      </c>
      <c r="M125" s="667">
        <v>159</v>
      </c>
      <c r="N125" s="667">
        <v>6</v>
      </c>
      <c r="O125" s="667">
        <v>978</v>
      </c>
      <c r="P125" s="680">
        <v>0.36329866270430905</v>
      </c>
      <c r="Q125" s="668">
        <v>163</v>
      </c>
    </row>
    <row r="126" spans="1:17" ht="14.4" customHeight="1" x14ac:dyDescent="0.3">
      <c r="A126" s="663" t="s">
        <v>3466</v>
      </c>
      <c r="B126" s="664" t="s">
        <v>3467</v>
      </c>
      <c r="C126" s="664" t="s">
        <v>2703</v>
      </c>
      <c r="D126" s="664" t="s">
        <v>3524</v>
      </c>
      <c r="E126" s="664" t="s">
        <v>3525</v>
      </c>
      <c r="F126" s="667">
        <v>10</v>
      </c>
      <c r="G126" s="667">
        <v>21195</v>
      </c>
      <c r="H126" s="667">
        <v>1</v>
      </c>
      <c r="I126" s="667">
        <v>2119.5</v>
      </c>
      <c r="J126" s="667">
        <v>6</v>
      </c>
      <c r="K126" s="667">
        <v>12738</v>
      </c>
      <c r="L126" s="667">
        <v>0.60099079971691438</v>
      </c>
      <c r="M126" s="667">
        <v>2123</v>
      </c>
      <c r="N126" s="667">
        <v>16</v>
      </c>
      <c r="O126" s="667">
        <v>34464</v>
      </c>
      <c r="P126" s="680">
        <v>1.6260438782731776</v>
      </c>
      <c r="Q126" s="668">
        <v>2154</v>
      </c>
    </row>
    <row r="127" spans="1:17" ht="14.4" customHeight="1" x14ac:dyDescent="0.3">
      <c r="A127" s="663" t="s">
        <v>3466</v>
      </c>
      <c r="B127" s="664" t="s">
        <v>3467</v>
      </c>
      <c r="C127" s="664" t="s">
        <v>2703</v>
      </c>
      <c r="D127" s="664" t="s">
        <v>3526</v>
      </c>
      <c r="E127" s="664" t="s">
        <v>3505</v>
      </c>
      <c r="F127" s="667">
        <v>2</v>
      </c>
      <c r="G127" s="667">
        <v>3734</v>
      </c>
      <c r="H127" s="667">
        <v>1</v>
      </c>
      <c r="I127" s="667">
        <v>1867</v>
      </c>
      <c r="J127" s="667">
        <v>2</v>
      </c>
      <c r="K127" s="667">
        <v>3738</v>
      </c>
      <c r="L127" s="667">
        <v>1.0010712372790573</v>
      </c>
      <c r="M127" s="667">
        <v>1869</v>
      </c>
      <c r="N127" s="667"/>
      <c r="O127" s="667"/>
      <c r="P127" s="680"/>
      <c r="Q127" s="668"/>
    </row>
    <row r="128" spans="1:17" ht="14.4" customHeight="1" x14ac:dyDescent="0.3">
      <c r="A128" s="663" t="s">
        <v>3466</v>
      </c>
      <c r="B128" s="664" t="s">
        <v>3467</v>
      </c>
      <c r="C128" s="664" t="s">
        <v>2703</v>
      </c>
      <c r="D128" s="664" t="s">
        <v>3527</v>
      </c>
      <c r="E128" s="664" t="s">
        <v>3528</v>
      </c>
      <c r="F128" s="667">
        <v>1</v>
      </c>
      <c r="G128" s="667">
        <v>8395</v>
      </c>
      <c r="H128" s="667">
        <v>1</v>
      </c>
      <c r="I128" s="667">
        <v>8395</v>
      </c>
      <c r="J128" s="667">
        <v>1</v>
      </c>
      <c r="K128" s="667">
        <v>8399</v>
      </c>
      <c r="L128" s="667">
        <v>1.0004764740917214</v>
      </c>
      <c r="M128" s="667">
        <v>8399</v>
      </c>
      <c r="N128" s="667"/>
      <c r="O128" s="667"/>
      <c r="P128" s="680"/>
      <c r="Q128" s="668"/>
    </row>
    <row r="129" spans="1:17" ht="14.4" customHeight="1" x14ac:dyDescent="0.3">
      <c r="A129" s="663" t="s">
        <v>3529</v>
      </c>
      <c r="B129" s="664" t="s">
        <v>3530</v>
      </c>
      <c r="C129" s="664" t="s">
        <v>2703</v>
      </c>
      <c r="D129" s="664" t="s">
        <v>3531</v>
      </c>
      <c r="E129" s="664" t="s">
        <v>3532</v>
      </c>
      <c r="F129" s="667">
        <v>6</v>
      </c>
      <c r="G129" s="667">
        <v>1226</v>
      </c>
      <c r="H129" s="667">
        <v>1</v>
      </c>
      <c r="I129" s="667">
        <v>204.33333333333334</v>
      </c>
      <c r="J129" s="667">
        <v>8</v>
      </c>
      <c r="K129" s="667">
        <v>1648</v>
      </c>
      <c r="L129" s="667">
        <v>1.3442088091353996</v>
      </c>
      <c r="M129" s="667">
        <v>206</v>
      </c>
      <c r="N129" s="667">
        <v>26</v>
      </c>
      <c r="O129" s="667">
        <v>5486</v>
      </c>
      <c r="P129" s="680">
        <v>4.4747145187601953</v>
      </c>
      <c r="Q129" s="668">
        <v>211</v>
      </c>
    </row>
    <row r="130" spans="1:17" ht="14.4" customHeight="1" x14ac:dyDescent="0.3">
      <c r="A130" s="663" t="s">
        <v>3529</v>
      </c>
      <c r="B130" s="664" t="s">
        <v>3530</v>
      </c>
      <c r="C130" s="664" t="s">
        <v>2703</v>
      </c>
      <c r="D130" s="664" t="s">
        <v>3533</v>
      </c>
      <c r="E130" s="664" t="s">
        <v>3534</v>
      </c>
      <c r="F130" s="667">
        <v>12</v>
      </c>
      <c r="G130" s="667">
        <v>3504</v>
      </c>
      <c r="H130" s="667">
        <v>1</v>
      </c>
      <c r="I130" s="667">
        <v>292</v>
      </c>
      <c r="J130" s="667"/>
      <c r="K130" s="667"/>
      <c r="L130" s="667"/>
      <c r="M130" s="667"/>
      <c r="N130" s="667"/>
      <c r="O130" s="667"/>
      <c r="P130" s="680"/>
      <c r="Q130" s="668"/>
    </row>
    <row r="131" spans="1:17" ht="14.4" customHeight="1" x14ac:dyDescent="0.3">
      <c r="A131" s="663" t="s">
        <v>3529</v>
      </c>
      <c r="B131" s="664" t="s">
        <v>3530</v>
      </c>
      <c r="C131" s="664" t="s">
        <v>2703</v>
      </c>
      <c r="D131" s="664" t="s">
        <v>3535</v>
      </c>
      <c r="E131" s="664" t="s">
        <v>3536</v>
      </c>
      <c r="F131" s="667">
        <v>11</v>
      </c>
      <c r="G131" s="667">
        <v>1477</v>
      </c>
      <c r="H131" s="667">
        <v>1</v>
      </c>
      <c r="I131" s="667">
        <v>134.27272727272728</v>
      </c>
      <c r="J131" s="667">
        <v>12</v>
      </c>
      <c r="K131" s="667">
        <v>1620</v>
      </c>
      <c r="L131" s="667">
        <v>1.0968178740690588</v>
      </c>
      <c r="M131" s="667">
        <v>135</v>
      </c>
      <c r="N131" s="667">
        <v>17</v>
      </c>
      <c r="O131" s="667">
        <v>2329</v>
      </c>
      <c r="P131" s="680">
        <v>1.5768449559918754</v>
      </c>
      <c r="Q131" s="668">
        <v>137</v>
      </c>
    </row>
    <row r="132" spans="1:17" ht="14.4" customHeight="1" x14ac:dyDescent="0.3">
      <c r="A132" s="663" t="s">
        <v>3529</v>
      </c>
      <c r="B132" s="664" t="s">
        <v>3530</v>
      </c>
      <c r="C132" s="664" t="s">
        <v>2703</v>
      </c>
      <c r="D132" s="664" t="s">
        <v>3537</v>
      </c>
      <c r="E132" s="664" t="s">
        <v>3538</v>
      </c>
      <c r="F132" s="667">
        <v>1</v>
      </c>
      <c r="G132" s="667">
        <v>159</v>
      </c>
      <c r="H132" s="667">
        <v>1</v>
      </c>
      <c r="I132" s="667">
        <v>159</v>
      </c>
      <c r="J132" s="667"/>
      <c r="K132" s="667"/>
      <c r="L132" s="667"/>
      <c r="M132" s="667"/>
      <c r="N132" s="667"/>
      <c r="O132" s="667"/>
      <c r="P132" s="680"/>
      <c r="Q132" s="668"/>
    </row>
    <row r="133" spans="1:17" ht="14.4" customHeight="1" x14ac:dyDescent="0.3">
      <c r="A133" s="663" t="s">
        <v>3529</v>
      </c>
      <c r="B133" s="664" t="s">
        <v>3530</v>
      </c>
      <c r="C133" s="664" t="s">
        <v>2703</v>
      </c>
      <c r="D133" s="664" t="s">
        <v>3539</v>
      </c>
      <c r="E133" s="664" t="s">
        <v>3540</v>
      </c>
      <c r="F133" s="667">
        <v>4</v>
      </c>
      <c r="G133" s="667">
        <v>1057</v>
      </c>
      <c r="H133" s="667">
        <v>1</v>
      </c>
      <c r="I133" s="667">
        <v>264.25</v>
      </c>
      <c r="J133" s="667">
        <v>2</v>
      </c>
      <c r="K133" s="667">
        <v>532</v>
      </c>
      <c r="L133" s="667">
        <v>0.50331125827814571</v>
      </c>
      <c r="M133" s="667">
        <v>266</v>
      </c>
      <c r="N133" s="667">
        <v>6</v>
      </c>
      <c r="O133" s="667">
        <v>1638</v>
      </c>
      <c r="P133" s="680">
        <v>1.5496688741721854</v>
      </c>
      <c r="Q133" s="668">
        <v>273</v>
      </c>
    </row>
    <row r="134" spans="1:17" ht="14.4" customHeight="1" x14ac:dyDescent="0.3">
      <c r="A134" s="663" t="s">
        <v>3529</v>
      </c>
      <c r="B134" s="664" t="s">
        <v>3530</v>
      </c>
      <c r="C134" s="664" t="s">
        <v>2703</v>
      </c>
      <c r="D134" s="664" t="s">
        <v>3541</v>
      </c>
      <c r="E134" s="664" t="s">
        <v>3542</v>
      </c>
      <c r="F134" s="667">
        <v>2</v>
      </c>
      <c r="G134" s="667">
        <v>282</v>
      </c>
      <c r="H134" s="667">
        <v>1</v>
      </c>
      <c r="I134" s="667">
        <v>141</v>
      </c>
      <c r="J134" s="667">
        <v>3</v>
      </c>
      <c r="K134" s="667">
        <v>423</v>
      </c>
      <c r="L134" s="667">
        <v>1.5</v>
      </c>
      <c r="M134" s="667">
        <v>141</v>
      </c>
      <c r="N134" s="667">
        <v>6</v>
      </c>
      <c r="O134" s="667">
        <v>852</v>
      </c>
      <c r="P134" s="680">
        <v>3.021276595744681</v>
      </c>
      <c r="Q134" s="668">
        <v>142</v>
      </c>
    </row>
    <row r="135" spans="1:17" ht="14.4" customHeight="1" x14ac:dyDescent="0.3">
      <c r="A135" s="663" t="s">
        <v>3529</v>
      </c>
      <c r="B135" s="664" t="s">
        <v>3530</v>
      </c>
      <c r="C135" s="664" t="s">
        <v>2703</v>
      </c>
      <c r="D135" s="664" t="s">
        <v>3543</v>
      </c>
      <c r="E135" s="664" t="s">
        <v>3542</v>
      </c>
      <c r="F135" s="667">
        <v>11</v>
      </c>
      <c r="G135" s="667">
        <v>858</v>
      </c>
      <c r="H135" s="667">
        <v>1</v>
      </c>
      <c r="I135" s="667">
        <v>78</v>
      </c>
      <c r="J135" s="667">
        <v>12</v>
      </c>
      <c r="K135" s="667">
        <v>936</v>
      </c>
      <c r="L135" s="667">
        <v>1.0909090909090908</v>
      </c>
      <c r="M135" s="667">
        <v>78</v>
      </c>
      <c r="N135" s="667">
        <v>17</v>
      </c>
      <c r="O135" s="667">
        <v>1326</v>
      </c>
      <c r="P135" s="680">
        <v>1.5454545454545454</v>
      </c>
      <c r="Q135" s="668">
        <v>78</v>
      </c>
    </row>
    <row r="136" spans="1:17" ht="14.4" customHeight="1" x14ac:dyDescent="0.3">
      <c r="A136" s="663" t="s">
        <v>3529</v>
      </c>
      <c r="B136" s="664" t="s">
        <v>3530</v>
      </c>
      <c r="C136" s="664" t="s">
        <v>2703</v>
      </c>
      <c r="D136" s="664" t="s">
        <v>3544</v>
      </c>
      <c r="E136" s="664" t="s">
        <v>3545</v>
      </c>
      <c r="F136" s="667">
        <v>2</v>
      </c>
      <c r="G136" s="667">
        <v>612</v>
      </c>
      <c r="H136" s="667">
        <v>1</v>
      </c>
      <c r="I136" s="667">
        <v>306</v>
      </c>
      <c r="J136" s="667">
        <v>3</v>
      </c>
      <c r="K136" s="667">
        <v>921</v>
      </c>
      <c r="L136" s="667">
        <v>1.5049019607843137</v>
      </c>
      <c r="M136" s="667">
        <v>307</v>
      </c>
      <c r="N136" s="667">
        <v>6</v>
      </c>
      <c r="O136" s="667">
        <v>1878</v>
      </c>
      <c r="P136" s="680">
        <v>3.0686274509803924</v>
      </c>
      <c r="Q136" s="668">
        <v>313</v>
      </c>
    </row>
    <row r="137" spans="1:17" ht="14.4" customHeight="1" x14ac:dyDescent="0.3">
      <c r="A137" s="663" t="s">
        <v>3529</v>
      </c>
      <c r="B137" s="664" t="s">
        <v>3530</v>
      </c>
      <c r="C137" s="664" t="s">
        <v>2703</v>
      </c>
      <c r="D137" s="664" t="s">
        <v>3546</v>
      </c>
      <c r="E137" s="664" t="s">
        <v>3547</v>
      </c>
      <c r="F137" s="667">
        <v>10</v>
      </c>
      <c r="G137" s="667">
        <v>1603</v>
      </c>
      <c r="H137" s="667">
        <v>1</v>
      </c>
      <c r="I137" s="667">
        <v>160.30000000000001</v>
      </c>
      <c r="J137" s="667">
        <v>12</v>
      </c>
      <c r="K137" s="667">
        <v>1932</v>
      </c>
      <c r="L137" s="667">
        <v>1.205240174672489</v>
      </c>
      <c r="M137" s="667">
        <v>161</v>
      </c>
      <c r="N137" s="667">
        <v>17</v>
      </c>
      <c r="O137" s="667">
        <v>2771</v>
      </c>
      <c r="P137" s="680">
        <v>1.7286338116032438</v>
      </c>
      <c r="Q137" s="668">
        <v>163</v>
      </c>
    </row>
    <row r="138" spans="1:17" ht="14.4" customHeight="1" x14ac:dyDescent="0.3">
      <c r="A138" s="663" t="s">
        <v>3529</v>
      </c>
      <c r="B138" s="664" t="s">
        <v>3530</v>
      </c>
      <c r="C138" s="664" t="s">
        <v>2703</v>
      </c>
      <c r="D138" s="664" t="s">
        <v>3548</v>
      </c>
      <c r="E138" s="664" t="s">
        <v>3532</v>
      </c>
      <c r="F138" s="667">
        <v>23</v>
      </c>
      <c r="G138" s="667">
        <v>1616</v>
      </c>
      <c r="H138" s="667">
        <v>1</v>
      </c>
      <c r="I138" s="667">
        <v>70.260869565217391</v>
      </c>
      <c r="J138" s="667">
        <v>25</v>
      </c>
      <c r="K138" s="667">
        <v>1775</v>
      </c>
      <c r="L138" s="667">
        <v>1.0983910891089108</v>
      </c>
      <c r="M138" s="667">
        <v>71</v>
      </c>
      <c r="N138" s="667">
        <v>34</v>
      </c>
      <c r="O138" s="667">
        <v>2448</v>
      </c>
      <c r="P138" s="680">
        <v>1.5148514851485149</v>
      </c>
      <c r="Q138" s="668">
        <v>72</v>
      </c>
    </row>
    <row r="139" spans="1:17" ht="14.4" customHeight="1" x14ac:dyDescent="0.3">
      <c r="A139" s="663" t="s">
        <v>3529</v>
      </c>
      <c r="B139" s="664" t="s">
        <v>3530</v>
      </c>
      <c r="C139" s="664" t="s">
        <v>2703</v>
      </c>
      <c r="D139" s="664" t="s">
        <v>3549</v>
      </c>
      <c r="E139" s="664" t="s">
        <v>3550</v>
      </c>
      <c r="F139" s="667">
        <v>2</v>
      </c>
      <c r="G139" s="667">
        <v>2378</v>
      </c>
      <c r="H139" s="667">
        <v>1</v>
      </c>
      <c r="I139" s="667">
        <v>1189</v>
      </c>
      <c r="J139" s="667"/>
      <c r="K139" s="667"/>
      <c r="L139" s="667"/>
      <c r="M139" s="667"/>
      <c r="N139" s="667"/>
      <c r="O139" s="667"/>
      <c r="P139" s="680"/>
      <c r="Q139" s="668"/>
    </row>
    <row r="140" spans="1:17" ht="14.4" customHeight="1" x14ac:dyDescent="0.3">
      <c r="A140" s="663" t="s">
        <v>3529</v>
      </c>
      <c r="B140" s="664" t="s">
        <v>3530</v>
      </c>
      <c r="C140" s="664" t="s">
        <v>2703</v>
      </c>
      <c r="D140" s="664" t="s">
        <v>3551</v>
      </c>
      <c r="E140" s="664" t="s">
        <v>3552</v>
      </c>
      <c r="F140" s="667">
        <v>1</v>
      </c>
      <c r="G140" s="667">
        <v>108</v>
      </c>
      <c r="H140" s="667">
        <v>1</v>
      </c>
      <c r="I140" s="667">
        <v>108</v>
      </c>
      <c r="J140" s="667"/>
      <c r="K140" s="667"/>
      <c r="L140" s="667"/>
      <c r="M140" s="667"/>
      <c r="N140" s="667"/>
      <c r="O140" s="667"/>
      <c r="P140" s="680"/>
      <c r="Q140" s="668"/>
    </row>
    <row r="141" spans="1:17" ht="14.4" customHeight="1" x14ac:dyDescent="0.3">
      <c r="A141" s="663" t="s">
        <v>3553</v>
      </c>
      <c r="B141" s="664" t="s">
        <v>3554</v>
      </c>
      <c r="C141" s="664" t="s">
        <v>2703</v>
      </c>
      <c r="D141" s="664" t="s">
        <v>3555</v>
      </c>
      <c r="E141" s="664" t="s">
        <v>3556</v>
      </c>
      <c r="F141" s="667">
        <v>238</v>
      </c>
      <c r="G141" s="667">
        <v>12714</v>
      </c>
      <c r="H141" s="667">
        <v>1</v>
      </c>
      <c r="I141" s="667">
        <v>53.420168067226889</v>
      </c>
      <c r="J141" s="667">
        <v>188</v>
      </c>
      <c r="K141" s="667">
        <v>10152</v>
      </c>
      <c r="L141" s="667">
        <v>0.79848985370457759</v>
      </c>
      <c r="M141" s="667">
        <v>54</v>
      </c>
      <c r="N141" s="667">
        <v>268</v>
      </c>
      <c r="O141" s="667">
        <v>15544</v>
      </c>
      <c r="P141" s="680">
        <v>1.2225892716690263</v>
      </c>
      <c r="Q141" s="668">
        <v>58</v>
      </c>
    </row>
    <row r="142" spans="1:17" ht="14.4" customHeight="1" x14ac:dyDescent="0.3">
      <c r="A142" s="663" t="s">
        <v>3553</v>
      </c>
      <c r="B142" s="664" t="s">
        <v>3554</v>
      </c>
      <c r="C142" s="664" t="s">
        <v>2703</v>
      </c>
      <c r="D142" s="664" t="s">
        <v>3557</v>
      </c>
      <c r="E142" s="664" t="s">
        <v>3558</v>
      </c>
      <c r="F142" s="667">
        <v>22</v>
      </c>
      <c r="G142" s="667">
        <v>2664</v>
      </c>
      <c r="H142" s="667">
        <v>1</v>
      </c>
      <c r="I142" s="667">
        <v>121.09090909090909</v>
      </c>
      <c r="J142" s="667">
        <v>18</v>
      </c>
      <c r="K142" s="667">
        <v>2214</v>
      </c>
      <c r="L142" s="667">
        <v>0.83108108108108103</v>
      </c>
      <c r="M142" s="667">
        <v>123</v>
      </c>
      <c r="N142" s="667">
        <v>68</v>
      </c>
      <c r="O142" s="667">
        <v>8908</v>
      </c>
      <c r="P142" s="680">
        <v>3.3438438438438438</v>
      </c>
      <c r="Q142" s="668">
        <v>131</v>
      </c>
    </row>
    <row r="143" spans="1:17" ht="14.4" customHeight="1" x14ac:dyDescent="0.3">
      <c r="A143" s="663" t="s">
        <v>3553</v>
      </c>
      <c r="B143" s="664" t="s">
        <v>3554</v>
      </c>
      <c r="C143" s="664" t="s">
        <v>2703</v>
      </c>
      <c r="D143" s="664" t="s">
        <v>3559</v>
      </c>
      <c r="E143" s="664" t="s">
        <v>3560</v>
      </c>
      <c r="F143" s="667"/>
      <c r="G143" s="667"/>
      <c r="H143" s="667"/>
      <c r="I143" s="667"/>
      <c r="J143" s="667"/>
      <c r="K143" s="667"/>
      <c r="L143" s="667"/>
      <c r="M143" s="667"/>
      <c r="N143" s="667">
        <v>20</v>
      </c>
      <c r="O143" s="667">
        <v>8140</v>
      </c>
      <c r="P143" s="680"/>
      <c r="Q143" s="668">
        <v>407</v>
      </c>
    </row>
    <row r="144" spans="1:17" ht="14.4" customHeight="1" x14ac:dyDescent="0.3">
      <c r="A144" s="663" t="s">
        <v>3553</v>
      </c>
      <c r="B144" s="664" t="s">
        <v>3554</v>
      </c>
      <c r="C144" s="664" t="s">
        <v>2703</v>
      </c>
      <c r="D144" s="664" t="s">
        <v>3561</v>
      </c>
      <c r="E144" s="664" t="s">
        <v>3562</v>
      </c>
      <c r="F144" s="667">
        <v>26</v>
      </c>
      <c r="G144" s="667">
        <v>4389</v>
      </c>
      <c r="H144" s="667">
        <v>1</v>
      </c>
      <c r="I144" s="667">
        <v>168.80769230769232</v>
      </c>
      <c r="J144" s="667">
        <v>21</v>
      </c>
      <c r="K144" s="667">
        <v>3612</v>
      </c>
      <c r="L144" s="667">
        <v>0.82296650717703346</v>
      </c>
      <c r="M144" s="667">
        <v>172</v>
      </c>
      <c r="N144" s="667">
        <v>8</v>
      </c>
      <c r="O144" s="667">
        <v>1432</v>
      </c>
      <c r="P144" s="680">
        <v>0.3262702210070631</v>
      </c>
      <c r="Q144" s="668">
        <v>179</v>
      </c>
    </row>
    <row r="145" spans="1:17" ht="14.4" customHeight="1" x14ac:dyDescent="0.3">
      <c r="A145" s="663" t="s">
        <v>3553</v>
      </c>
      <c r="B145" s="664" t="s">
        <v>3554</v>
      </c>
      <c r="C145" s="664" t="s">
        <v>2703</v>
      </c>
      <c r="D145" s="664" t="s">
        <v>3563</v>
      </c>
      <c r="E145" s="664" t="s">
        <v>3564</v>
      </c>
      <c r="F145" s="667">
        <v>13</v>
      </c>
      <c r="G145" s="667">
        <v>4136</v>
      </c>
      <c r="H145" s="667">
        <v>1</v>
      </c>
      <c r="I145" s="667">
        <v>318.15384615384613</v>
      </c>
      <c r="J145" s="667">
        <v>16</v>
      </c>
      <c r="K145" s="667">
        <v>5152</v>
      </c>
      <c r="L145" s="667">
        <v>1.2456479690522244</v>
      </c>
      <c r="M145" s="667">
        <v>322</v>
      </c>
      <c r="N145" s="667">
        <v>14</v>
      </c>
      <c r="O145" s="667">
        <v>4690</v>
      </c>
      <c r="P145" s="680">
        <v>1.13394584139265</v>
      </c>
      <c r="Q145" s="668">
        <v>335</v>
      </c>
    </row>
    <row r="146" spans="1:17" ht="14.4" customHeight="1" x14ac:dyDescent="0.3">
      <c r="A146" s="663" t="s">
        <v>3553</v>
      </c>
      <c r="B146" s="664" t="s">
        <v>3554</v>
      </c>
      <c r="C146" s="664" t="s">
        <v>2703</v>
      </c>
      <c r="D146" s="664" t="s">
        <v>3565</v>
      </c>
      <c r="E146" s="664" t="s">
        <v>3566</v>
      </c>
      <c r="F146" s="667">
        <v>1</v>
      </c>
      <c r="G146" s="667">
        <v>435</v>
      </c>
      <c r="H146" s="667">
        <v>1</v>
      </c>
      <c r="I146" s="667">
        <v>435</v>
      </c>
      <c r="J146" s="667"/>
      <c r="K146" s="667"/>
      <c r="L146" s="667"/>
      <c r="M146" s="667"/>
      <c r="N146" s="667"/>
      <c r="O146" s="667"/>
      <c r="P146" s="680"/>
      <c r="Q146" s="668"/>
    </row>
    <row r="147" spans="1:17" ht="14.4" customHeight="1" x14ac:dyDescent="0.3">
      <c r="A147" s="663" t="s">
        <v>3553</v>
      </c>
      <c r="B147" s="664" t="s">
        <v>3554</v>
      </c>
      <c r="C147" s="664" t="s">
        <v>2703</v>
      </c>
      <c r="D147" s="664" t="s">
        <v>3567</v>
      </c>
      <c r="E147" s="664" t="s">
        <v>3568</v>
      </c>
      <c r="F147" s="667">
        <v>50</v>
      </c>
      <c r="G147" s="667">
        <v>16930</v>
      </c>
      <c r="H147" s="667">
        <v>1</v>
      </c>
      <c r="I147" s="667">
        <v>338.6</v>
      </c>
      <c r="J147" s="667">
        <v>26</v>
      </c>
      <c r="K147" s="667">
        <v>8866</v>
      </c>
      <c r="L147" s="667">
        <v>0.52368576491435326</v>
      </c>
      <c r="M147" s="667">
        <v>341</v>
      </c>
      <c r="N147" s="667">
        <v>40</v>
      </c>
      <c r="O147" s="667">
        <v>13960</v>
      </c>
      <c r="P147" s="680">
        <v>0.82457176609568816</v>
      </c>
      <c r="Q147" s="668">
        <v>349</v>
      </c>
    </row>
    <row r="148" spans="1:17" ht="14.4" customHeight="1" x14ac:dyDescent="0.3">
      <c r="A148" s="663" t="s">
        <v>3553</v>
      </c>
      <c r="B148" s="664" t="s">
        <v>3554</v>
      </c>
      <c r="C148" s="664" t="s">
        <v>2703</v>
      </c>
      <c r="D148" s="664" t="s">
        <v>3569</v>
      </c>
      <c r="E148" s="664" t="s">
        <v>3570</v>
      </c>
      <c r="F148" s="667"/>
      <c r="G148" s="667"/>
      <c r="H148" s="667"/>
      <c r="I148" s="667"/>
      <c r="J148" s="667"/>
      <c r="K148" s="667"/>
      <c r="L148" s="667"/>
      <c r="M148" s="667"/>
      <c r="N148" s="667">
        <v>1</v>
      </c>
      <c r="O148" s="667">
        <v>6226</v>
      </c>
      <c r="P148" s="680"/>
      <c r="Q148" s="668">
        <v>6226</v>
      </c>
    </row>
    <row r="149" spans="1:17" ht="14.4" customHeight="1" x14ac:dyDescent="0.3">
      <c r="A149" s="663" t="s">
        <v>3553</v>
      </c>
      <c r="B149" s="664" t="s">
        <v>3554</v>
      </c>
      <c r="C149" s="664" t="s">
        <v>2703</v>
      </c>
      <c r="D149" s="664" t="s">
        <v>3571</v>
      </c>
      <c r="E149" s="664" t="s">
        <v>3572</v>
      </c>
      <c r="F149" s="667">
        <v>1</v>
      </c>
      <c r="G149" s="667">
        <v>109</v>
      </c>
      <c r="H149" s="667">
        <v>1</v>
      </c>
      <c r="I149" s="667">
        <v>109</v>
      </c>
      <c r="J149" s="667"/>
      <c r="K149" s="667"/>
      <c r="L149" s="667"/>
      <c r="M149" s="667"/>
      <c r="N149" s="667">
        <v>8</v>
      </c>
      <c r="O149" s="667">
        <v>936</v>
      </c>
      <c r="P149" s="680">
        <v>8.5871559633027523</v>
      </c>
      <c r="Q149" s="668">
        <v>117</v>
      </c>
    </row>
    <row r="150" spans="1:17" ht="14.4" customHeight="1" x14ac:dyDescent="0.3">
      <c r="A150" s="663" t="s">
        <v>3553</v>
      </c>
      <c r="B150" s="664" t="s">
        <v>3554</v>
      </c>
      <c r="C150" s="664" t="s">
        <v>2703</v>
      </c>
      <c r="D150" s="664" t="s">
        <v>3573</v>
      </c>
      <c r="E150" s="664" t="s">
        <v>3574</v>
      </c>
      <c r="F150" s="667"/>
      <c r="G150" s="667"/>
      <c r="H150" s="667"/>
      <c r="I150" s="667"/>
      <c r="J150" s="667"/>
      <c r="K150" s="667"/>
      <c r="L150" s="667"/>
      <c r="M150" s="667"/>
      <c r="N150" s="667">
        <v>2</v>
      </c>
      <c r="O150" s="667">
        <v>98</v>
      </c>
      <c r="P150" s="680"/>
      <c r="Q150" s="668">
        <v>49</v>
      </c>
    </row>
    <row r="151" spans="1:17" ht="14.4" customHeight="1" x14ac:dyDescent="0.3">
      <c r="A151" s="663" t="s">
        <v>3553</v>
      </c>
      <c r="B151" s="664" t="s">
        <v>3554</v>
      </c>
      <c r="C151" s="664" t="s">
        <v>2703</v>
      </c>
      <c r="D151" s="664" t="s">
        <v>3575</v>
      </c>
      <c r="E151" s="664" t="s">
        <v>3576</v>
      </c>
      <c r="F151" s="667">
        <v>1</v>
      </c>
      <c r="G151" s="667">
        <v>37</v>
      </c>
      <c r="H151" s="667">
        <v>1</v>
      </c>
      <c r="I151" s="667">
        <v>37</v>
      </c>
      <c r="J151" s="667"/>
      <c r="K151" s="667"/>
      <c r="L151" s="667"/>
      <c r="M151" s="667"/>
      <c r="N151" s="667">
        <v>8</v>
      </c>
      <c r="O151" s="667">
        <v>304</v>
      </c>
      <c r="P151" s="680">
        <v>8.2162162162162158</v>
      </c>
      <c r="Q151" s="668">
        <v>38</v>
      </c>
    </row>
    <row r="152" spans="1:17" ht="14.4" customHeight="1" x14ac:dyDescent="0.3">
      <c r="A152" s="663" t="s">
        <v>3553</v>
      </c>
      <c r="B152" s="664" t="s">
        <v>3554</v>
      </c>
      <c r="C152" s="664" t="s">
        <v>2703</v>
      </c>
      <c r="D152" s="664" t="s">
        <v>3286</v>
      </c>
      <c r="E152" s="664" t="s">
        <v>3287</v>
      </c>
      <c r="F152" s="667">
        <v>1</v>
      </c>
      <c r="G152" s="667">
        <v>664</v>
      </c>
      <c r="H152" s="667">
        <v>1</v>
      </c>
      <c r="I152" s="667">
        <v>664</v>
      </c>
      <c r="J152" s="667"/>
      <c r="K152" s="667"/>
      <c r="L152" s="667"/>
      <c r="M152" s="667"/>
      <c r="N152" s="667">
        <v>1</v>
      </c>
      <c r="O152" s="667">
        <v>704</v>
      </c>
      <c r="P152" s="680">
        <v>1.0602409638554218</v>
      </c>
      <c r="Q152" s="668">
        <v>704</v>
      </c>
    </row>
    <row r="153" spans="1:17" ht="14.4" customHeight="1" x14ac:dyDescent="0.3">
      <c r="A153" s="663" t="s">
        <v>3553</v>
      </c>
      <c r="B153" s="664" t="s">
        <v>3554</v>
      </c>
      <c r="C153" s="664" t="s">
        <v>2703</v>
      </c>
      <c r="D153" s="664" t="s">
        <v>3577</v>
      </c>
      <c r="E153" s="664" t="s">
        <v>3578</v>
      </c>
      <c r="F153" s="667">
        <v>104</v>
      </c>
      <c r="G153" s="667">
        <v>29359</v>
      </c>
      <c r="H153" s="667">
        <v>1</v>
      </c>
      <c r="I153" s="667">
        <v>282.29807692307691</v>
      </c>
      <c r="J153" s="667">
        <v>93</v>
      </c>
      <c r="K153" s="667">
        <v>26505</v>
      </c>
      <c r="L153" s="667">
        <v>0.90278960455056367</v>
      </c>
      <c r="M153" s="667">
        <v>285</v>
      </c>
      <c r="N153" s="667">
        <v>123</v>
      </c>
      <c r="O153" s="667">
        <v>37392</v>
      </c>
      <c r="P153" s="680">
        <v>1.2736128614734834</v>
      </c>
      <c r="Q153" s="668">
        <v>304</v>
      </c>
    </row>
    <row r="154" spans="1:17" ht="14.4" customHeight="1" x14ac:dyDescent="0.3">
      <c r="A154" s="663" t="s">
        <v>3553</v>
      </c>
      <c r="B154" s="664" t="s">
        <v>3554</v>
      </c>
      <c r="C154" s="664" t="s">
        <v>2703</v>
      </c>
      <c r="D154" s="664" t="s">
        <v>3579</v>
      </c>
      <c r="E154" s="664" t="s">
        <v>3580</v>
      </c>
      <c r="F154" s="667">
        <v>24</v>
      </c>
      <c r="G154" s="667">
        <v>10972</v>
      </c>
      <c r="H154" s="667">
        <v>1</v>
      </c>
      <c r="I154" s="667">
        <v>457.16666666666669</v>
      </c>
      <c r="J154" s="667">
        <v>25</v>
      </c>
      <c r="K154" s="667">
        <v>11550</v>
      </c>
      <c r="L154" s="667">
        <v>1.0526795479402113</v>
      </c>
      <c r="M154" s="667">
        <v>462</v>
      </c>
      <c r="N154" s="667">
        <v>48</v>
      </c>
      <c r="O154" s="667">
        <v>23712</v>
      </c>
      <c r="P154" s="680">
        <v>2.1611374407582939</v>
      </c>
      <c r="Q154" s="668">
        <v>494</v>
      </c>
    </row>
    <row r="155" spans="1:17" ht="14.4" customHeight="1" x14ac:dyDescent="0.3">
      <c r="A155" s="663" t="s">
        <v>3553</v>
      </c>
      <c r="B155" s="664" t="s">
        <v>3554</v>
      </c>
      <c r="C155" s="664" t="s">
        <v>2703</v>
      </c>
      <c r="D155" s="664" t="s">
        <v>3581</v>
      </c>
      <c r="E155" s="664" t="s">
        <v>3582</v>
      </c>
      <c r="F155" s="667">
        <v>126</v>
      </c>
      <c r="G155" s="667">
        <v>44172</v>
      </c>
      <c r="H155" s="667">
        <v>1</v>
      </c>
      <c r="I155" s="667">
        <v>350.57142857142856</v>
      </c>
      <c r="J155" s="667">
        <v>111</v>
      </c>
      <c r="K155" s="667">
        <v>39516</v>
      </c>
      <c r="L155" s="667">
        <v>0.89459386036403155</v>
      </c>
      <c r="M155" s="667">
        <v>356</v>
      </c>
      <c r="N155" s="667">
        <v>153</v>
      </c>
      <c r="O155" s="667">
        <v>56610</v>
      </c>
      <c r="P155" s="680">
        <v>1.2815810920945396</v>
      </c>
      <c r="Q155" s="668">
        <v>370</v>
      </c>
    </row>
    <row r="156" spans="1:17" ht="14.4" customHeight="1" x14ac:dyDescent="0.3">
      <c r="A156" s="663" t="s">
        <v>3553</v>
      </c>
      <c r="B156" s="664" t="s">
        <v>3554</v>
      </c>
      <c r="C156" s="664" t="s">
        <v>2703</v>
      </c>
      <c r="D156" s="664" t="s">
        <v>3583</v>
      </c>
      <c r="E156" s="664" t="s">
        <v>3584</v>
      </c>
      <c r="F156" s="667">
        <v>4</v>
      </c>
      <c r="G156" s="667">
        <v>415</v>
      </c>
      <c r="H156" s="667">
        <v>1</v>
      </c>
      <c r="I156" s="667">
        <v>103.75</v>
      </c>
      <c r="J156" s="667">
        <v>10</v>
      </c>
      <c r="K156" s="667">
        <v>1050</v>
      </c>
      <c r="L156" s="667">
        <v>2.5301204819277108</v>
      </c>
      <c r="M156" s="667">
        <v>105</v>
      </c>
      <c r="N156" s="667"/>
      <c r="O156" s="667"/>
      <c r="P156" s="680"/>
      <c r="Q156" s="668"/>
    </row>
    <row r="157" spans="1:17" ht="14.4" customHeight="1" x14ac:dyDescent="0.3">
      <c r="A157" s="663" t="s">
        <v>3553</v>
      </c>
      <c r="B157" s="664" t="s">
        <v>3554</v>
      </c>
      <c r="C157" s="664" t="s">
        <v>2703</v>
      </c>
      <c r="D157" s="664" t="s">
        <v>3585</v>
      </c>
      <c r="E157" s="664" t="s">
        <v>3586</v>
      </c>
      <c r="F157" s="667">
        <v>6</v>
      </c>
      <c r="G157" s="667">
        <v>694</v>
      </c>
      <c r="H157" s="667">
        <v>1</v>
      </c>
      <c r="I157" s="667">
        <v>115.66666666666667</v>
      </c>
      <c r="J157" s="667">
        <v>1</v>
      </c>
      <c r="K157" s="667">
        <v>117</v>
      </c>
      <c r="L157" s="667">
        <v>0.16858789625360229</v>
      </c>
      <c r="M157" s="667">
        <v>117</v>
      </c>
      <c r="N157" s="667"/>
      <c r="O157" s="667"/>
      <c r="P157" s="680"/>
      <c r="Q157" s="668"/>
    </row>
    <row r="158" spans="1:17" ht="14.4" customHeight="1" x14ac:dyDescent="0.3">
      <c r="A158" s="663" t="s">
        <v>3553</v>
      </c>
      <c r="B158" s="664" t="s">
        <v>3554</v>
      </c>
      <c r="C158" s="664" t="s">
        <v>2703</v>
      </c>
      <c r="D158" s="664" t="s">
        <v>3587</v>
      </c>
      <c r="E158" s="664" t="s">
        <v>3588</v>
      </c>
      <c r="F158" s="667">
        <v>2</v>
      </c>
      <c r="G158" s="667">
        <v>918</v>
      </c>
      <c r="H158" s="667">
        <v>1</v>
      </c>
      <c r="I158" s="667">
        <v>459</v>
      </c>
      <c r="J158" s="667"/>
      <c r="K158" s="667"/>
      <c r="L158" s="667"/>
      <c r="M158" s="667"/>
      <c r="N158" s="667">
        <v>16</v>
      </c>
      <c r="O158" s="667">
        <v>7920</v>
      </c>
      <c r="P158" s="680">
        <v>8.6274509803921564</v>
      </c>
      <c r="Q158" s="668">
        <v>495</v>
      </c>
    </row>
    <row r="159" spans="1:17" ht="14.4" customHeight="1" x14ac:dyDescent="0.3">
      <c r="A159" s="663" t="s">
        <v>3553</v>
      </c>
      <c r="B159" s="664" t="s">
        <v>3554</v>
      </c>
      <c r="C159" s="664" t="s">
        <v>2703</v>
      </c>
      <c r="D159" s="664" t="s">
        <v>3323</v>
      </c>
      <c r="E159" s="664" t="s">
        <v>3324</v>
      </c>
      <c r="F159" s="667">
        <v>2</v>
      </c>
      <c r="G159" s="667">
        <v>2506</v>
      </c>
      <c r="H159" s="667">
        <v>1</v>
      </c>
      <c r="I159" s="667">
        <v>1253</v>
      </c>
      <c r="J159" s="667"/>
      <c r="K159" s="667"/>
      <c r="L159" s="667"/>
      <c r="M159" s="667"/>
      <c r="N159" s="667"/>
      <c r="O159" s="667"/>
      <c r="P159" s="680"/>
      <c r="Q159" s="668"/>
    </row>
    <row r="160" spans="1:17" ht="14.4" customHeight="1" x14ac:dyDescent="0.3">
      <c r="A160" s="663" t="s">
        <v>3553</v>
      </c>
      <c r="B160" s="664" t="s">
        <v>3554</v>
      </c>
      <c r="C160" s="664" t="s">
        <v>2703</v>
      </c>
      <c r="D160" s="664" t="s">
        <v>3589</v>
      </c>
      <c r="E160" s="664" t="s">
        <v>3590</v>
      </c>
      <c r="F160" s="667">
        <v>5</v>
      </c>
      <c r="G160" s="667">
        <v>2155</v>
      </c>
      <c r="H160" s="667">
        <v>1</v>
      </c>
      <c r="I160" s="667">
        <v>431</v>
      </c>
      <c r="J160" s="667">
        <v>10</v>
      </c>
      <c r="K160" s="667">
        <v>4370</v>
      </c>
      <c r="L160" s="667">
        <v>2.0278422273781902</v>
      </c>
      <c r="M160" s="667">
        <v>437</v>
      </c>
      <c r="N160" s="667">
        <v>2</v>
      </c>
      <c r="O160" s="667">
        <v>912</v>
      </c>
      <c r="P160" s="680">
        <v>0.42320185614849187</v>
      </c>
      <c r="Q160" s="668">
        <v>456</v>
      </c>
    </row>
    <row r="161" spans="1:17" ht="14.4" customHeight="1" x14ac:dyDescent="0.3">
      <c r="A161" s="663" t="s">
        <v>3553</v>
      </c>
      <c r="B161" s="664" t="s">
        <v>3554</v>
      </c>
      <c r="C161" s="664" t="s">
        <v>2703</v>
      </c>
      <c r="D161" s="664" t="s">
        <v>3591</v>
      </c>
      <c r="E161" s="664" t="s">
        <v>3592</v>
      </c>
      <c r="F161" s="667">
        <v>52</v>
      </c>
      <c r="G161" s="667">
        <v>2776</v>
      </c>
      <c r="H161" s="667">
        <v>1</v>
      </c>
      <c r="I161" s="667">
        <v>53.384615384615387</v>
      </c>
      <c r="J161" s="667">
        <v>56</v>
      </c>
      <c r="K161" s="667">
        <v>3024</v>
      </c>
      <c r="L161" s="667">
        <v>1.0893371757925072</v>
      </c>
      <c r="M161" s="667">
        <v>54</v>
      </c>
      <c r="N161" s="667">
        <v>62</v>
      </c>
      <c r="O161" s="667">
        <v>3596</v>
      </c>
      <c r="P161" s="680">
        <v>1.2953890489913544</v>
      </c>
      <c r="Q161" s="668">
        <v>58</v>
      </c>
    </row>
    <row r="162" spans="1:17" ht="14.4" customHeight="1" x14ac:dyDescent="0.3">
      <c r="A162" s="663" t="s">
        <v>3553</v>
      </c>
      <c r="B162" s="664" t="s">
        <v>3554</v>
      </c>
      <c r="C162" s="664" t="s">
        <v>2703</v>
      </c>
      <c r="D162" s="664" t="s">
        <v>3593</v>
      </c>
      <c r="E162" s="664" t="s">
        <v>3594</v>
      </c>
      <c r="F162" s="667">
        <v>152</v>
      </c>
      <c r="G162" s="667">
        <v>25254</v>
      </c>
      <c r="H162" s="667">
        <v>1</v>
      </c>
      <c r="I162" s="667">
        <v>166.14473684210526</v>
      </c>
      <c r="J162" s="667">
        <v>136</v>
      </c>
      <c r="K162" s="667">
        <v>22984</v>
      </c>
      <c r="L162" s="667">
        <v>0.91011324938623583</v>
      </c>
      <c r="M162" s="667">
        <v>169</v>
      </c>
      <c r="N162" s="667">
        <v>289</v>
      </c>
      <c r="O162" s="667">
        <v>50575</v>
      </c>
      <c r="P162" s="680">
        <v>2.0026530450621682</v>
      </c>
      <c r="Q162" s="668">
        <v>175</v>
      </c>
    </row>
    <row r="163" spans="1:17" ht="14.4" customHeight="1" x14ac:dyDescent="0.3">
      <c r="A163" s="663" t="s">
        <v>3553</v>
      </c>
      <c r="B163" s="664" t="s">
        <v>3554</v>
      </c>
      <c r="C163" s="664" t="s">
        <v>2703</v>
      </c>
      <c r="D163" s="664" t="s">
        <v>3290</v>
      </c>
      <c r="E163" s="664" t="s">
        <v>3291</v>
      </c>
      <c r="F163" s="667">
        <v>1</v>
      </c>
      <c r="G163" s="667">
        <v>79</v>
      </c>
      <c r="H163" s="667">
        <v>1</v>
      </c>
      <c r="I163" s="667">
        <v>79</v>
      </c>
      <c r="J163" s="667"/>
      <c r="K163" s="667"/>
      <c r="L163" s="667"/>
      <c r="M163" s="667"/>
      <c r="N163" s="667">
        <v>12</v>
      </c>
      <c r="O163" s="667">
        <v>1020</v>
      </c>
      <c r="P163" s="680">
        <v>12.911392405063291</v>
      </c>
      <c r="Q163" s="668">
        <v>85</v>
      </c>
    </row>
    <row r="164" spans="1:17" ht="14.4" customHeight="1" x14ac:dyDescent="0.3">
      <c r="A164" s="663" t="s">
        <v>3553</v>
      </c>
      <c r="B164" s="664" t="s">
        <v>3554</v>
      </c>
      <c r="C164" s="664" t="s">
        <v>2703</v>
      </c>
      <c r="D164" s="664" t="s">
        <v>3292</v>
      </c>
      <c r="E164" s="664" t="s">
        <v>3293</v>
      </c>
      <c r="F164" s="667"/>
      <c r="G164" s="667"/>
      <c r="H164" s="667"/>
      <c r="I164" s="667"/>
      <c r="J164" s="667"/>
      <c r="K164" s="667"/>
      <c r="L164" s="667"/>
      <c r="M164" s="667"/>
      <c r="N164" s="667">
        <v>6</v>
      </c>
      <c r="O164" s="667">
        <v>1068</v>
      </c>
      <c r="P164" s="680"/>
      <c r="Q164" s="668">
        <v>178</v>
      </c>
    </row>
    <row r="165" spans="1:17" ht="14.4" customHeight="1" x14ac:dyDescent="0.3">
      <c r="A165" s="663" t="s">
        <v>3553</v>
      </c>
      <c r="B165" s="664" t="s">
        <v>3554</v>
      </c>
      <c r="C165" s="664" t="s">
        <v>2703</v>
      </c>
      <c r="D165" s="664" t="s">
        <v>3595</v>
      </c>
      <c r="E165" s="664" t="s">
        <v>3596</v>
      </c>
      <c r="F165" s="667">
        <v>31</v>
      </c>
      <c r="G165" s="667">
        <v>4966</v>
      </c>
      <c r="H165" s="667">
        <v>1</v>
      </c>
      <c r="I165" s="667">
        <v>160.19354838709677</v>
      </c>
      <c r="J165" s="667">
        <v>7</v>
      </c>
      <c r="K165" s="667">
        <v>1141</v>
      </c>
      <c r="L165" s="667">
        <v>0.229762384212646</v>
      </c>
      <c r="M165" s="667">
        <v>163</v>
      </c>
      <c r="N165" s="667">
        <v>5</v>
      </c>
      <c r="O165" s="667">
        <v>845</v>
      </c>
      <c r="P165" s="680">
        <v>0.17015706806282724</v>
      </c>
      <c r="Q165" s="668">
        <v>169</v>
      </c>
    </row>
    <row r="166" spans="1:17" ht="14.4" customHeight="1" x14ac:dyDescent="0.3">
      <c r="A166" s="663" t="s">
        <v>3553</v>
      </c>
      <c r="B166" s="664" t="s">
        <v>3554</v>
      </c>
      <c r="C166" s="664" t="s">
        <v>2703</v>
      </c>
      <c r="D166" s="664" t="s">
        <v>3456</v>
      </c>
      <c r="E166" s="664" t="s">
        <v>3457</v>
      </c>
      <c r="F166" s="667">
        <v>8</v>
      </c>
      <c r="G166" s="667">
        <v>8032</v>
      </c>
      <c r="H166" s="667">
        <v>1</v>
      </c>
      <c r="I166" s="667">
        <v>1004</v>
      </c>
      <c r="J166" s="667"/>
      <c r="K166" s="667"/>
      <c r="L166" s="667"/>
      <c r="M166" s="667"/>
      <c r="N166" s="667"/>
      <c r="O166" s="667"/>
      <c r="P166" s="680"/>
      <c r="Q166" s="668"/>
    </row>
    <row r="167" spans="1:17" ht="14.4" customHeight="1" x14ac:dyDescent="0.3">
      <c r="A167" s="663" t="s">
        <v>3553</v>
      </c>
      <c r="B167" s="664" t="s">
        <v>3554</v>
      </c>
      <c r="C167" s="664" t="s">
        <v>2703</v>
      </c>
      <c r="D167" s="664" t="s">
        <v>3294</v>
      </c>
      <c r="E167" s="664" t="s">
        <v>3295</v>
      </c>
      <c r="F167" s="667"/>
      <c r="G167" s="667"/>
      <c r="H167" s="667"/>
      <c r="I167" s="667"/>
      <c r="J167" s="667"/>
      <c r="K167" s="667"/>
      <c r="L167" s="667"/>
      <c r="M167" s="667"/>
      <c r="N167" s="667">
        <v>4</v>
      </c>
      <c r="O167" s="667">
        <v>704</v>
      </c>
      <c r="P167" s="680"/>
      <c r="Q167" s="668">
        <v>176</v>
      </c>
    </row>
    <row r="168" spans="1:17" ht="14.4" customHeight="1" x14ac:dyDescent="0.3">
      <c r="A168" s="663" t="s">
        <v>3553</v>
      </c>
      <c r="B168" s="664" t="s">
        <v>3554</v>
      </c>
      <c r="C168" s="664" t="s">
        <v>2703</v>
      </c>
      <c r="D168" s="664" t="s">
        <v>3597</v>
      </c>
      <c r="E168" s="664" t="s">
        <v>3598</v>
      </c>
      <c r="F168" s="667">
        <v>8</v>
      </c>
      <c r="G168" s="667">
        <v>17948</v>
      </c>
      <c r="H168" s="667">
        <v>1</v>
      </c>
      <c r="I168" s="667">
        <v>2243.5</v>
      </c>
      <c r="J168" s="667"/>
      <c r="K168" s="667"/>
      <c r="L168" s="667"/>
      <c r="M168" s="667"/>
      <c r="N168" s="667"/>
      <c r="O168" s="667"/>
      <c r="P168" s="680"/>
      <c r="Q168" s="668"/>
    </row>
    <row r="169" spans="1:17" ht="14.4" customHeight="1" x14ac:dyDescent="0.3">
      <c r="A169" s="663" t="s">
        <v>3553</v>
      </c>
      <c r="B169" s="664" t="s">
        <v>3554</v>
      </c>
      <c r="C169" s="664" t="s">
        <v>2703</v>
      </c>
      <c r="D169" s="664" t="s">
        <v>3296</v>
      </c>
      <c r="E169" s="664" t="s">
        <v>3297</v>
      </c>
      <c r="F169" s="667"/>
      <c r="G169" s="667"/>
      <c r="H169" s="667"/>
      <c r="I169" s="667"/>
      <c r="J169" s="667"/>
      <c r="K169" s="667"/>
      <c r="L169" s="667"/>
      <c r="M169" s="667"/>
      <c r="N169" s="667">
        <v>2</v>
      </c>
      <c r="O169" s="667">
        <v>526</v>
      </c>
      <c r="P169" s="680"/>
      <c r="Q169" s="668">
        <v>263</v>
      </c>
    </row>
    <row r="170" spans="1:17" ht="14.4" customHeight="1" x14ac:dyDescent="0.3">
      <c r="A170" s="663" t="s">
        <v>3553</v>
      </c>
      <c r="B170" s="664" t="s">
        <v>3554</v>
      </c>
      <c r="C170" s="664" t="s">
        <v>2703</v>
      </c>
      <c r="D170" s="664" t="s">
        <v>3599</v>
      </c>
      <c r="E170" s="664" t="s">
        <v>3600</v>
      </c>
      <c r="F170" s="667"/>
      <c r="G170" s="667"/>
      <c r="H170" s="667"/>
      <c r="I170" s="667"/>
      <c r="J170" s="667"/>
      <c r="K170" s="667"/>
      <c r="L170" s="667"/>
      <c r="M170" s="667"/>
      <c r="N170" s="667">
        <v>2</v>
      </c>
      <c r="O170" s="667">
        <v>4260</v>
      </c>
      <c r="P170" s="680"/>
      <c r="Q170" s="668">
        <v>2130</v>
      </c>
    </row>
    <row r="171" spans="1:17" ht="14.4" customHeight="1" x14ac:dyDescent="0.3">
      <c r="A171" s="663" t="s">
        <v>3553</v>
      </c>
      <c r="B171" s="664" t="s">
        <v>3554</v>
      </c>
      <c r="C171" s="664" t="s">
        <v>2703</v>
      </c>
      <c r="D171" s="664" t="s">
        <v>3601</v>
      </c>
      <c r="E171" s="664" t="s">
        <v>3602</v>
      </c>
      <c r="F171" s="667">
        <v>1</v>
      </c>
      <c r="G171" s="667">
        <v>225</v>
      </c>
      <c r="H171" s="667">
        <v>1</v>
      </c>
      <c r="I171" s="667">
        <v>225</v>
      </c>
      <c r="J171" s="667"/>
      <c r="K171" s="667"/>
      <c r="L171" s="667"/>
      <c r="M171" s="667"/>
      <c r="N171" s="667">
        <v>24</v>
      </c>
      <c r="O171" s="667">
        <v>5808</v>
      </c>
      <c r="P171" s="680">
        <v>25.813333333333333</v>
      </c>
      <c r="Q171" s="668">
        <v>242</v>
      </c>
    </row>
    <row r="172" spans="1:17" ht="14.4" customHeight="1" x14ac:dyDescent="0.3">
      <c r="A172" s="663" t="s">
        <v>3553</v>
      </c>
      <c r="B172" s="664" t="s">
        <v>3554</v>
      </c>
      <c r="C172" s="664" t="s">
        <v>2703</v>
      </c>
      <c r="D172" s="664" t="s">
        <v>3603</v>
      </c>
      <c r="E172" s="664" t="s">
        <v>3604</v>
      </c>
      <c r="F172" s="667"/>
      <c r="G172" s="667"/>
      <c r="H172" s="667"/>
      <c r="I172" s="667"/>
      <c r="J172" s="667"/>
      <c r="K172" s="667"/>
      <c r="L172" s="667"/>
      <c r="M172" s="667"/>
      <c r="N172" s="667">
        <v>2</v>
      </c>
      <c r="O172" s="667">
        <v>10432</v>
      </c>
      <c r="P172" s="680"/>
      <c r="Q172" s="668">
        <v>5216</v>
      </c>
    </row>
    <row r="173" spans="1:17" ht="14.4" customHeight="1" x14ac:dyDescent="0.3">
      <c r="A173" s="663" t="s">
        <v>3605</v>
      </c>
      <c r="B173" s="664" t="s">
        <v>3606</v>
      </c>
      <c r="C173" s="664" t="s">
        <v>2703</v>
      </c>
      <c r="D173" s="664" t="s">
        <v>3607</v>
      </c>
      <c r="E173" s="664" t="s">
        <v>3608</v>
      </c>
      <c r="F173" s="667">
        <v>73</v>
      </c>
      <c r="G173" s="667">
        <v>11635</v>
      </c>
      <c r="H173" s="667">
        <v>1</v>
      </c>
      <c r="I173" s="667">
        <v>159.38356164383561</v>
      </c>
      <c r="J173" s="667">
        <v>79</v>
      </c>
      <c r="K173" s="667">
        <v>12719</v>
      </c>
      <c r="L173" s="667">
        <v>1.0931671680275032</v>
      </c>
      <c r="M173" s="667">
        <v>161</v>
      </c>
      <c r="N173" s="667">
        <v>172</v>
      </c>
      <c r="O173" s="667">
        <v>29756</v>
      </c>
      <c r="P173" s="680">
        <v>2.5574559518693598</v>
      </c>
      <c r="Q173" s="668">
        <v>173</v>
      </c>
    </row>
    <row r="174" spans="1:17" ht="14.4" customHeight="1" x14ac:dyDescent="0.3">
      <c r="A174" s="663" t="s">
        <v>3605</v>
      </c>
      <c r="B174" s="664" t="s">
        <v>3606</v>
      </c>
      <c r="C174" s="664" t="s">
        <v>2703</v>
      </c>
      <c r="D174" s="664" t="s">
        <v>3609</v>
      </c>
      <c r="E174" s="664" t="s">
        <v>3610</v>
      </c>
      <c r="F174" s="667">
        <v>1</v>
      </c>
      <c r="G174" s="667">
        <v>1165</v>
      </c>
      <c r="H174" s="667">
        <v>1</v>
      </c>
      <c r="I174" s="667">
        <v>1165</v>
      </c>
      <c r="J174" s="667">
        <v>2</v>
      </c>
      <c r="K174" s="667">
        <v>2338</v>
      </c>
      <c r="L174" s="667">
        <v>2.0068669527896996</v>
      </c>
      <c r="M174" s="667">
        <v>1169</v>
      </c>
      <c r="N174" s="667"/>
      <c r="O174" s="667"/>
      <c r="P174" s="680"/>
      <c r="Q174" s="668"/>
    </row>
    <row r="175" spans="1:17" ht="14.4" customHeight="1" x14ac:dyDescent="0.3">
      <c r="A175" s="663" t="s">
        <v>3605</v>
      </c>
      <c r="B175" s="664" t="s">
        <v>3606</v>
      </c>
      <c r="C175" s="664" t="s">
        <v>2703</v>
      </c>
      <c r="D175" s="664" t="s">
        <v>3611</v>
      </c>
      <c r="E175" s="664" t="s">
        <v>3612</v>
      </c>
      <c r="F175" s="667">
        <v>32</v>
      </c>
      <c r="G175" s="667">
        <v>1266</v>
      </c>
      <c r="H175" s="667">
        <v>1</v>
      </c>
      <c r="I175" s="667">
        <v>39.5625</v>
      </c>
      <c r="J175" s="667">
        <v>13</v>
      </c>
      <c r="K175" s="667">
        <v>520</v>
      </c>
      <c r="L175" s="667">
        <v>0.41074249605055291</v>
      </c>
      <c r="M175" s="667">
        <v>40</v>
      </c>
      <c r="N175" s="667">
        <v>11</v>
      </c>
      <c r="O175" s="667">
        <v>451</v>
      </c>
      <c r="P175" s="680">
        <v>0.35624012638230645</v>
      </c>
      <c r="Q175" s="668">
        <v>41</v>
      </c>
    </row>
    <row r="176" spans="1:17" ht="14.4" customHeight="1" x14ac:dyDescent="0.3">
      <c r="A176" s="663" t="s">
        <v>3605</v>
      </c>
      <c r="B176" s="664" t="s">
        <v>3606</v>
      </c>
      <c r="C176" s="664" t="s">
        <v>2703</v>
      </c>
      <c r="D176" s="664" t="s">
        <v>3613</v>
      </c>
      <c r="E176" s="664" t="s">
        <v>3614</v>
      </c>
      <c r="F176" s="667">
        <v>6</v>
      </c>
      <c r="G176" s="667">
        <v>2667</v>
      </c>
      <c r="H176" s="667">
        <v>1</v>
      </c>
      <c r="I176" s="667">
        <v>444.5</v>
      </c>
      <c r="J176" s="667"/>
      <c r="K176" s="667"/>
      <c r="L176" s="667"/>
      <c r="M176" s="667"/>
      <c r="N176" s="667"/>
      <c r="O176" s="667"/>
      <c r="P176" s="680"/>
      <c r="Q176" s="668"/>
    </row>
    <row r="177" spans="1:17" ht="14.4" customHeight="1" x14ac:dyDescent="0.3">
      <c r="A177" s="663" t="s">
        <v>3605</v>
      </c>
      <c r="B177" s="664" t="s">
        <v>3606</v>
      </c>
      <c r="C177" s="664" t="s">
        <v>2703</v>
      </c>
      <c r="D177" s="664" t="s">
        <v>3615</v>
      </c>
      <c r="E177" s="664" t="s">
        <v>3616</v>
      </c>
      <c r="F177" s="667">
        <v>3</v>
      </c>
      <c r="G177" s="667">
        <v>93</v>
      </c>
      <c r="H177" s="667">
        <v>1</v>
      </c>
      <c r="I177" s="667">
        <v>31</v>
      </c>
      <c r="J177" s="667">
        <v>1</v>
      </c>
      <c r="K177" s="667">
        <v>31</v>
      </c>
      <c r="L177" s="667">
        <v>0.33333333333333331</v>
      </c>
      <c r="M177" s="667">
        <v>31</v>
      </c>
      <c r="N177" s="667">
        <v>6</v>
      </c>
      <c r="O177" s="667">
        <v>186</v>
      </c>
      <c r="P177" s="680">
        <v>2</v>
      </c>
      <c r="Q177" s="668">
        <v>31</v>
      </c>
    </row>
    <row r="178" spans="1:17" ht="14.4" customHeight="1" x14ac:dyDescent="0.3">
      <c r="A178" s="663" t="s">
        <v>3605</v>
      </c>
      <c r="B178" s="664" t="s">
        <v>3606</v>
      </c>
      <c r="C178" s="664" t="s">
        <v>2703</v>
      </c>
      <c r="D178" s="664" t="s">
        <v>3617</v>
      </c>
      <c r="E178" s="664" t="s">
        <v>3618</v>
      </c>
      <c r="F178" s="667"/>
      <c r="G178" s="667"/>
      <c r="H178" s="667"/>
      <c r="I178" s="667"/>
      <c r="J178" s="667">
        <v>2</v>
      </c>
      <c r="K178" s="667">
        <v>414</v>
      </c>
      <c r="L178" s="667"/>
      <c r="M178" s="667">
        <v>207</v>
      </c>
      <c r="N178" s="667"/>
      <c r="O178" s="667"/>
      <c r="P178" s="680"/>
      <c r="Q178" s="668"/>
    </row>
    <row r="179" spans="1:17" ht="14.4" customHeight="1" x14ac:dyDescent="0.3">
      <c r="A179" s="663" t="s">
        <v>3605</v>
      </c>
      <c r="B179" s="664" t="s">
        <v>3606</v>
      </c>
      <c r="C179" s="664" t="s">
        <v>2703</v>
      </c>
      <c r="D179" s="664" t="s">
        <v>3619</v>
      </c>
      <c r="E179" s="664" t="s">
        <v>3620</v>
      </c>
      <c r="F179" s="667"/>
      <c r="G179" s="667"/>
      <c r="H179" s="667"/>
      <c r="I179" s="667"/>
      <c r="J179" s="667">
        <v>2</v>
      </c>
      <c r="K179" s="667">
        <v>760</v>
      </c>
      <c r="L179" s="667"/>
      <c r="M179" s="667">
        <v>380</v>
      </c>
      <c r="N179" s="667"/>
      <c r="O179" s="667"/>
      <c r="P179" s="680"/>
      <c r="Q179" s="668"/>
    </row>
    <row r="180" spans="1:17" ht="14.4" customHeight="1" x14ac:dyDescent="0.3">
      <c r="A180" s="663" t="s">
        <v>3605</v>
      </c>
      <c r="B180" s="664" t="s">
        <v>3606</v>
      </c>
      <c r="C180" s="664" t="s">
        <v>2703</v>
      </c>
      <c r="D180" s="664" t="s">
        <v>3621</v>
      </c>
      <c r="E180" s="664" t="s">
        <v>3622</v>
      </c>
      <c r="F180" s="667">
        <v>21</v>
      </c>
      <c r="G180" s="667">
        <v>2379</v>
      </c>
      <c r="H180" s="667">
        <v>1</v>
      </c>
      <c r="I180" s="667">
        <v>113.28571428571429</v>
      </c>
      <c r="J180" s="667">
        <v>65</v>
      </c>
      <c r="K180" s="667">
        <v>7540</v>
      </c>
      <c r="L180" s="667">
        <v>3.1693989071038251</v>
      </c>
      <c r="M180" s="667">
        <v>116</v>
      </c>
      <c r="N180" s="667">
        <v>82</v>
      </c>
      <c r="O180" s="667">
        <v>9594</v>
      </c>
      <c r="P180" s="680">
        <v>4.0327868852459012</v>
      </c>
      <c r="Q180" s="668">
        <v>117</v>
      </c>
    </row>
    <row r="181" spans="1:17" ht="14.4" customHeight="1" x14ac:dyDescent="0.3">
      <c r="A181" s="663" t="s">
        <v>3605</v>
      </c>
      <c r="B181" s="664" t="s">
        <v>3606</v>
      </c>
      <c r="C181" s="664" t="s">
        <v>2703</v>
      </c>
      <c r="D181" s="664" t="s">
        <v>3623</v>
      </c>
      <c r="E181" s="664" t="s">
        <v>3624</v>
      </c>
      <c r="F181" s="667">
        <v>7</v>
      </c>
      <c r="G181" s="667">
        <v>591</v>
      </c>
      <c r="H181" s="667">
        <v>1</v>
      </c>
      <c r="I181" s="667">
        <v>84.428571428571431</v>
      </c>
      <c r="J181" s="667">
        <v>11</v>
      </c>
      <c r="K181" s="667">
        <v>935</v>
      </c>
      <c r="L181" s="667">
        <v>1.5820642978003383</v>
      </c>
      <c r="M181" s="667">
        <v>85</v>
      </c>
      <c r="N181" s="667">
        <v>51</v>
      </c>
      <c r="O181" s="667">
        <v>4641</v>
      </c>
      <c r="P181" s="680">
        <v>7.8527918781725887</v>
      </c>
      <c r="Q181" s="668">
        <v>91</v>
      </c>
    </row>
    <row r="182" spans="1:17" ht="14.4" customHeight="1" x14ac:dyDescent="0.3">
      <c r="A182" s="663" t="s">
        <v>3605</v>
      </c>
      <c r="B182" s="664" t="s">
        <v>3606</v>
      </c>
      <c r="C182" s="664" t="s">
        <v>2703</v>
      </c>
      <c r="D182" s="664" t="s">
        <v>3625</v>
      </c>
      <c r="E182" s="664" t="s">
        <v>3626</v>
      </c>
      <c r="F182" s="667">
        <v>1</v>
      </c>
      <c r="G182" s="667">
        <v>21</v>
      </c>
      <c r="H182" s="667">
        <v>1</v>
      </c>
      <c r="I182" s="667">
        <v>21</v>
      </c>
      <c r="J182" s="667">
        <v>19</v>
      </c>
      <c r="K182" s="667">
        <v>399</v>
      </c>
      <c r="L182" s="667">
        <v>19</v>
      </c>
      <c r="M182" s="667">
        <v>21</v>
      </c>
      <c r="N182" s="667">
        <v>12</v>
      </c>
      <c r="O182" s="667">
        <v>252</v>
      </c>
      <c r="P182" s="680">
        <v>12</v>
      </c>
      <c r="Q182" s="668">
        <v>21</v>
      </c>
    </row>
    <row r="183" spans="1:17" ht="14.4" customHeight="1" x14ac:dyDescent="0.3">
      <c r="A183" s="663" t="s">
        <v>3605</v>
      </c>
      <c r="B183" s="664" t="s">
        <v>3606</v>
      </c>
      <c r="C183" s="664" t="s">
        <v>2703</v>
      </c>
      <c r="D183" s="664" t="s">
        <v>3627</v>
      </c>
      <c r="E183" s="664" t="s">
        <v>3628</v>
      </c>
      <c r="F183" s="667">
        <v>20</v>
      </c>
      <c r="G183" s="667">
        <v>9729</v>
      </c>
      <c r="H183" s="667">
        <v>1</v>
      </c>
      <c r="I183" s="667">
        <v>486.45</v>
      </c>
      <c r="J183" s="667"/>
      <c r="K183" s="667"/>
      <c r="L183" s="667"/>
      <c r="M183" s="667"/>
      <c r="N183" s="667"/>
      <c r="O183" s="667"/>
      <c r="P183" s="680"/>
      <c r="Q183" s="668"/>
    </row>
    <row r="184" spans="1:17" ht="14.4" customHeight="1" x14ac:dyDescent="0.3">
      <c r="A184" s="663" t="s">
        <v>3605</v>
      </c>
      <c r="B184" s="664" t="s">
        <v>3606</v>
      </c>
      <c r="C184" s="664" t="s">
        <v>2703</v>
      </c>
      <c r="D184" s="664" t="s">
        <v>3629</v>
      </c>
      <c r="E184" s="664" t="s">
        <v>3630</v>
      </c>
      <c r="F184" s="667">
        <v>9</v>
      </c>
      <c r="G184" s="667">
        <v>365</v>
      </c>
      <c r="H184" s="667">
        <v>1</v>
      </c>
      <c r="I184" s="667">
        <v>40.555555555555557</v>
      </c>
      <c r="J184" s="667">
        <v>34</v>
      </c>
      <c r="K184" s="667">
        <v>1394</v>
      </c>
      <c r="L184" s="667">
        <v>3.8191780821917809</v>
      </c>
      <c r="M184" s="667">
        <v>41</v>
      </c>
      <c r="N184" s="667">
        <v>41</v>
      </c>
      <c r="O184" s="667">
        <v>1681</v>
      </c>
      <c r="P184" s="680">
        <v>4.6054794520547944</v>
      </c>
      <c r="Q184" s="668">
        <v>41</v>
      </c>
    </row>
    <row r="185" spans="1:17" ht="14.4" customHeight="1" x14ac:dyDescent="0.3">
      <c r="A185" s="663" t="s">
        <v>3605</v>
      </c>
      <c r="B185" s="664" t="s">
        <v>3606</v>
      </c>
      <c r="C185" s="664" t="s">
        <v>2703</v>
      </c>
      <c r="D185" s="664" t="s">
        <v>3631</v>
      </c>
      <c r="E185" s="664" t="s">
        <v>3632</v>
      </c>
      <c r="F185" s="667"/>
      <c r="G185" s="667"/>
      <c r="H185" s="667"/>
      <c r="I185" s="667"/>
      <c r="J185" s="667"/>
      <c r="K185" s="667"/>
      <c r="L185" s="667"/>
      <c r="M185" s="667"/>
      <c r="N185" s="667">
        <v>1</v>
      </c>
      <c r="O185" s="667">
        <v>30</v>
      </c>
      <c r="P185" s="680"/>
      <c r="Q185" s="668">
        <v>30</v>
      </c>
    </row>
    <row r="186" spans="1:17" ht="14.4" customHeight="1" x14ac:dyDescent="0.3">
      <c r="A186" s="663" t="s">
        <v>3633</v>
      </c>
      <c r="B186" s="664" t="s">
        <v>3634</v>
      </c>
      <c r="C186" s="664" t="s">
        <v>2703</v>
      </c>
      <c r="D186" s="664" t="s">
        <v>3635</v>
      </c>
      <c r="E186" s="664" t="s">
        <v>3636</v>
      </c>
      <c r="F186" s="667">
        <v>2</v>
      </c>
      <c r="G186" s="667">
        <v>7752</v>
      </c>
      <c r="H186" s="667">
        <v>1</v>
      </c>
      <c r="I186" s="667">
        <v>3876</v>
      </c>
      <c r="J186" s="667"/>
      <c r="K186" s="667"/>
      <c r="L186" s="667"/>
      <c r="M186" s="667"/>
      <c r="N186" s="667"/>
      <c r="O186" s="667"/>
      <c r="P186" s="680"/>
      <c r="Q186" s="668"/>
    </row>
    <row r="187" spans="1:17" ht="14.4" customHeight="1" x14ac:dyDescent="0.3">
      <c r="A187" s="663" t="s">
        <v>3633</v>
      </c>
      <c r="B187" s="664" t="s">
        <v>3634</v>
      </c>
      <c r="C187" s="664" t="s">
        <v>2703</v>
      </c>
      <c r="D187" s="664" t="s">
        <v>3637</v>
      </c>
      <c r="E187" s="664" t="s">
        <v>3638</v>
      </c>
      <c r="F187" s="667">
        <v>2</v>
      </c>
      <c r="G187" s="667">
        <v>2014</v>
      </c>
      <c r="H187" s="667">
        <v>1</v>
      </c>
      <c r="I187" s="667">
        <v>1007</v>
      </c>
      <c r="J187" s="667"/>
      <c r="K187" s="667"/>
      <c r="L187" s="667"/>
      <c r="M187" s="667"/>
      <c r="N187" s="667"/>
      <c r="O187" s="667"/>
      <c r="P187" s="680"/>
      <c r="Q187" s="668"/>
    </row>
    <row r="188" spans="1:17" ht="14.4" customHeight="1" x14ac:dyDescent="0.3">
      <c r="A188" s="663" t="s">
        <v>3633</v>
      </c>
      <c r="B188" s="664" t="s">
        <v>3634</v>
      </c>
      <c r="C188" s="664" t="s">
        <v>2703</v>
      </c>
      <c r="D188" s="664" t="s">
        <v>3639</v>
      </c>
      <c r="E188" s="664" t="s">
        <v>3640</v>
      </c>
      <c r="F188" s="667">
        <v>2</v>
      </c>
      <c r="G188" s="667">
        <v>436</v>
      </c>
      <c r="H188" s="667">
        <v>1</v>
      </c>
      <c r="I188" s="667">
        <v>218</v>
      </c>
      <c r="J188" s="667"/>
      <c r="K188" s="667"/>
      <c r="L188" s="667"/>
      <c r="M188" s="667"/>
      <c r="N188" s="667"/>
      <c r="O188" s="667"/>
      <c r="P188" s="680"/>
      <c r="Q188" s="668"/>
    </row>
    <row r="189" spans="1:17" ht="14.4" customHeight="1" x14ac:dyDescent="0.3">
      <c r="A189" s="663" t="s">
        <v>3633</v>
      </c>
      <c r="B189" s="664" t="s">
        <v>3634</v>
      </c>
      <c r="C189" s="664" t="s">
        <v>2703</v>
      </c>
      <c r="D189" s="664" t="s">
        <v>3641</v>
      </c>
      <c r="E189" s="664" t="s">
        <v>3642</v>
      </c>
      <c r="F189" s="667">
        <v>2</v>
      </c>
      <c r="G189" s="667">
        <v>46</v>
      </c>
      <c r="H189" s="667">
        <v>1</v>
      </c>
      <c r="I189" s="667">
        <v>23</v>
      </c>
      <c r="J189" s="667"/>
      <c r="K189" s="667"/>
      <c r="L189" s="667"/>
      <c r="M189" s="667"/>
      <c r="N189" s="667"/>
      <c r="O189" s="667"/>
      <c r="P189" s="680"/>
      <c r="Q189" s="668"/>
    </row>
    <row r="190" spans="1:17" ht="14.4" customHeight="1" x14ac:dyDescent="0.3">
      <c r="A190" s="663" t="s">
        <v>3633</v>
      </c>
      <c r="B190" s="664" t="s">
        <v>3634</v>
      </c>
      <c r="C190" s="664" t="s">
        <v>2703</v>
      </c>
      <c r="D190" s="664" t="s">
        <v>3323</v>
      </c>
      <c r="E190" s="664" t="s">
        <v>3324</v>
      </c>
      <c r="F190" s="667">
        <v>2</v>
      </c>
      <c r="G190" s="667">
        <v>2522</v>
      </c>
      <c r="H190" s="667">
        <v>1</v>
      </c>
      <c r="I190" s="667">
        <v>1261</v>
      </c>
      <c r="J190" s="667"/>
      <c r="K190" s="667"/>
      <c r="L190" s="667"/>
      <c r="M190" s="667"/>
      <c r="N190" s="667"/>
      <c r="O190" s="667"/>
      <c r="P190" s="680"/>
      <c r="Q190" s="668"/>
    </row>
    <row r="191" spans="1:17" ht="14.4" customHeight="1" x14ac:dyDescent="0.3">
      <c r="A191" s="663" t="s">
        <v>3633</v>
      </c>
      <c r="B191" s="664" t="s">
        <v>3634</v>
      </c>
      <c r="C191" s="664" t="s">
        <v>2703</v>
      </c>
      <c r="D191" s="664" t="s">
        <v>3643</v>
      </c>
      <c r="E191" s="664" t="s">
        <v>3644</v>
      </c>
      <c r="F191" s="667">
        <v>6</v>
      </c>
      <c r="G191" s="667">
        <v>2580</v>
      </c>
      <c r="H191" s="667">
        <v>1</v>
      </c>
      <c r="I191" s="667">
        <v>430</v>
      </c>
      <c r="J191" s="667"/>
      <c r="K191" s="667"/>
      <c r="L191" s="667"/>
      <c r="M191" s="667"/>
      <c r="N191" s="667"/>
      <c r="O191" s="667"/>
      <c r="P191" s="680"/>
      <c r="Q191" s="668"/>
    </row>
    <row r="192" spans="1:17" ht="14.4" customHeight="1" thickBot="1" x14ac:dyDescent="0.35">
      <c r="A192" s="669" t="s">
        <v>3633</v>
      </c>
      <c r="B192" s="670" t="s">
        <v>3634</v>
      </c>
      <c r="C192" s="670" t="s">
        <v>2703</v>
      </c>
      <c r="D192" s="670" t="s">
        <v>3456</v>
      </c>
      <c r="E192" s="670" t="s">
        <v>3457</v>
      </c>
      <c r="F192" s="673">
        <v>6</v>
      </c>
      <c r="G192" s="673">
        <v>6036</v>
      </c>
      <c r="H192" s="673">
        <v>1</v>
      </c>
      <c r="I192" s="673">
        <v>1006</v>
      </c>
      <c r="J192" s="673"/>
      <c r="K192" s="673"/>
      <c r="L192" s="673"/>
      <c r="M192" s="673"/>
      <c r="N192" s="673"/>
      <c r="O192" s="673"/>
      <c r="P192" s="681"/>
      <c r="Q192" s="67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1475</v>
      </c>
      <c r="D3" s="197">
        <f>SUBTOTAL(9,D6:D1048576)</f>
        <v>1347</v>
      </c>
      <c r="E3" s="197">
        <f>SUBTOTAL(9,E6:E1048576)</f>
        <v>1577</v>
      </c>
      <c r="F3" s="198">
        <f>IF(OR(E3=0,C3=0),"",E3/C3)</f>
        <v>1.0691525423728814</v>
      </c>
      <c r="G3" s="453">
        <f>SUBTOTAL(9,G6:G1048576)</f>
        <v>1426.6556999999998</v>
      </c>
      <c r="H3" s="454">
        <f>SUBTOTAL(9,H6:H1048576)</f>
        <v>1286.1528000000001</v>
      </c>
      <c r="I3" s="454">
        <f>SUBTOTAL(9,I6:I1048576)</f>
        <v>1461.7364000000007</v>
      </c>
      <c r="J3" s="198">
        <f>IF(OR(I3=0,G3=0),"",I3/G3)</f>
        <v>1.0245894647180822</v>
      </c>
      <c r="K3" s="453">
        <f>SUBTOTAL(9,K6:K1048576)</f>
        <v>51.625</v>
      </c>
      <c r="L3" s="454">
        <f>SUBTOTAL(9,L6:L1048576)</f>
        <v>47.145000000000003</v>
      </c>
      <c r="M3" s="454">
        <f>SUBTOTAL(9,M6:M1048576)</f>
        <v>55.195</v>
      </c>
      <c r="N3" s="199">
        <f>IF(OR(M3=0,E3=0),"",M3/E3)</f>
        <v>3.5000000000000003E-2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6"/>
      <c r="B5" s="907"/>
      <c r="C5" s="910">
        <v>2014</v>
      </c>
      <c r="D5" s="910">
        <v>2015</v>
      </c>
      <c r="E5" s="910">
        <v>2016</v>
      </c>
      <c r="F5" s="911" t="s">
        <v>2</v>
      </c>
      <c r="G5" s="915">
        <v>2014</v>
      </c>
      <c r="H5" s="910">
        <v>2015</v>
      </c>
      <c r="I5" s="910">
        <v>2016</v>
      </c>
      <c r="J5" s="911" t="s">
        <v>2</v>
      </c>
      <c r="K5" s="915">
        <v>2014</v>
      </c>
      <c r="L5" s="910">
        <v>2015</v>
      </c>
      <c r="M5" s="910">
        <v>2016</v>
      </c>
      <c r="N5" s="916" t="s">
        <v>93</v>
      </c>
    </row>
    <row r="6" spans="1:14" ht="14.4" customHeight="1" thickBot="1" x14ac:dyDescent="0.35">
      <c r="A6" s="908" t="s">
        <v>3063</v>
      </c>
      <c r="B6" s="909" t="s">
        <v>3646</v>
      </c>
      <c r="C6" s="912">
        <v>1475</v>
      </c>
      <c r="D6" s="913">
        <v>1347</v>
      </c>
      <c r="E6" s="913">
        <v>1577</v>
      </c>
      <c r="F6" s="914">
        <v>1.0691525423728814</v>
      </c>
      <c r="G6" s="912">
        <v>1426.6556999999998</v>
      </c>
      <c r="H6" s="913">
        <v>1286.1528000000001</v>
      </c>
      <c r="I6" s="913">
        <v>1461.7364000000007</v>
      </c>
      <c r="J6" s="914">
        <v>1.0245894647180822</v>
      </c>
      <c r="K6" s="912">
        <v>51.625</v>
      </c>
      <c r="L6" s="913">
        <v>47.145000000000003</v>
      </c>
      <c r="M6" s="913">
        <v>55.195</v>
      </c>
      <c r="N6" s="91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1.1986700387701124</v>
      </c>
      <c r="C4" s="330">
        <f t="shared" ref="C4:M4" si="0">(C10+C8)/C6</f>
        <v>1.5024167877005525</v>
      </c>
      <c r="D4" s="330">
        <f t="shared" si="0"/>
        <v>1.5477875175010094</v>
      </c>
      <c r="E4" s="330">
        <f t="shared" si="0"/>
        <v>1.5794144509573034</v>
      </c>
      <c r="F4" s="330">
        <f t="shared" si="0"/>
        <v>1.6309150971500124</v>
      </c>
      <c r="G4" s="330">
        <f t="shared" si="0"/>
        <v>0.60913119980517816</v>
      </c>
      <c r="H4" s="330">
        <f t="shared" si="0"/>
        <v>0.60913119980517816</v>
      </c>
      <c r="I4" s="330">
        <f t="shared" si="0"/>
        <v>0.60913119980517816</v>
      </c>
      <c r="J4" s="330">
        <f t="shared" si="0"/>
        <v>0.60913119980517816</v>
      </c>
      <c r="K4" s="330">
        <f t="shared" si="0"/>
        <v>0.60913119980517816</v>
      </c>
      <c r="L4" s="330">
        <f t="shared" si="0"/>
        <v>0.60913119980517816</v>
      </c>
      <c r="M4" s="330">
        <f t="shared" si="0"/>
        <v>0.60913119980517816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3156.9258300000001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16441.686000000002</v>
      </c>
      <c r="G6" s="332">
        <f t="shared" si="1"/>
        <v>16441.686000000002</v>
      </c>
      <c r="H6" s="332">
        <f t="shared" si="1"/>
        <v>16441.686000000002</v>
      </c>
      <c r="I6" s="332">
        <f t="shared" si="1"/>
        <v>16441.686000000002</v>
      </c>
      <c r="J6" s="332">
        <f t="shared" si="1"/>
        <v>16441.686000000002</v>
      </c>
      <c r="K6" s="332">
        <f t="shared" si="1"/>
        <v>16441.686000000002</v>
      </c>
      <c r="L6" s="332">
        <f t="shared" si="1"/>
        <v>16441.686000000002</v>
      </c>
      <c r="M6" s="332">
        <f t="shared" si="1"/>
        <v>16441.686000000002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>
        <v>559.995</v>
      </c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16799.849999999999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2020722.1199999996</v>
      </c>
      <c r="C9" s="331">
        <v>1874415.5700000003</v>
      </c>
      <c r="D9" s="331">
        <v>2015007.9900000012</v>
      </c>
      <c r="E9" s="331">
        <v>2077046.5100000005</v>
      </c>
      <c r="F9" s="331">
        <v>2027951.7300000014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2020.7221199999997</v>
      </c>
      <c r="C10" s="332">
        <f t="shared" ref="C10:M10" si="3">C9/1000+B10</f>
        <v>3895.13769</v>
      </c>
      <c r="D10" s="332">
        <f t="shared" si="3"/>
        <v>5910.1456800000014</v>
      </c>
      <c r="E10" s="332">
        <f t="shared" si="3"/>
        <v>7987.1921900000016</v>
      </c>
      <c r="F10" s="332">
        <f t="shared" si="3"/>
        <v>10015.143920000002</v>
      </c>
      <c r="G10" s="332">
        <f t="shared" si="3"/>
        <v>10015.143920000002</v>
      </c>
      <c r="H10" s="332">
        <f t="shared" si="3"/>
        <v>10015.143920000002</v>
      </c>
      <c r="I10" s="332">
        <f t="shared" si="3"/>
        <v>10015.143920000002</v>
      </c>
      <c r="J10" s="332">
        <f t="shared" si="3"/>
        <v>10015.143920000002</v>
      </c>
      <c r="K10" s="332">
        <f t="shared" si="3"/>
        <v>10015.143920000002</v>
      </c>
      <c r="L10" s="332">
        <f t="shared" si="3"/>
        <v>10015.143920000002</v>
      </c>
      <c r="M10" s="332">
        <f t="shared" si="3"/>
        <v>10015.143920000002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5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1.5376308465552715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1.5376308465552715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1652.85031615912</v>
      </c>
      <c r="C7" s="56">
        <v>137.737526346593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93.797120000000007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719.61446999999998</v>
      </c>
      <c r="Q7" s="189">
        <v>1.044906916927</v>
      </c>
    </row>
    <row r="8" spans="1:17" ht="14.4" customHeight="1" x14ac:dyDescent="0.3">
      <c r="A8" s="19" t="s">
        <v>36</v>
      </c>
      <c r="B8" s="55">
        <v>66.488753573221004</v>
      </c>
      <c r="C8" s="56">
        <v>5.5407294644349996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61.698</v>
      </c>
      <c r="Q8" s="189">
        <v>2.2270713773709998</v>
      </c>
    </row>
    <row r="9" spans="1:17" ht="14.4" customHeight="1" x14ac:dyDescent="0.3">
      <c r="A9" s="19" t="s">
        <v>37</v>
      </c>
      <c r="B9" s="55">
        <v>2686.9374511403698</v>
      </c>
      <c r="C9" s="56">
        <v>223.911454261697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185.36946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880.60681999999997</v>
      </c>
      <c r="Q9" s="189">
        <v>0.78656701409300001</v>
      </c>
    </row>
    <row r="10" spans="1:17" ht="14.4" customHeight="1" x14ac:dyDescent="0.3">
      <c r="A10" s="19" t="s">
        <v>38</v>
      </c>
      <c r="B10" s="55">
        <v>326.77354191697202</v>
      </c>
      <c r="C10" s="56">
        <v>27.231128493080998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27.638349999999999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145.07058000000001</v>
      </c>
      <c r="Q10" s="189">
        <v>1.0654760785020001</v>
      </c>
    </row>
    <row r="11" spans="1:17" ht="14.4" customHeight="1" x14ac:dyDescent="0.3">
      <c r="A11" s="19" t="s">
        <v>39</v>
      </c>
      <c r="B11" s="55">
        <v>619.61027194206395</v>
      </c>
      <c r="C11" s="56">
        <v>51.634189328505002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42.996859999999998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219.66036</v>
      </c>
      <c r="Q11" s="189">
        <v>0.85083299595299999</v>
      </c>
    </row>
    <row r="12" spans="1:17" ht="14.4" customHeight="1" x14ac:dyDescent="0.3">
      <c r="A12" s="19" t="s">
        <v>40</v>
      </c>
      <c r="B12" s="55">
        <v>48.174732639288997</v>
      </c>
      <c r="C12" s="56">
        <v>4.0145610532739999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3.4106299999999998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8.5414100000000008</v>
      </c>
      <c r="Q12" s="189">
        <v>0.425521489729</v>
      </c>
    </row>
    <row r="13" spans="1:17" ht="14.4" customHeight="1" x14ac:dyDescent="0.3">
      <c r="A13" s="19" t="s">
        <v>41</v>
      </c>
      <c r="B13" s="55">
        <v>815.07476332889598</v>
      </c>
      <c r="C13" s="56">
        <v>67.922896944073997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62.080930000000002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328.19474000000002</v>
      </c>
      <c r="Q13" s="189">
        <v>0.96637438850699997</v>
      </c>
    </row>
    <row r="14" spans="1:17" ht="14.4" customHeight="1" x14ac:dyDescent="0.3">
      <c r="A14" s="19" t="s">
        <v>42</v>
      </c>
      <c r="B14" s="55">
        <v>2286.1294113378099</v>
      </c>
      <c r="C14" s="56">
        <v>190.51078427815099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140.97499999999999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1113.335</v>
      </c>
      <c r="Q14" s="189">
        <v>1.1687894774230001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428.10564315760001</v>
      </c>
      <c r="C17" s="56">
        <v>35.675470263133001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36.461120000000001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198.72789</v>
      </c>
      <c r="Q17" s="189">
        <v>1.114087010117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0.32400000000000001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1785.13098607966</v>
      </c>
      <c r="C19" s="56">
        <v>148.76091550663901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135.11142000000001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750.55164000000002</v>
      </c>
      <c r="Q19" s="189">
        <v>1.0090710149819999</v>
      </c>
    </row>
    <row r="20" spans="1:17" ht="14.4" customHeight="1" x14ac:dyDescent="0.3">
      <c r="A20" s="19" t="s">
        <v>48</v>
      </c>
      <c r="B20" s="55">
        <v>25325.006980980099</v>
      </c>
      <c r="C20" s="56">
        <v>2110.4172484150099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2286.9965099999999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11180.953729999999</v>
      </c>
      <c r="Q20" s="189">
        <v>1.0595965076</v>
      </c>
    </row>
    <row r="21" spans="1:17" ht="14.4" customHeight="1" x14ac:dyDescent="0.3">
      <c r="A21" s="20" t="s">
        <v>49</v>
      </c>
      <c r="B21" s="55">
        <v>1568.00391158964</v>
      </c>
      <c r="C21" s="56">
        <v>130.66699263247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127.491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733.21600000000001</v>
      </c>
      <c r="Q21" s="189">
        <v>1.1222665881080001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14.52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14.52</v>
      </c>
      <c r="Q22" s="189" t="s">
        <v>310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/>
    </row>
    <row r="24" spans="1:17" ht="14.4" customHeight="1" x14ac:dyDescent="0.3">
      <c r="A24" s="20" t="s">
        <v>52</v>
      </c>
      <c r="B24" s="55">
        <v>99.593726386956007</v>
      </c>
      <c r="C24" s="56">
        <v>8.2994771989129994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7.7429999998999993E-2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86.671359999998998</v>
      </c>
      <c r="Q24" s="189">
        <v>2.0885980628110001</v>
      </c>
    </row>
    <row r="25" spans="1:17" ht="14.4" customHeight="1" x14ac:dyDescent="0.3">
      <c r="A25" s="21" t="s">
        <v>53</v>
      </c>
      <c r="B25" s="58">
        <v>37707.880490231699</v>
      </c>
      <c r="C25" s="59">
        <v>3142.3233741859799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3156.9258300000001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16441.686000000002</v>
      </c>
      <c r="Q25" s="190">
        <v>1.0464668362939999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406.88524999999998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2073.97102</v>
      </c>
      <c r="Q26" s="189" t="s">
        <v>310</v>
      </c>
    </row>
    <row r="27" spans="1:17" ht="14.4" customHeight="1" x14ac:dyDescent="0.3">
      <c r="A27" s="22" t="s">
        <v>55</v>
      </c>
      <c r="B27" s="58">
        <v>37707.880490231699</v>
      </c>
      <c r="C27" s="59">
        <v>3142.3233741859799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3563.8110799999999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18515.657019999999</v>
      </c>
      <c r="Q27" s="190">
        <v>1.1784692289850001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106.99164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527.39883999999995</v>
      </c>
      <c r="Q28" s="189">
        <v>0.81650293672999996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37707.880490231699</v>
      </c>
      <c r="G6" s="620">
        <v>15711.6168709299</v>
      </c>
      <c r="H6" s="622">
        <v>3156.9258300000001</v>
      </c>
      <c r="I6" s="619">
        <v>16441.686000000002</v>
      </c>
      <c r="J6" s="620">
        <v>730.06912907011599</v>
      </c>
      <c r="K6" s="623">
        <v>0.43602784845600001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8502.0392420377393</v>
      </c>
      <c r="G7" s="620">
        <v>3542.51635084906</v>
      </c>
      <c r="H7" s="622">
        <v>556.26927999999998</v>
      </c>
      <c r="I7" s="619">
        <v>3476.7222400000001</v>
      </c>
      <c r="J7" s="620">
        <v>-65.794110849055997</v>
      </c>
      <c r="K7" s="623">
        <v>0.40892803961700003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6215.9098306999304</v>
      </c>
      <c r="G8" s="620">
        <v>2589.9624294583</v>
      </c>
      <c r="H8" s="622">
        <v>415.29428000000001</v>
      </c>
      <c r="I8" s="619">
        <v>2363.38724</v>
      </c>
      <c r="J8" s="620">
        <v>-226.57518945830299</v>
      </c>
      <c r="K8" s="623">
        <v>0.380215817856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9.3000000000000005E-4</v>
      </c>
      <c r="I9" s="624">
        <v>8.5999999999999998E-4</v>
      </c>
      <c r="J9" s="625">
        <v>8.5999999999999998E-4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9.3000000000000005E-4</v>
      </c>
      <c r="I10" s="619">
        <v>8.5999999999999998E-4</v>
      </c>
      <c r="J10" s="620">
        <v>8.5999999999999998E-4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1652.85031615912</v>
      </c>
      <c r="G11" s="625">
        <v>688.687631732966</v>
      </c>
      <c r="H11" s="627">
        <v>93.797120000000007</v>
      </c>
      <c r="I11" s="624">
        <v>719.61446999999998</v>
      </c>
      <c r="J11" s="625">
        <v>30.926838267032998</v>
      </c>
      <c r="K11" s="632">
        <v>0.43537788205299999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800.37609962579495</v>
      </c>
      <c r="G12" s="620">
        <v>333.49004151074797</v>
      </c>
      <c r="H12" s="622">
        <v>66.933459999999997</v>
      </c>
      <c r="I12" s="619">
        <v>310.46604000000002</v>
      </c>
      <c r="J12" s="620">
        <v>-23.024001510746999</v>
      </c>
      <c r="K12" s="623">
        <v>0.38790018860499997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32.000007442703001</v>
      </c>
      <c r="G13" s="620">
        <v>13.333336434459</v>
      </c>
      <c r="H13" s="622">
        <v>0</v>
      </c>
      <c r="I13" s="619">
        <v>12.979850000000001</v>
      </c>
      <c r="J13" s="620">
        <v>-0.35348643445900002</v>
      </c>
      <c r="K13" s="623">
        <v>0.40562021815900001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74.000020398518998</v>
      </c>
      <c r="G14" s="620">
        <v>30.833341832715998</v>
      </c>
      <c r="H14" s="622">
        <v>3.47919</v>
      </c>
      <c r="I14" s="619">
        <v>34.942819999999998</v>
      </c>
      <c r="J14" s="620">
        <v>4.1094781672830001</v>
      </c>
      <c r="K14" s="623">
        <v>0.472200140105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33.000009096637001</v>
      </c>
      <c r="G16" s="620">
        <v>13.750003790265</v>
      </c>
      <c r="H16" s="622">
        <v>0</v>
      </c>
      <c r="I16" s="619">
        <v>0</v>
      </c>
      <c r="J16" s="620">
        <v>-13.750003790265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113.000031149091</v>
      </c>
      <c r="G17" s="620">
        <v>47.083346312121002</v>
      </c>
      <c r="H17" s="622">
        <v>0</v>
      </c>
      <c r="I17" s="619">
        <v>197.32512</v>
      </c>
      <c r="J17" s="620">
        <v>150.241773687879</v>
      </c>
      <c r="K17" s="623">
        <v>1.7462395186390001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270.48195419392999</v>
      </c>
      <c r="G18" s="620">
        <v>112.700814247471</v>
      </c>
      <c r="H18" s="622">
        <v>14.11918</v>
      </c>
      <c r="I18" s="619">
        <v>87.018090000000001</v>
      </c>
      <c r="J18" s="620">
        <v>-25.682724247469999</v>
      </c>
      <c r="K18" s="623">
        <v>0.32171495602799999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239.992169443433</v>
      </c>
      <c r="G19" s="620">
        <v>99.996737268096993</v>
      </c>
      <c r="H19" s="622">
        <v>0</v>
      </c>
      <c r="I19" s="619">
        <v>27.0121</v>
      </c>
      <c r="J19" s="620">
        <v>-72.984637268097003</v>
      </c>
      <c r="K19" s="623">
        <v>0.112554089004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90.00002480901</v>
      </c>
      <c r="G20" s="620">
        <v>37.500010337086998</v>
      </c>
      <c r="H20" s="622">
        <v>9.2652900000000002</v>
      </c>
      <c r="I20" s="619">
        <v>42.215589999999999</v>
      </c>
      <c r="J20" s="620">
        <v>4.7155796629119999</v>
      </c>
      <c r="K20" s="623">
        <v>0.46906198181100001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66.488753573221004</v>
      </c>
      <c r="G21" s="625">
        <v>27.703647322175001</v>
      </c>
      <c r="H21" s="627">
        <v>0</v>
      </c>
      <c r="I21" s="624">
        <v>61.698</v>
      </c>
      <c r="J21" s="625">
        <v>33.994352677823997</v>
      </c>
      <c r="K21" s="632">
        <v>0.92794640723699995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49.685724960950999</v>
      </c>
      <c r="G22" s="620">
        <v>20.702385400396</v>
      </c>
      <c r="H22" s="622">
        <v>0</v>
      </c>
      <c r="I22" s="619">
        <v>51.84</v>
      </c>
      <c r="J22" s="620">
        <v>31.137614599603001</v>
      </c>
      <c r="K22" s="623">
        <v>1.043358027697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16.803028612268999</v>
      </c>
      <c r="G23" s="620">
        <v>7.0012619217790002</v>
      </c>
      <c r="H23" s="622">
        <v>0</v>
      </c>
      <c r="I23" s="619">
        <v>9.8580000000000005</v>
      </c>
      <c r="J23" s="620">
        <v>2.8567380782199998</v>
      </c>
      <c r="K23" s="623">
        <v>0.58667995082699997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2686.9374511403698</v>
      </c>
      <c r="G24" s="625">
        <v>1119.55727130849</v>
      </c>
      <c r="H24" s="627">
        <v>185.36946</v>
      </c>
      <c r="I24" s="624">
        <v>880.60681999999997</v>
      </c>
      <c r="J24" s="625">
        <v>-238.950451308487</v>
      </c>
      <c r="K24" s="632">
        <v>0.327736255872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6.0000016539340004</v>
      </c>
      <c r="G25" s="620">
        <v>2.5000006891390001</v>
      </c>
      <c r="H25" s="622">
        <v>0</v>
      </c>
      <c r="I25" s="619">
        <v>-23.5593</v>
      </c>
      <c r="J25" s="620">
        <v>-26.059300689139</v>
      </c>
      <c r="K25" s="623">
        <v>-3.9265489176239998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399.93492579857002</v>
      </c>
      <c r="G26" s="620">
        <v>166.63955241607101</v>
      </c>
      <c r="H26" s="622">
        <v>18.616009999999999</v>
      </c>
      <c r="I26" s="619">
        <v>42.62426</v>
      </c>
      <c r="J26" s="620">
        <v>-124.01529241607101</v>
      </c>
      <c r="K26" s="623">
        <v>0.106577988693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10.000002756556</v>
      </c>
      <c r="G27" s="620">
        <v>4.1666678152310004</v>
      </c>
      <c r="H27" s="622">
        <v>0.90249999999999997</v>
      </c>
      <c r="I27" s="619">
        <v>0.90249999999999997</v>
      </c>
      <c r="J27" s="620">
        <v>-3.2641678152310001</v>
      </c>
      <c r="K27" s="623">
        <v>9.0249975122000003E-2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2.000000551311</v>
      </c>
      <c r="G28" s="620">
        <v>0.83333356304600004</v>
      </c>
      <c r="H28" s="622">
        <v>0</v>
      </c>
      <c r="I28" s="619">
        <v>0</v>
      </c>
      <c r="J28" s="620">
        <v>-0.83333356304600004</v>
      </c>
      <c r="K28" s="623">
        <v>0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1.0000002756549999</v>
      </c>
      <c r="G29" s="620">
        <v>0.41666678152300002</v>
      </c>
      <c r="H29" s="622">
        <v>0</v>
      </c>
      <c r="I29" s="619">
        <v>1.1155200000000001</v>
      </c>
      <c r="J29" s="620">
        <v>0.69885321847600002</v>
      </c>
      <c r="K29" s="623">
        <v>1.1155196924999999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334.892891633359</v>
      </c>
      <c r="G31" s="620">
        <v>139.53870484723299</v>
      </c>
      <c r="H31" s="622">
        <v>26.537780000000001</v>
      </c>
      <c r="I31" s="619">
        <v>135.67563000000001</v>
      </c>
      <c r="J31" s="620">
        <v>-3.8630748472329999</v>
      </c>
      <c r="K31" s="623">
        <v>0.40513141183200002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396.48589186994298</v>
      </c>
      <c r="G32" s="620">
        <v>165.20245494580999</v>
      </c>
      <c r="H32" s="622">
        <v>30.053190000000001</v>
      </c>
      <c r="I32" s="619">
        <v>146.38587000000001</v>
      </c>
      <c r="J32" s="620">
        <v>-18.816584945809002</v>
      </c>
      <c r="K32" s="623">
        <v>0.369208269453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35.000009647947998</v>
      </c>
      <c r="G33" s="620">
        <v>14.583337353311</v>
      </c>
      <c r="H33" s="622">
        <v>3.2679999999999998</v>
      </c>
      <c r="I33" s="619">
        <v>15.026199999999999</v>
      </c>
      <c r="J33" s="620">
        <v>0.44286264668800002</v>
      </c>
      <c r="K33" s="623">
        <v>0.42931988165500001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390.00010199259799</v>
      </c>
      <c r="G34" s="620">
        <v>162.500042496916</v>
      </c>
      <c r="H34" s="622">
        <v>35.926369999999999</v>
      </c>
      <c r="I34" s="619">
        <v>152.81896</v>
      </c>
      <c r="J34" s="620">
        <v>-9.6810824969149998</v>
      </c>
      <c r="K34" s="623">
        <v>0.39184338470399999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14.805953543945</v>
      </c>
      <c r="G35" s="620">
        <v>6.1691473099770002</v>
      </c>
      <c r="H35" s="622">
        <v>1.32</v>
      </c>
      <c r="I35" s="619">
        <v>6.21</v>
      </c>
      <c r="J35" s="620">
        <v>4.0852690022000003E-2</v>
      </c>
      <c r="K35" s="623">
        <v>0.41942587362299999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165.35751196768101</v>
      </c>
      <c r="G36" s="620">
        <v>68.898963319866994</v>
      </c>
      <c r="H36" s="622">
        <v>13.719379999999999</v>
      </c>
      <c r="I36" s="619">
        <v>59.391300000000001</v>
      </c>
      <c r="J36" s="620">
        <v>-9.5076633198669995</v>
      </c>
      <c r="K36" s="623">
        <v>0.35916904707399999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1.0000002756549999</v>
      </c>
      <c r="G37" s="620">
        <v>0.41666678152300002</v>
      </c>
      <c r="H37" s="622">
        <v>0</v>
      </c>
      <c r="I37" s="619">
        <v>4.6916700000000002</v>
      </c>
      <c r="J37" s="620">
        <v>4.2750032184759998</v>
      </c>
      <c r="K37" s="623">
        <v>4.6916687067140002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0.27820007668699998</v>
      </c>
      <c r="G38" s="620">
        <v>0.115916698619</v>
      </c>
      <c r="H38" s="622">
        <v>0</v>
      </c>
      <c r="I38" s="619">
        <v>0.34484999999999999</v>
      </c>
      <c r="J38" s="620">
        <v>0.22893330138000001</v>
      </c>
      <c r="K38" s="623">
        <v>1.23957550302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930.18195909652002</v>
      </c>
      <c r="G39" s="620">
        <v>387.57581629021701</v>
      </c>
      <c r="H39" s="622">
        <v>55.026229999999998</v>
      </c>
      <c r="I39" s="619">
        <v>338.7543</v>
      </c>
      <c r="J39" s="620">
        <v>-48.821516290216003</v>
      </c>
      <c r="K39" s="623">
        <v>0.364180681733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326.77354191697202</v>
      </c>
      <c r="G40" s="625">
        <v>136.15564246540501</v>
      </c>
      <c r="H40" s="627">
        <v>27.638349999999999</v>
      </c>
      <c r="I40" s="624">
        <v>145.07058000000001</v>
      </c>
      <c r="J40" s="625">
        <v>8.9149375345949995</v>
      </c>
      <c r="K40" s="632">
        <v>0.443948366042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261.89120012902498</v>
      </c>
      <c r="G41" s="620">
        <v>109.121333387094</v>
      </c>
      <c r="H41" s="622">
        <v>18.963539999999998</v>
      </c>
      <c r="I41" s="619">
        <v>100.82738000000001</v>
      </c>
      <c r="J41" s="620">
        <v>-8.2939533870929996</v>
      </c>
      <c r="K41" s="623">
        <v>0.38499720475600002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64.882341787946004</v>
      </c>
      <c r="G42" s="620">
        <v>27.034309078311001</v>
      </c>
      <c r="H42" s="622">
        <v>8.6748100000000008</v>
      </c>
      <c r="I42" s="619">
        <v>44.243200000000002</v>
      </c>
      <c r="J42" s="620">
        <v>17.208890921687999</v>
      </c>
      <c r="K42" s="623">
        <v>0.68189893861399997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619.61027194206395</v>
      </c>
      <c r="G43" s="625">
        <v>258.17094664252699</v>
      </c>
      <c r="H43" s="627">
        <v>42.996859999999998</v>
      </c>
      <c r="I43" s="624">
        <v>219.66036</v>
      </c>
      <c r="J43" s="625">
        <v>-38.510586642526</v>
      </c>
      <c r="K43" s="632">
        <v>0.35451374831299998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14.878655353513</v>
      </c>
      <c r="G44" s="620">
        <v>6.19943973063</v>
      </c>
      <c r="H44" s="622">
        <v>0</v>
      </c>
      <c r="I44" s="619">
        <v>4.3368200000000003</v>
      </c>
      <c r="J44" s="620">
        <v>-1.8626197306300001</v>
      </c>
      <c r="K44" s="623">
        <v>0.29147929681500001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18.293871489139001</v>
      </c>
      <c r="G45" s="620">
        <v>7.622446453807</v>
      </c>
      <c r="H45" s="622">
        <v>0.67408999999999997</v>
      </c>
      <c r="I45" s="619">
        <v>4.14283</v>
      </c>
      <c r="J45" s="620">
        <v>-3.479616453807</v>
      </c>
      <c r="K45" s="623">
        <v>0.22645999248699999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259.94294321118798</v>
      </c>
      <c r="G46" s="620">
        <v>108.309559671328</v>
      </c>
      <c r="H46" s="622">
        <v>18.72617</v>
      </c>
      <c r="I46" s="619">
        <v>88.976730000000003</v>
      </c>
      <c r="J46" s="620">
        <v>-19.332829671328</v>
      </c>
      <c r="K46" s="623">
        <v>0.34229330829600002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61.200331257389003</v>
      </c>
      <c r="G47" s="620">
        <v>25.500138023912001</v>
      </c>
      <c r="H47" s="622">
        <v>3.8747600000000002</v>
      </c>
      <c r="I47" s="619">
        <v>16.086729999999999</v>
      </c>
      <c r="J47" s="620">
        <v>-9.4134080239119999</v>
      </c>
      <c r="K47" s="623">
        <v>0.26285364260999999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24.199635340164001</v>
      </c>
      <c r="G48" s="620">
        <v>10.083181391735</v>
      </c>
      <c r="H48" s="622">
        <v>0.40889999999999999</v>
      </c>
      <c r="I48" s="619">
        <v>8.6737000000000002</v>
      </c>
      <c r="J48" s="620">
        <v>-1.409481391735</v>
      </c>
      <c r="K48" s="623">
        <v>0.35842275629600001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9.9229999999999999E-2</v>
      </c>
      <c r="I49" s="619">
        <v>0.29769000000000001</v>
      </c>
      <c r="J49" s="620">
        <v>0.29769000000000001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2.9569022206389999</v>
      </c>
      <c r="G50" s="620">
        <v>1.2320425919319999</v>
      </c>
      <c r="H50" s="622">
        <v>0.14649999999999999</v>
      </c>
      <c r="I50" s="619">
        <v>0.48620999999999998</v>
      </c>
      <c r="J50" s="620">
        <v>-0.74583259193200002</v>
      </c>
      <c r="K50" s="623">
        <v>0.16443222119600001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145.46052969647599</v>
      </c>
      <c r="G51" s="620">
        <v>60.608554040198001</v>
      </c>
      <c r="H51" s="622">
        <v>10.91178</v>
      </c>
      <c r="I51" s="619">
        <v>55.650109999999998</v>
      </c>
      <c r="J51" s="620">
        <v>-4.9584440401979997</v>
      </c>
      <c r="K51" s="623">
        <v>0.38257876632299997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18.569231958328999</v>
      </c>
      <c r="G52" s="620">
        <v>7.7371799826369996</v>
      </c>
      <c r="H52" s="622">
        <v>0.68249000000000004</v>
      </c>
      <c r="I52" s="619">
        <v>13.03375</v>
      </c>
      <c r="J52" s="620">
        <v>5.2965700173619998</v>
      </c>
      <c r="K52" s="623">
        <v>0.70190032787800005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0</v>
      </c>
      <c r="I53" s="619">
        <v>4.2834000000000003</v>
      </c>
      <c r="J53" s="620">
        <v>4.2834000000000003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92.999997133720001</v>
      </c>
      <c r="C55" s="619">
        <v>74.639380000000003</v>
      </c>
      <c r="D55" s="620">
        <v>-18.360617133720002</v>
      </c>
      <c r="E55" s="621">
        <v>0.80257400323000005</v>
      </c>
      <c r="F55" s="619">
        <v>74.108171415225002</v>
      </c>
      <c r="G55" s="620">
        <v>30.878404756344001</v>
      </c>
      <c r="H55" s="622">
        <v>7.4729400000000004</v>
      </c>
      <c r="I55" s="619">
        <v>23.69239</v>
      </c>
      <c r="J55" s="620">
        <v>-7.186014756344</v>
      </c>
      <c r="K55" s="623">
        <v>0.31970010253300002</v>
      </c>
    </row>
    <row r="56" spans="1:11" ht="14.4" customHeight="1" thickBot="1" x14ac:dyDescent="0.35">
      <c r="A56" s="640" t="s">
        <v>363</v>
      </c>
      <c r="B56" s="624">
        <v>23.207227646271999</v>
      </c>
      <c r="C56" s="624">
        <v>48.80838</v>
      </c>
      <c r="D56" s="625">
        <v>25.601152353726999</v>
      </c>
      <c r="E56" s="631">
        <v>2.1031542734849999</v>
      </c>
      <c r="F56" s="624">
        <v>48.174732639288997</v>
      </c>
      <c r="G56" s="625">
        <v>20.072805266370001</v>
      </c>
      <c r="H56" s="627">
        <v>3.4106299999999998</v>
      </c>
      <c r="I56" s="624">
        <v>8.5414100000000008</v>
      </c>
      <c r="J56" s="625">
        <v>-11.53139526637</v>
      </c>
      <c r="K56" s="632">
        <v>0.17730062072</v>
      </c>
    </row>
    <row r="57" spans="1:11" ht="14.4" customHeight="1" thickBot="1" x14ac:dyDescent="0.35">
      <c r="A57" s="641" t="s">
        <v>364</v>
      </c>
      <c r="B57" s="619">
        <v>0</v>
      </c>
      <c r="C57" s="619">
        <v>1.222E-2</v>
      </c>
      <c r="D57" s="620">
        <v>1.222E-2</v>
      </c>
      <c r="E57" s="629" t="s">
        <v>322</v>
      </c>
      <c r="F57" s="619">
        <v>0</v>
      </c>
      <c r="G57" s="620">
        <v>0</v>
      </c>
      <c r="H57" s="622">
        <v>0</v>
      </c>
      <c r="I57" s="619">
        <v>0</v>
      </c>
      <c r="J57" s="620">
        <v>0</v>
      </c>
      <c r="K57" s="623">
        <v>5</v>
      </c>
    </row>
    <row r="58" spans="1:11" ht="14.4" customHeight="1" thickBot="1" x14ac:dyDescent="0.35">
      <c r="A58" s="641" t="s">
        <v>365</v>
      </c>
      <c r="B58" s="619">
        <v>0</v>
      </c>
      <c r="C58" s="619">
        <v>8.4700000000000006</v>
      </c>
      <c r="D58" s="620">
        <v>8.4700000000000006</v>
      </c>
      <c r="E58" s="629" t="s">
        <v>310</v>
      </c>
      <c r="F58" s="619">
        <v>6.3128642749650004</v>
      </c>
      <c r="G58" s="620">
        <v>2.630360114568</v>
      </c>
      <c r="H58" s="622">
        <v>0</v>
      </c>
      <c r="I58" s="619">
        <v>1.694</v>
      </c>
      <c r="J58" s="620">
        <v>-0.93636011456799995</v>
      </c>
      <c r="K58" s="623">
        <v>0.26834095051200002</v>
      </c>
    </row>
    <row r="59" spans="1:11" ht="14.4" customHeight="1" thickBot="1" x14ac:dyDescent="0.35">
      <c r="A59" s="641" t="s">
        <v>366</v>
      </c>
      <c r="B59" s="619">
        <v>0</v>
      </c>
      <c r="C59" s="619">
        <v>4.452</v>
      </c>
      <c r="D59" s="620">
        <v>4.452</v>
      </c>
      <c r="E59" s="629" t="s">
        <v>322</v>
      </c>
      <c r="F59" s="619">
        <v>4.0083469963949998</v>
      </c>
      <c r="G59" s="620">
        <v>1.6701445818309999</v>
      </c>
      <c r="H59" s="622">
        <v>0</v>
      </c>
      <c r="I59" s="619">
        <v>0</v>
      </c>
      <c r="J59" s="620">
        <v>-1.6701445818309999</v>
      </c>
      <c r="K59" s="623">
        <v>0</v>
      </c>
    </row>
    <row r="60" spans="1:11" ht="14.4" customHeight="1" thickBot="1" x14ac:dyDescent="0.35">
      <c r="A60" s="641" t="s">
        <v>367</v>
      </c>
      <c r="B60" s="619">
        <v>13.207227961248</v>
      </c>
      <c r="C60" s="619">
        <v>18.87895</v>
      </c>
      <c r="D60" s="620">
        <v>5.6717220387509997</v>
      </c>
      <c r="E60" s="621">
        <v>1.4294407619359999</v>
      </c>
      <c r="F60" s="619">
        <v>19.354893840875999</v>
      </c>
      <c r="G60" s="620">
        <v>8.0645391003649998</v>
      </c>
      <c r="H60" s="622">
        <v>2.4980000000000002</v>
      </c>
      <c r="I60" s="619">
        <v>4.4596499999999999</v>
      </c>
      <c r="J60" s="620">
        <v>-3.6048891003649999</v>
      </c>
      <c r="K60" s="623">
        <v>0.23041459367600001</v>
      </c>
    </row>
    <row r="61" spans="1:11" ht="14.4" customHeight="1" thickBot="1" x14ac:dyDescent="0.35">
      <c r="A61" s="641" t="s">
        <v>368</v>
      </c>
      <c r="B61" s="619">
        <v>9.9999996850239992</v>
      </c>
      <c r="C61" s="619">
        <v>16.99521</v>
      </c>
      <c r="D61" s="620">
        <v>6.995210314975</v>
      </c>
      <c r="E61" s="621">
        <v>1.69952105353</v>
      </c>
      <c r="F61" s="619">
        <v>18.498627527052001</v>
      </c>
      <c r="G61" s="620">
        <v>7.7077614696049999</v>
      </c>
      <c r="H61" s="622">
        <v>0.91263000000000005</v>
      </c>
      <c r="I61" s="619">
        <v>2.3877600000000001</v>
      </c>
      <c r="J61" s="620">
        <v>-5.3200014696049998</v>
      </c>
      <c r="K61" s="623">
        <v>0.12907768408799999</v>
      </c>
    </row>
    <row r="62" spans="1:11" ht="14.4" customHeight="1" thickBot="1" x14ac:dyDescent="0.35">
      <c r="A62" s="640" t="s">
        <v>369</v>
      </c>
      <c r="B62" s="624">
        <v>1128.9999644392401</v>
      </c>
      <c r="C62" s="624">
        <v>823.72081000000003</v>
      </c>
      <c r="D62" s="625">
        <v>-305.279154439237</v>
      </c>
      <c r="E62" s="631">
        <v>0.72960215761299996</v>
      </c>
      <c r="F62" s="624">
        <v>815.07476332889598</v>
      </c>
      <c r="G62" s="625">
        <v>339.61448472037301</v>
      </c>
      <c r="H62" s="627">
        <v>62.080930000000002</v>
      </c>
      <c r="I62" s="624">
        <v>328.19474000000002</v>
      </c>
      <c r="J62" s="625">
        <v>-11.419744720373</v>
      </c>
      <c r="K62" s="632">
        <v>0.40265599521099998</v>
      </c>
    </row>
    <row r="63" spans="1:11" ht="14.4" customHeight="1" thickBot="1" x14ac:dyDescent="0.35">
      <c r="A63" s="641" t="s">
        <v>370</v>
      </c>
      <c r="B63" s="619">
        <v>0</v>
      </c>
      <c r="C63" s="619">
        <v>0.59199999999999997</v>
      </c>
      <c r="D63" s="620">
        <v>0.59199999999999997</v>
      </c>
      <c r="E63" s="629" t="s">
        <v>322</v>
      </c>
      <c r="F63" s="619">
        <v>0</v>
      </c>
      <c r="G63" s="620">
        <v>0</v>
      </c>
      <c r="H63" s="622">
        <v>0</v>
      </c>
      <c r="I63" s="619">
        <v>0</v>
      </c>
      <c r="J63" s="620">
        <v>0</v>
      </c>
      <c r="K63" s="623">
        <v>0</v>
      </c>
    </row>
    <row r="64" spans="1:11" ht="14.4" customHeight="1" thickBot="1" x14ac:dyDescent="0.35">
      <c r="A64" s="641" t="s">
        <v>371</v>
      </c>
      <c r="B64" s="619">
        <v>17.999999433043001</v>
      </c>
      <c r="C64" s="619">
        <v>13.98643</v>
      </c>
      <c r="D64" s="620">
        <v>-4.0135694330430001</v>
      </c>
      <c r="E64" s="621">
        <v>0.77702391336300003</v>
      </c>
      <c r="F64" s="619">
        <v>0</v>
      </c>
      <c r="G64" s="620">
        <v>0</v>
      </c>
      <c r="H64" s="622">
        <v>0</v>
      </c>
      <c r="I64" s="619">
        <v>6.3037599999999996</v>
      </c>
      <c r="J64" s="620">
        <v>6.3037599999999996</v>
      </c>
      <c r="K64" s="630" t="s">
        <v>310</v>
      </c>
    </row>
    <row r="65" spans="1:11" ht="14.4" customHeight="1" thickBot="1" x14ac:dyDescent="0.35">
      <c r="A65" s="641" t="s">
        <v>372</v>
      </c>
      <c r="B65" s="619">
        <v>0.99999996850200001</v>
      </c>
      <c r="C65" s="619">
        <v>0.94835000000000003</v>
      </c>
      <c r="D65" s="620">
        <v>-5.1649968502000002E-2</v>
      </c>
      <c r="E65" s="621">
        <v>0.94835002987000006</v>
      </c>
      <c r="F65" s="619">
        <v>1.3242556680019999</v>
      </c>
      <c r="G65" s="620">
        <v>0.55177319500099997</v>
      </c>
      <c r="H65" s="622">
        <v>0</v>
      </c>
      <c r="I65" s="619">
        <v>0</v>
      </c>
      <c r="J65" s="620">
        <v>-0.55177319500099997</v>
      </c>
      <c r="K65" s="623">
        <v>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2.7512300000000001</v>
      </c>
      <c r="D66" s="620">
        <v>1.751230031497</v>
      </c>
      <c r="E66" s="621">
        <v>2.7512300866569999</v>
      </c>
      <c r="F66" s="619">
        <v>0</v>
      </c>
      <c r="G66" s="620">
        <v>0</v>
      </c>
      <c r="H66" s="622">
        <v>0</v>
      </c>
      <c r="I66" s="619">
        <v>0.88112000000000001</v>
      </c>
      <c r="J66" s="620">
        <v>0.88112000000000001</v>
      </c>
      <c r="K66" s="630" t="s">
        <v>310</v>
      </c>
    </row>
    <row r="67" spans="1:11" ht="14.4" customHeight="1" thickBot="1" x14ac:dyDescent="0.35">
      <c r="A67" s="641" t="s">
        <v>374</v>
      </c>
      <c r="B67" s="619">
        <v>151.99999521236799</v>
      </c>
      <c r="C67" s="619">
        <v>155.72674000000001</v>
      </c>
      <c r="D67" s="620">
        <v>3.726744787631</v>
      </c>
      <c r="E67" s="621">
        <v>1.024518058585</v>
      </c>
      <c r="F67" s="619">
        <v>155.75032903601701</v>
      </c>
      <c r="G67" s="620">
        <v>64.895970431673007</v>
      </c>
      <c r="H67" s="622">
        <v>12.454269999999999</v>
      </c>
      <c r="I67" s="619">
        <v>63.15748</v>
      </c>
      <c r="J67" s="620">
        <v>-1.7384904316730001</v>
      </c>
      <c r="K67" s="623">
        <v>0.40550463290099997</v>
      </c>
    </row>
    <row r="68" spans="1:11" ht="14.4" customHeight="1" thickBot="1" x14ac:dyDescent="0.35">
      <c r="A68" s="641" t="s">
        <v>375</v>
      </c>
      <c r="B68" s="619">
        <v>890.99997193566003</v>
      </c>
      <c r="C68" s="619">
        <v>606.09725000000003</v>
      </c>
      <c r="D68" s="620">
        <v>-284.90272193566</v>
      </c>
      <c r="E68" s="621">
        <v>0.68024384858599996</v>
      </c>
      <c r="F68" s="619">
        <v>615.00016814996104</v>
      </c>
      <c r="G68" s="620">
        <v>256.25007006248399</v>
      </c>
      <c r="H68" s="622">
        <v>44.512639999999998</v>
      </c>
      <c r="I68" s="619">
        <v>242.5633</v>
      </c>
      <c r="J68" s="620">
        <v>-13.686770062482999</v>
      </c>
      <c r="K68" s="623">
        <v>0.39441176208000001</v>
      </c>
    </row>
    <row r="69" spans="1:11" ht="14.4" customHeight="1" thickBot="1" x14ac:dyDescent="0.35">
      <c r="A69" s="641" t="s">
        <v>376</v>
      </c>
      <c r="B69" s="619">
        <v>65.999997921160002</v>
      </c>
      <c r="C69" s="619">
        <v>43.618810000000003</v>
      </c>
      <c r="D69" s="620">
        <v>-22.381187921159999</v>
      </c>
      <c r="E69" s="621">
        <v>0.66089108142200004</v>
      </c>
      <c r="F69" s="619">
        <v>43.000010474915001</v>
      </c>
      <c r="G69" s="620">
        <v>17.916671031214001</v>
      </c>
      <c r="H69" s="622">
        <v>5.11402</v>
      </c>
      <c r="I69" s="619">
        <v>15.28908</v>
      </c>
      <c r="J69" s="620">
        <v>-2.6275910312140001</v>
      </c>
      <c r="K69" s="623">
        <v>0.355559913384</v>
      </c>
    </row>
    <row r="70" spans="1:11" ht="14.4" customHeight="1" thickBot="1" x14ac:dyDescent="0.35">
      <c r="A70" s="639" t="s">
        <v>42</v>
      </c>
      <c r="B70" s="619">
        <v>2538.56602307609</v>
      </c>
      <c r="C70" s="619">
        <v>2303.1329999999998</v>
      </c>
      <c r="D70" s="620">
        <v>-235.43302307608499</v>
      </c>
      <c r="E70" s="621">
        <v>0.907257474914</v>
      </c>
      <c r="F70" s="619">
        <v>2286.1294113378099</v>
      </c>
      <c r="G70" s="620">
        <v>952.553921390754</v>
      </c>
      <c r="H70" s="622">
        <v>140.97499999999999</v>
      </c>
      <c r="I70" s="619">
        <v>1113.335</v>
      </c>
      <c r="J70" s="620">
        <v>160.78107860924601</v>
      </c>
      <c r="K70" s="623">
        <v>0.48699561559299998</v>
      </c>
    </row>
    <row r="71" spans="1:11" ht="14.4" customHeight="1" thickBot="1" x14ac:dyDescent="0.35">
      <c r="A71" s="640" t="s">
        <v>377</v>
      </c>
      <c r="B71" s="624">
        <v>2538.56602307609</v>
      </c>
      <c r="C71" s="624">
        <v>2303.1329999999998</v>
      </c>
      <c r="D71" s="625">
        <v>-235.43302307608499</v>
      </c>
      <c r="E71" s="631">
        <v>0.907257474914</v>
      </c>
      <c r="F71" s="624">
        <v>2286.1294113378099</v>
      </c>
      <c r="G71" s="625">
        <v>952.553921390754</v>
      </c>
      <c r="H71" s="627">
        <v>140.97499999999999</v>
      </c>
      <c r="I71" s="624">
        <v>1113.335</v>
      </c>
      <c r="J71" s="625">
        <v>160.78107860924601</v>
      </c>
      <c r="K71" s="632">
        <v>0.48699561559299998</v>
      </c>
    </row>
    <row r="72" spans="1:11" ht="14.4" customHeight="1" thickBot="1" x14ac:dyDescent="0.35">
      <c r="A72" s="641" t="s">
        <v>378</v>
      </c>
      <c r="B72" s="619">
        <v>681.31564720098402</v>
      </c>
      <c r="C72" s="619">
        <v>681.74599999999998</v>
      </c>
      <c r="D72" s="620">
        <v>0.43035279901500001</v>
      </c>
      <c r="E72" s="621">
        <v>1.0006316496629999</v>
      </c>
      <c r="F72" s="619">
        <v>688.46413478678596</v>
      </c>
      <c r="G72" s="620">
        <v>286.86005616116103</v>
      </c>
      <c r="H72" s="622">
        <v>50.866</v>
      </c>
      <c r="I72" s="619">
        <v>250.89400000000001</v>
      </c>
      <c r="J72" s="620">
        <v>-35.966056161160999</v>
      </c>
      <c r="K72" s="623">
        <v>0.36442566478400001</v>
      </c>
    </row>
    <row r="73" spans="1:11" ht="14.4" customHeight="1" thickBot="1" x14ac:dyDescent="0.35">
      <c r="A73" s="641" t="s">
        <v>379</v>
      </c>
      <c r="B73" s="619">
        <v>249.99999212560601</v>
      </c>
      <c r="C73" s="619">
        <v>223.215</v>
      </c>
      <c r="D73" s="620">
        <v>-26.784992125605001</v>
      </c>
      <c r="E73" s="621">
        <v>0.89286002812200005</v>
      </c>
      <c r="F73" s="619">
        <v>217.502206133101</v>
      </c>
      <c r="G73" s="620">
        <v>90.625919222125006</v>
      </c>
      <c r="H73" s="622">
        <v>19.760999999999999</v>
      </c>
      <c r="I73" s="619">
        <v>100.56</v>
      </c>
      <c r="J73" s="620">
        <v>9.9340807778739997</v>
      </c>
      <c r="K73" s="623">
        <v>0.46234013800500001</v>
      </c>
    </row>
    <row r="74" spans="1:11" ht="14.4" customHeight="1" thickBot="1" x14ac:dyDescent="0.35">
      <c r="A74" s="641" t="s">
        <v>380</v>
      </c>
      <c r="B74" s="619">
        <v>1605.9999494148999</v>
      </c>
      <c r="C74" s="619">
        <v>1395.8710000000001</v>
      </c>
      <c r="D74" s="620">
        <v>-210.12894941489901</v>
      </c>
      <c r="E74" s="621">
        <v>0.86916005228299997</v>
      </c>
      <c r="F74" s="619">
        <v>1377.5656810164301</v>
      </c>
      <c r="G74" s="620">
        <v>573.98570042351298</v>
      </c>
      <c r="H74" s="622">
        <v>70.248000000000005</v>
      </c>
      <c r="I74" s="619">
        <v>761.38099999999997</v>
      </c>
      <c r="J74" s="620">
        <v>187.39529957648699</v>
      </c>
      <c r="K74" s="623">
        <v>0.55270032528500002</v>
      </c>
    </row>
    <row r="75" spans="1:11" ht="14.4" customHeight="1" thickBot="1" x14ac:dyDescent="0.35">
      <c r="A75" s="641" t="s">
        <v>381</v>
      </c>
      <c r="B75" s="619">
        <v>1.2504343345960001</v>
      </c>
      <c r="C75" s="619">
        <v>2.3010000000000002</v>
      </c>
      <c r="D75" s="620">
        <v>1.050565665403</v>
      </c>
      <c r="E75" s="621">
        <v>1.840160603668</v>
      </c>
      <c r="F75" s="619">
        <v>2.5973894014879999</v>
      </c>
      <c r="G75" s="620">
        <v>1.0822455839530001</v>
      </c>
      <c r="H75" s="622">
        <v>0.1</v>
      </c>
      <c r="I75" s="619">
        <v>0.5</v>
      </c>
      <c r="J75" s="620">
        <v>-0.58224558395299997</v>
      </c>
      <c r="K75" s="623">
        <v>0.192500977987</v>
      </c>
    </row>
    <row r="76" spans="1:11" ht="14.4" customHeight="1" thickBot="1" x14ac:dyDescent="0.35">
      <c r="A76" s="642" t="s">
        <v>382</v>
      </c>
      <c r="B76" s="624">
        <v>2716.15928217491</v>
      </c>
      <c r="C76" s="624">
        <v>2496.431</v>
      </c>
      <c r="D76" s="625">
        <v>-219.72828217490999</v>
      </c>
      <c r="E76" s="631">
        <v>0.91910331488399999</v>
      </c>
      <c r="F76" s="624">
        <v>2213.2366292372599</v>
      </c>
      <c r="G76" s="625">
        <v>922.18192884886003</v>
      </c>
      <c r="H76" s="627">
        <v>171.57254</v>
      </c>
      <c r="I76" s="624">
        <v>949.60352999999998</v>
      </c>
      <c r="J76" s="625">
        <v>27.421601151139999</v>
      </c>
      <c r="K76" s="632">
        <v>0.42905648562600002</v>
      </c>
    </row>
    <row r="77" spans="1:11" ht="14.4" customHeight="1" thickBot="1" x14ac:dyDescent="0.35">
      <c r="A77" s="639" t="s">
        <v>45</v>
      </c>
      <c r="B77" s="619">
        <v>998.070213794555</v>
      </c>
      <c r="C77" s="619">
        <v>549.09531000000004</v>
      </c>
      <c r="D77" s="620">
        <v>-448.97490379455502</v>
      </c>
      <c r="E77" s="621">
        <v>0.55015699537999996</v>
      </c>
      <c r="F77" s="619">
        <v>428.10564315760001</v>
      </c>
      <c r="G77" s="620">
        <v>178.377351315667</v>
      </c>
      <c r="H77" s="622">
        <v>36.461120000000001</v>
      </c>
      <c r="I77" s="619">
        <v>198.72789</v>
      </c>
      <c r="J77" s="620">
        <v>20.350538684332999</v>
      </c>
      <c r="K77" s="623">
        <v>0.46420292088199999</v>
      </c>
    </row>
    <row r="78" spans="1:11" ht="14.4" customHeight="1" thickBot="1" x14ac:dyDescent="0.35">
      <c r="A78" s="643" t="s">
        <v>383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428.10564315760001</v>
      </c>
      <c r="G78" s="620">
        <v>178.377351315667</v>
      </c>
      <c r="H78" s="622">
        <v>36.461120000000001</v>
      </c>
      <c r="I78" s="619">
        <v>198.72789</v>
      </c>
      <c r="J78" s="620">
        <v>20.350538684332999</v>
      </c>
      <c r="K78" s="623">
        <v>0.46420292088199999</v>
      </c>
    </row>
    <row r="79" spans="1:11" ht="14.4" customHeight="1" thickBot="1" x14ac:dyDescent="0.35">
      <c r="A79" s="641" t="s">
        <v>384</v>
      </c>
      <c r="B79" s="619">
        <v>311.842747544595</v>
      </c>
      <c r="C79" s="619">
        <v>195.06535</v>
      </c>
      <c r="D79" s="620">
        <v>-116.777397544595</v>
      </c>
      <c r="E79" s="621">
        <v>0.62552472852300001</v>
      </c>
      <c r="F79" s="619">
        <v>129.56288951473701</v>
      </c>
      <c r="G79" s="620">
        <v>53.984537297807002</v>
      </c>
      <c r="H79" s="622">
        <v>17.571999999999999</v>
      </c>
      <c r="I79" s="619">
        <v>92.233779999999996</v>
      </c>
      <c r="J79" s="620">
        <v>38.249242702191999</v>
      </c>
      <c r="K79" s="623">
        <v>0.71188424668000005</v>
      </c>
    </row>
    <row r="80" spans="1:11" ht="14.4" customHeight="1" thickBot="1" x14ac:dyDescent="0.35">
      <c r="A80" s="641" t="s">
        <v>385</v>
      </c>
      <c r="B80" s="619">
        <v>16.851681854925001</v>
      </c>
      <c r="C80" s="619">
        <v>55.259210000000003</v>
      </c>
      <c r="D80" s="620">
        <v>38.407528145074998</v>
      </c>
      <c r="E80" s="621">
        <v>3.2791510352330002</v>
      </c>
      <c r="F80" s="619">
        <v>0</v>
      </c>
      <c r="G80" s="620">
        <v>0</v>
      </c>
      <c r="H80" s="622">
        <v>1.5980000000000001</v>
      </c>
      <c r="I80" s="619">
        <v>8.9513800000000003</v>
      </c>
      <c r="J80" s="620">
        <v>8.9513800000000003</v>
      </c>
      <c r="K80" s="630" t="s">
        <v>310</v>
      </c>
    </row>
    <row r="81" spans="1:11" ht="14.4" customHeight="1" thickBot="1" x14ac:dyDescent="0.35">
      <c r="A81" s="641" t="s">
        <v>386</v>
      </c>
      <c r="B81" s="619">
        <v>519.999983621262</v>
      </c>
      <c r="C81" s="619">
        <v>125.29882000000001</v>
      </c>
      <c r="D81" s="620">
        <v>-394.70116362126203</v>
      </c>
      <c r="E81" s="621">
        <v>0.24095927682000001</v>
      </c>
      <c r="F81" s="619">
        <v>125.904861395167</v>
      </c>
      <c r="G81" s="620">
        <v>52.460358914651998</v>
      </c>
      <c r="H81" s="622">
        <v>2.8169</v>
      </c>
      <c r="I81" s="619">
        <v>33.764890000000001</v>
      </c>
      <c r="J81" s="620">
        <v>-18.695468914652</v>
      </c>
      <c r="K81" s="623">
        <v>0.268177810021</v>
      </c>
    </row>
    <row r="82" spans="1:11" ht="14.4" customHeight="1" thickBot="1" x14ac:dyDescent="0.35">
      <c r="A82" s="641" t="s">
        <v>387</v>
      </c>
      <c r="B82" s="619">
        <v>149.37580077377299</v>
      </c>
      <c r="C82" s="619">
        <v>171.56003999999999</v>
      </c>
      <c r="D82" s="620">
        <v>22.184239226227</v>
      </c>
      <c r="E82" s="621">
        <v>1.148512939253</v>
      </c>
      <c r="F82" s="619">
        <v>170.374148768434</v>
      </c>
      <c r="G82" s="620">
        <v>70.989228653514004</v>
      </c>
      <c r="H82" s="622">
        <v>14.474220000000001</v>
      </c>
      <c r="I82" s="619">
        <v>63.777839999999998</v>
      </c>
      <c r="J82" s="620">
        <v>-7.2113886535139997</v>
      </c>
      <c r="K82" s="623">
        <v>0.37433988936099999</v>
      </c>
    </row>
    <row r="83" spans="1:11" ht="14.4" customHeight="1" thickBot="1" x14ac:dyDescent="0.35">
      <c r="A83" s="641" t="s">
        <v>388</v>
      </c>
      <c r="B83" s="619">
        <v>0</v>
      </c>
      <c r="C83" s="619">
        <v>1.9118900000000001</v>
      </c>
      <c r="D83" s="620">
        <v>1.9118900000000001</v>
      </c>
      <c r="E83" s="629" t="s">
        <v>322</v>
      </c>
      <c r="F83" s="619">
        <v>2.2637434792610001</v>
      </c>
      <c r="G83" s="620">
        <v>0.94322644969199998</v>
      </c>
      <c r="H83" s="622">
        <v>0</v>
      </c>
      <c r="I83" s="619">
        <v>0</v>
      </c>
      <c r="J83" s="620">
        <v>-0.94322644969199998</v>
      </c>
      <c r="K83" s="623">
        <v>0</v>
      </c>
    </row>
    <row r="84" spans="1:11" ht="14.4" customHeight="1" thickBot="1" x14ac:dyDescent="0.35">
      <c r="A84" s="644" t="s">
        <v>46</v>
      </c>
      <c r="B84" s="624">
        <v>0</v>
      </c>
      <c r="C84" s="624">
        <v>34.499000000000002</v>
      </c>
      <c r="D84" s="625">
        <v>34.499000000000002</v>
      </c>
      <c r="E84" s="626" t="s">
        <v>310</v>
      </c>
      <c r="F84" s="624">
        <v>0</v>
      </c>
      <c r="G84" s="625">
        <v>0</v>
      </c>
      <c r="H84" s="627">
        <v>0</v>
      </c>
      <c r="I84" s="624">
        <v>0.32400000000000001</v>
      </c>
      <c r="J84" s="625">
        <v>0.32400000000000001</v>
      </c>
      <c r="K84" s="628" t="s">
        <v>310</v>
      </c>
    </row>
    <row r="85" spans="1:11" ht="14.4" customHeight="1" thickBot="1" x14ac:dyDescent="0.35">
      <c r="A85" s="640" t="s">
        <v>389</v>
      </c>
      <c r="B85" s="624">
        <v>0</v>
      </c>
      <c r="C85" s="624">
        <v>6.9809999999999999</v>
      </c>
      <c r="D85" s="625">
        <v>6.9809999999999999</v>
      </c>
      <c r="E85" s="626" t="s">
        <v>310</v>
      </c>
      <c r="F85" s="624">
        <v>0</v>
      </c>
      <c r="G85" s="625">
        <v>0</v>
      </c>
      <c r="H85" s="627">
        <v>0</v>
      </c>
      <c r="I85" s="624">
        <v>0.32400000000000001</v>
      </c>
      <c r="J85" s="625">
        <v>0.32400000000000001</v>
      </c>
      <c r="K85" s="628" t="s">
        <v>310</v>
      </c>
    </row>
    <row r="86" spans="1:11" ht="14.4" customHeight="1" thickBot="1" x14ac:dyDescent="0.35">
      <c r="A86" s="641" t="s">
        <v>390</v>
      </c>
      <c r="B86" s="619">
        <v>0</v>
      </c>
      <c r="C86" s="619">
        <v>6.9809999999999999</v>
      </c>
      <c r="D86" s="620">
        <v>6.9809999999999999</v>
      </c>
      <c r="E86" s="629" t="s">
        <v>310</v>
      </c>
      <c r="F86" s="619">
        <v>0</v>
      </c>
      <c r="G86" s="620">
        <v>0</v>
      </c>
      <c r="H86" s="622">
        <v>0</v>
      </c>
      <c r="I86" s="619">
        <v>0.32400000000000001</v>
      </c>
      <c r="J86" s="620">
        <v>0.32400000000000001</v>
      </c>
      <c r="K86" s="630" t="s">
        <v>310</v>
      </c>
    </row>
    <row r="87" spans="1:11" ht="14.4" customHeight="1" thickBot="1" x14ac:dyDescent="0.35">
      <c r="A87" s="640" t="s">
        <v>391</v>
      </c>
      <c r="B87" s="624">
        <v>0</v>
      </c>
      <c r="C87" s="624">
        <v>27.518000000000001</v>
      </c>
      <c r="D87" s="625">
        <v>27.518000000000001</v>
      </c>
      <c r="E87" s="626" t="s">
        <v>322</v>
      </c>
      <c r="F87" s="624">
        <v>0</v>
      </c>
      <c r="G87" s="625">
        <v>0</v>
      </c>
      <c r="H87" s="627">
        <v>0</v>
      </c>
      <c r="I87" s="624">
        <v>0</v>
      </c>
      <c r="J87" s="625">
        <v>0</v>
      </c>
      <c r="K87" s="628" t="s">
        <v>310</v>
      </c>
    </row>
    <row r="88" spans="1:11" ht="14.4" customHeight="1" thickBot="1" x14ac:dyDescent="0.35">
      <c r="A88" s="641" t="s">
        <v>392</v>
      </c>
      <c r="B88" s="619">
        <v>0</v>
      </c>
      <c r="C88" s="619">
        <v>27.518000000000001</v>
      </c>
      <c r="D88" s="620">
        <v>27.518000000000001</v>
      </c>
      <c r="E88" s="629" t="s">
        <v>322</v>
      </c>
      <c r="F88" s="619">
        <v>0</v>
      </c>
      <c r="G88" s="620">
        <v>0</v>
      </c>
      <c r="H88" s="622">
        <v>0</v>
      </c>
      <c r="I88" s="619">
        <v>0</v>
      </c>
      <c r="J88" s="620">
        <v>0</v>
      </c>
      <c r="K88" s="630" t="s">
        <v>310</v>
      </c>
    </row>
    <row r="89" spans="1:11" ht="14.4" customHeight="1" thickBot="1" x14ac:dyDescent="0.35">
      <c r="A89" s="639" t="s">
        <v>47</v>
      </c>
      <c r="B89" s="619">
        <v>1718.08906838036</v>
      </c>
      <c r="C89" s="619">
        <v>1912.8366900000001</v>
      </c>
      <c r="D89" s="620">
        <v>194.74762161964401</v>
      </c>
      <c r="E89" s="621">
        <v>1.1133512954610001</v>
      </c>
      <c r="F89" s="619">
        <v>1785.13098607966</v>
      </c>
      <c r="G89" s="620">
        <v>743.80457753319399</v>
      </c>
      <c r="H89" s="622">
        <v>135.11142000000001</v>
      </c>
      <c r="I89" s="619">
        <v>750.55164000000002</v>
      </c>
      <c r="J89" s="620">
        <v>6.7470624668059997</v>
      </c>
      <c r="K89" s="623">
        <v>0.42044625624199999</v>
      </c>
    </row>
    <row r="90" spans="1:11" ht="14.4" customHeight="1" thickBot="1" x14ac:dyDescent="0.35">
      <c r="A90" s="640" t="s">
        <v>393</v>
      </c>
      <c r="B90" s="624">
        <v>0.72390066600799996</v>
      </c>
      <c r="C90" s="624">
        <v>1.7629999999999999</v>
      </c>
      <c r="D90" s="625">
        <v>1.039099333991</v>
      </c>
      <c r="E90" s="631">
        <v>2.4354170161509998</v>
      </c>
      <c r="F90" s="624">
        <v>1.622233893944</v>
      </c>
      <c r="G90" s="625">
        <v>0.67593078914299998</v>
      </c>
      <c r="H90" s="627">
        <v>0</v>
      </c>
      <c r="I90" s="624">
        <v>0.13700000000000001</v>
      </c>
      <c r="J90" s="625">
        <v>-0.53893078914299997</v>
      </c>
      <c r="K90" s="632">
        <v>8.4451447175E-2</v>
      </c>
    </row>
    <row r="91" spans="1:11" ht="14.4" customHeight="1" thickBot="1" x14ac:dyDescent="0.35">
      <c r="A91" s="641" t="s">
        <v>394</v>
      </c>
      <c r="B91" s="619">
        <v>0.72390066600799996</v>
      </c>
      <c r="C91" s="619">
        <v>1.7629999999999999</v>
      </c>
      <c r="D91" s="620">
        <v>1.039099333991</v>
      </c>
      <c r="E91" s="621">
        <v>2.4354170161509998</v>
      </c>
      <c r="F91" s="619">
        <v>1.622233893944</v>
      </c>
      <c r="G91" s="620">
        <v>0.67593078914299998</v>
      </c>
      <c r="H91" s="622">
        <v>0</v>
      </c>
      <c r="I91" s="619">
        <v>0.13700000000000001</v>
      </c>
      <c r="J91" s="620">
        <v>-0.53893078914299997</v>
      </c>
      <c r="K91" s="623">
        <v>8.4451447175E-2</v>
      </c>
    </row>
    <row r="92" spans="1:11" ht="14.4" customHeight="1" thickBot="1" x14ac:dyDescent="0.35">
      <c r="A92" s="640" t="s">
        <v>395</v>
      </c>
      <c r="B92" s="624">
        <v>8.357013766164</v>
      </c>
      <c r="C92" s="624">
        <v>8.2015899999999995</v>
      </c>
      <c r="D92" s="625">
        <v>-0.155423766164</v>
      </c>
      <c r="E92" s="631">
        <v>0.98140199711099996</v>
      </c>
      <c r="F92" s="624">
        <v>9.2297844302640009</v>
      </c>
      <c r="G92" s="625">
        <v>3.8457435126099999</v>
      </c>
      <c r="H92" s="627">
        <v>0.82708000000000004</v>
      </c>
      <c r="I92" s="624">
        <v>4.9947499999999998</v>
      </c>
      <c r="J92" s="625">
        <v>1.149006487389</v>
      </c>
      <c r="K92" s="632">
        <v>0.54115565078799999</v>
      </c>
    </row>
    <row r="93" spans="1:11" ht="14.4" customHeight="1" thickBot="1" x14ac:dyDescent="0.35">
      <c r="A93" s="641" t="s">
        <v>396</v>
      </c>
      <c r="B93" s="619">
        <v>1.1540140746730001</v>
      </c>
      <c r="C93" s="619">
        <v>1.2425999999999999</v>
      </c>
      <c r="D93" s="620">
        <v>8.8585925326000001E-2</v>
      </c>
      <c r="E93" s="621">
        <v>1.076763297147</v>
      </c>
      <c r="F93" s="619">
        <v>0.81237562028300003</v>
      </c>
      <c r="G93" s="620">
        <v>0.33848984178399999</v>
      </c>
      <c r="H93" s="622">
        <v>4.1799999999999997E-2</v>
      </c>
      <c r="I93" s="619">
        <v>0.52629999999999999</v>
      </c>
      <c r="J93" s="620">
        <v>0.18781015821499999</v>
      </c>
      <c r="K93" s="623">
        <v>0.64785302126099997</v>
      </c>
    </row>
    <row r="94" spans="1:11" ht="14.4" customHeight="1" thickBot="1" x14ac:dyDescent="0.35">
      <c r="A94" s="641" t="s">
        <v>397</v>
      </c>
      <c r="B94" s="619">
        <v>0</v>
      </c>
      <c r="C94" s="619">
        <v>0.99999999999900002</v>
      </c>
      <c r="D94" s="620">
        <v>0.99999999999900002</v>
      </c>
      <c r="E94" s="629" t="s">
        <v>322</v>
      </c>
      <c r="F94" s="619">
        <v>1.863968155334</v>
      </c>
      <c r="G94" s="620">
        <v>0.77665339805599998</v>
      </c>
      <c r="H94" s="622">
        <v>0</v>
      </c>
      <c r="I94" s="619">
        <v>1</v>
      </c>
      <c r="J94" s="620">
        <v>0.22334660194299999</v>
      </c>
      <c r="K94" s="623">
        <v>0.53648985211300004</v>
      </c>
    </row>
    <row r="95" spans="1:11" ht="14.4" customHeight="1" thickBot="1" x14ac:dyDescent="0.35">
      <c r="A95" s="641" t="s">
        <v>398</v>
      </c>
      <c r="B95" s="619">
        <v>7.2029996914899996</v>
      </c>
      <c r="C95" s="619">
        <v>5.95899</v>
      </c>
      <c r="D95" s="620">
        <v>-1.2440096914900001</v>
      </c>
      <c r="E95" s="621">
        <v>0.82729283010200005</v>
      </c>
      <c r="F95" s="619">
        <v>6.5534406546449997</v>
      </c>
      <c r="G95" s="620">
        <v>2.7306002727690002</v>
      </c>
      <c r="H95" s="622">
        <v>0.78527999999999998</v>
      </c>
      <c r="I95" s="619">
        <v>3.4684499999999998</v>
      </c>
      <c r="J95" s="620">
        <v>0.73784972722999997</v>
      </c>
      <c r="K95" s="623">
        <v>0.52925633766699998</v>
      </c>
    </row>
    <row r="96" spans="1:11" ht="14.4" customHeight="1" thickBot="1" x14ac:dyDescent="0.35">
      <c r="A96" s="640" t="s">
        <v>399</v>
      </c>
      <c r="B96" s="624">
        <v>73.999997669178001</v>
      </c>
      <c r="C96" s="624">
        <v>70.035910000000001</v>
      </c>
      <c r="D96" s="625">
        <v>-3.9640876691779998</v>
      </c>
      <c r="E96" s="631">
        <v>0.94643124602600004</v>
      </c>
      <c r="F96" s="624">
        <v>80.117877854222996</v>
      </c>
      <c r="G96" s="625">
        <v>33.382449105926</v>
      </c>
      <c r="H96" s="627">
        <v>0</v>
      </c>
      <c r="I96" s="624">
        <v>38.727339999999998</v>
      </c>
      <c r="J96" s="625">
        <v>5.344890894073</v>
      </c>
      <c r="K96" s="632">
        <v>0.48337950326700002</v>
      </c>
    </row>
    <row r="97" spans="1:11" ht="14.4" customHeight="1" thickBot="1" x14ac:dyDescent="0.35">
      <c r="A97" s="641" t="s">
        <v>400</v>
      </c>
      <c r="B97" s="619">
        <v>24.999999212559999</v>
      </c>
      <c r="C97" s="619">
        <v>26.46</v>
      </c>
      <c r="D97" s="620">
        <v>1.460000787439</v>
      </c>
      <c r="E97" s="621">
        <v>1.0584000333370001</v>
      </c>
      <c r="F97" s="619">
        <v>30.000008269670001</v>
      </c>
      <c r="G97" s="620">
        <v>12.500003445695</v>
      </c>
      <c r="H97" s="622">
        <v>0</v>
      </c>
      <c r="I97" s="619">
        <v>14.85</v>
      </c>
      <c r="J97" s="620">
        <v>2.349996554304</v>
      </c>
      <c r="K97" s="623">
        <v>0.49499986354999997</v>
      </c>
    </row>
    <row r="98" spans="1:11" ht="14.4" customHeight="1" thickBot="1" x14ac:dyDescent="0.35">
      <c r="A98" s="641" t="s">
        <v>401</v>
      </c>
      <c r="B98" s="619">
        <v>48.999998456618002</v>
      </c>
      <c r="C98" s="619">
        <v>43.57591</v>
      </c>
      <c r="D98" s="620">
        <v>-5.4240884566179997</v>
      </c>
      <c r="E98" s="621">
        <v>0.88930431372499996</v>
      </c>
      <c r="F98" s="619">
        <v>50.117869584552999</v>
      </c>
      <c r="G98" s="620">
        <v>20.882445660230001</v>
      </c>
      <c r="H98" s="622">
        <v>0</v>
      </c>
      <c r="I98" s="619">
        <v>23.87734</v>
      </c>
      <c r="J98" s="620">
        <v>2.994894339769</v>
      </c>
      <c r="K98" s="623">
        <v>0.47642368276800001</v>
      </c>
    </row>
    <row r="99" spans="1:11" ht="14.4" customHeight="1" thickBot="1" x14ac:dyDescent="0.35">
      <c r="A99" s="640" t="s">
        <v>402</v>
      </c>
      <c r="B99" s="624">
        <v>0</v>
      </c>
      <c r="C99" s="624">
        <v>86.8</v>
      </c>
      <c r="D99" s="625">
        <v>86.8</v>
      </c>
      <c r="E99" s="626" t="s">
        <v>310</v>
      </c>
      <c r="F99" s="624">
        <v>41.415584244385997</v>
      </c>
      <c r="G99" s="625">
        <v>17.256493435161001</v>
      </c>
      <c r="H99" s="627">
        <v>0</v>
      </c>
      <c r="I99" s="624">
        <v>0</v>
      </c>
      <c r="J99" s="625">
        <v>-17.256493435161001</v>
      </c>
      <c r="K99" s="632">
        <v>0</v>
      </c>
    </row>
    <row r="100" spans="1:11" ht="14.4" customHeight="1" thickBot="1" x14ac:dyDescent="0.35">
      <c r="A100" s="641" t="s">
        <v>403</v>
      </c>
      <c r="B100" s="619">
        <v>0</v>
      </c>
      <c r="C100" s="619">
        <v>86.8</v>
      </c>
      <c r="D100" s="620">
        <v>86.8</v>
      </c>
      <c r="E100" s="629" t="s">
        <v>310</v>
      </c>
      <c r="F100" s="619">
        <v>41.415584244385997</v>
      </c>
      <c r="G100" s="620">
        <v>17.256493435161001</v>
      </c>
      <c r="H100" s="622">
        <v>0</v>
      </c>
      <c r="I100" s="619">
        <v>0</v>
      </c>
      <c r="J100" s="620">
        <v>-17.256493435161001</v>
      </c>
      <c r="K100" s="623">
        <v>0</v>
      </c>
    </row>
    <row r="101" spans="1:11" ht="14.4" customHeight="1" thickBot="1" x14ac:dyDescent="0.35">
      <c r="A101" s="640" t="s">
        <v>404</v>
      </c>
      <c r="B101" s="624">
        <v>1182.15815214079</v>
      </c>
      <c r="C101" s="624">
        <v>1182.77082</v>
      </c>
      <c r="D101" s="625">
        <v>0.61266785920599998</v>
      </c>
      <c r="E101" s="631">
        <v>1.000518262178</v>
      </c>
      <c r="F101" s="624">
        <v>1194.4601822658601</v>
      </c>
      <c r="G101" s="625">
        <v>497.69174261077598</v>
      </c>
      <c r="H101" s="627">
        <v>102.22678999999999</v>
      </c>
      <c r="I101" s="624">
        <v>497.97539</v>
      </c>
      <c r="J101" s="625">
        <v>0.28364738922299998</v>
      </c>
      <c r="K101" s="632">
        <v>0.41690413577000002</v>
      </c>
    </row>
    <row r="102" spans="1:11" ht="14.4" customHeight="1" thickBot="1" x14ac:dyDescent="0.35">
      <c r="A102" s="641" t="s">
        <v>405</v>
      </c>
      <c r="B102" s="619">
        <v>1084.56330111446</v>
      </c>
      <c r="C102" s="619">
        <v>1069.7029</v>
      </c>
      <c r="D102" s="620">
        <v>-14.860401114462</v>
      </c>
      <c r="E102" s="621">
        <v>0.98629826299699996</v>
      </c>
      <c r="F102" s="619">
        <v>1096.2619570229999</v>
      </c>
      <c r="G102" s="620">
        <v>456.77581542624802</v>
      </c>
      <c r="H102" s="622">
        <v>82.03219</v>
      </c>
      <c r="I102" s="619">
        <v>409.15523000000002</v>
      </c>
      <c r="J102" s="620">
        <v>-47.620585426247999</v>
      </c>
      <c r="K102" s="623">
        <v>0.373227609859</v>
      </c>
    </row>
    <row r="103" spans="1:11" ht="14.4" customHeight="1" thickBot="1" x14ac:dyDescent="0.35">
      <c r="A103" s="641" t="s">
        <v>406</v>
      </c>
      <c r="B103" s="619">
        <v>0</v>
      </c>
      <c r="C103" s="619">
        <v>0</v>
      </c>
      <c r="D103" s="620">
        <v>0</v>
      </c>
      <c r="E103" s="621">
        <v>1</v>
      </c>
      <c r="F103" s="619">
        <v>0</v>
      </c>
      <c r="G103" s="620">
        <v>0</v>
      </c>
      <c r="H103" s="622">
        <v>11.79508</v>
      </c>
      <c r="I103" s="619">
        <v>46.396239999999999</v>
      </c>
      <c r="J103" s="620">
        <v>46.396239999999999</v>
      </c>
      <c r="K103" s="630" t="s">
        <v>322</v>
      </c>
    </row>
    <row r="104" spans="1:11" ht="14.4" customHeight="1" thickBot="1" x14ac:dyDescent="0.35">
      <c r="A104" s="641" t="s">
        <v>407</v>
      </c>
      <c r="B104" s="619">
        <v>0.86811408790699995</v>
      </c>
      <c r="C104" s="619">
        <v>2.34</v>
      </c>
      <c r="D104" s="620">
        <v>1.471885912092</v>
      </c>
      <c r="E104" s="621">
        <v>2.6954982445229998</v>
      </c>
      <c r="F104" s="619">
        <v>2.5834893492190001</v>
      </c>
      <c r="G104" s="620">
        <v>1.0764538955080001</v>
      </c>
      <c r="H104" s="622">
        <v>0.09</v>
      </c>
      <c r="I104" s="619">
        <v>0.51300000000000001</v>
      </c>
      <c r="J104" s="620">
        <v>-0.56345389550799996</v>
      </c>
      <c r="K104" s="623">
        <v>0.19856865295500001</v>
      </c>
    </row>
    <row r="105" spans="1:11" ht="14.4" customHeight="1" thickBot="1" x14ac:dyDescent="0.35">
      <c r="A105" s="641" t="s">
        <v>408</v>
      </c>
      <c r="B105" s="619">
        <v>96.726736938423002</v>
      </c>
      <c r="C105" s="619">
        <v>110.72792</v>
      </c>
      <c r="D105" s="620">
        <v>14.001183061576</v>
      </c>
      <c r="E105" s="621">
        <v>1.1447498747989999</v>
      </c>
      <c r="F105" s="619">
        <v>95.614735893646994</v>
      </c>
      <c r="G105" s="620">
        <v>39.839473289018997</v>
      </c>
      <c r="H105" s="622">
        <v>8.3095199999999991</v>
      </c>
      <c r="I105" s="619">
        <v>41.910919999999997</v>
      </c>
      <c r="J105" s="620">
        <v>2.0714467109800001</v>
      </c>
      <c r="K105" s="623">
        <v>0.438331179899</v>
      </c>
    </row>
    <row r="106" spans="1:11" ht="14.4" customHeight="1" thickBot="1" x14ac:dyDescent="0.35">
      <c r="A106" s="640" t="s">
        <v>409</v>
      </c>
      <c r="B106" s="624">
        <v>114.850014784393</v>
      </c>
      <c r="C106" s="624">
        <v>221.95536999999999</v>
      </c>
      <c r="D106" s="625">
        <v>107.10535521560701</v>
      </c>
      <c r="E106" s="631">
        <v>1.9325671870100001</v>
      </c>
      <c r="F106" s="624">
        <v>270.58320532023902</v>
      </c>
      <c r="G106" s="625">
        <v>112.743002216766</v>
      </c>
      <c r="H106" s="627">
        <v>19.595549999999999</v>
      </c>
      <c r="I106" s="624">
        <v>90.417159999999996</v>
      </c>
      <c r="J106" s="625">
        <v>-22.325842216765999</v>
      </c>
      <c r="K106" s="632">
        <v>0.33415658556099997</v>
      </c>
    </row>
    <row r="107" spans="1:11" ht="14.4" customHeight="1" thickBot="1" x14ac:dyDescent="0.35">
      <c r="A107" s="641" t="s">
        <v>410</v>
      </c>
      <c r="B107" s="619">
        <v>0</v>
      </c>
      <c r="C107" s="619">
        <v>0</v>
      </c>
      <c r="D107" s="620">
        <v>0</v>
      </c>
      <c r="E107" s="629" t="s">
        <v>310</v>
      </c>
      <c r="F107" s="619">
        <v>57.000015712372999</v>
      </c>
      <c r="G107" s="620">
        <v>23.750006546822</v>
      </c>
      <c r="H107" s="622">
        <v>0</v>
      </c>
      <c r="I107" s="619">
        <v>0</v>
      </c>
      <c r="J107" s="620">
        <v>-23.750006546822</v>
      </c>
      <c r="K107" s="623">
        <v>0</v>
      </c>
    </row>
    <row r="108" spans="1:11" ht="14.4" customHeight="1" thickBot="1" x14ac:dyDescent="0.35">
      <c r="A108" s="641" t="s">
        <v>411</v>
      </c>
      <c r="B108" s="619">
        <v>77.021090591695</v>
      </c>
      <c r="C108" s="619">
        <v>183.76856000000001</v>
      </c>
      <c r="D108" s="620">
        <v>106.747469408304</v>
      </c>
      <c r="E108" s="621">
        <v>2.3859511542640002</v>
      </c>
      <c r="F108" s="619">
        <v>157.215969889837</v>
      </c>
      <c r="G108" s="620">
        <v>65.506654120765006</v>
      </c>
      <c r="H108" s="622">
        <v>16.093499999999999</v>
      </c>
      <c r="I108" s="619">
        <v>70.726529999999997</v>
      </c>
      <c r="J108" s="620">
        <v>5.2198758792340003</v>
      </c>
      <c r="K108" s="623">
        <v>0.44986861099100001</v>
      </c>
    </row>
    <row r="109" spans="1:11" ht="14.4" customHeight="1" thickBot="1" x14ac:dyDescent="0.35">
      <c r="A109" s="641" t="s">
        <v>412</v>
      </c>
      <c r="B109" s="619">
        <v>1.999999937004</v>
      </c>
      <c r="C109" s="619">
        <v>4.2759999999999998</v>
      </c>
      <c r="D109" s="620">
        <v>2.2760000629950001</v>
      </c>
      <c r="E109" s="621">
        <v>2.1380000673409998</v>
      </c>
      <c r="F109" s="619">
        <v>5.0000013782780002</v>
      </c>
      <c r="G109" s="620">
        <v>2.0833339076150001</v>
      </c>
      <c r="H109" s="622">
        <v>0</v>
      </c>
      <c r="I109" s="619">
        <v>0</v>
      </c>
      <c r="J109" s="620">
        <v>-2.0833339076150001</v>
      </c>
      <c r="K109" s="623">
        <v>0</v>
      </c>
    </row>
    <row r="110" spans="1:11" ht="14.4" customHeight="1" thickBot="1" x14ac:dyDescent="0.35">
      <c r="A110" s="641" t="s">
        <v>413</v>
      </c>
      <c r="B110" s="619">
        <v>6.5207587964969997</v>
      </c>
      <c r="C110" s="619">
        <v>3.6133299999999999</v>
      </c>
      <c r="D110" s="620">
        <v>-2.9074287964969998</v>
      </c>
      <c r="E110" s="621">
        <v>0.55412722855800001</v>
      </c>
      <c r="F110" s="619">
        <v>3.5654024734259999</v>
      </c>
      <c r="G110" s="620">
        <v>1.4855843639270001</v>
      </c>
      <c r="H110" s="622">
        <v>0</v>
      </c>
      <c r="I110" s="619">
        <v>0.77439999999999998</v>
      </c>
      <c r="J110" s="620">
        <v>-0.71118436392700002</v>
      </c>
      <c r="K110" s="623">
        <v>0.21719848061200001</v>
      </c>
    </row>
    <row r="111" spans="1:11" ht="14.4" customHeight="1" thickBot="1" x14ac:dyDescent="0.35">
      <c r="A111" s="641" t="s">
        <v>414</v>
      </c>
      <c r="B111" s="619">
        <v>29.308165459194001</v>
      </c>
      <c r="C111" s="619">
        <v>30.29748</v>
      </c>
      <c r="D111" s="620">
        <v>0.98931454080500003</v>
      </c>
      <c r="E111" s="621">
        <v>1.033755594227</v>
      </c>
      <c r="F111" s="619">
        <v>47.801815866322997</v>
      </c>
      <c r="G111" s="620">
        <v>19.917423277634001</v>
      </c>
      <c r="H111" s="622">
        <v>3.5020500000000001</v>
      </c>
      <c r="I111" s="619">
        <v>18.916229999999999</v>
      </c>
      <c r="J111" s="620">
        <v>-1.001193277634</v>
      </c>
      <c r="K111" s="623">
        <v>0.39572199626999999</v>
      </c>
    </row>
    <row r="112" spans="1:11" ht="14.4" customHeight="1" thickBot="1" x14ac:dyDescent="0.35">
      <c r="A112" s="640" t="s">
        <v>415</v>
      </c>
      <c r="B112" s="624">
        <v>337.99998935381899</v>
      </c>
      <c r="C112" s="624">
        <v>341.31</v>
      </c>
      <c r="D112" s="625">
        <v>3.3100106461799998</v>
      </c>
      <c r="E112" s="631">
        <v>1.0097929312139999</v>
      </c>
      <c r="F112" s="624">
        <v>187.70211807074301</v>
      </c>
      <c r="G112" s="625">
        <v>78.209215862809003</v>
      </c>
      <c r="H112" s="627">
        <v>12.462</v>
      </c>
      <c r="I112" s="624">
        <v>118.3</v>
      </c>
      <c r="J112" s="625">
        <v>40.090784137189999</v>
      </c>
      <c r="K112" s="632">
        <v>0.63025394287400005</v>
      </c>
    </row>
    <row r="113" spans="1:11" ht="14.4" customHeight="1" thickBot="1" x14ac:dyDescent="0.35">
      <c r="A113" s="641" t="s">
        <v>416</v>
      </c>
      <c r="B113" s="619">
        <v>337.99998935381899</v>
      </c>
      <c r="C113" s="619">
        <v>339.61599999999999</v>
      </c>
      <c r="D113" s="620">
        <v>1.6160106461799999</v>
      </c>
      <c r="E113" s="621">
        <v>1.004781096736</v>
      </c>
      <c r="F113" s="619">
        <v>187.70211807074301</v>
      </c>
      <c r="G113" s="620">
        <v>78.209215862809003</v>
      </c>
      <c r="H113" s="622">
        <v>12.462</v>
      </c>
      <c r="I113" s="619">
        <v>118.3</v>
      </c>
      <c r="J113" s="620">
        <v>40.090784137189999</v>
      </c>
      <c r="K113" s="623">
        <v>0.63025394287400005</v>
      </c>
    </row>
    <row r="114" spans="1:11" ht="14.4" customHeight="1" thickBot="1" x14ac:dyDescent="0.35">
      <c r="A114" s="641" t="s">
        <v>417</v>
      </c>
      <c r="B114" s="619">
        <v>0</v>
      </c>
      <c r="C114" s="619">
        <v>1.694</v>
      </c>
      <c r="D114" s="620">
        <v>1.694</v>
      </c>
      <c r="E114" s="629" t="s">
        <v>322</v>
      </c>
      <c r="F114" s="619">
        <v>0</v>
      </c>
      <c r="G114" s="620">
        <v>0</v>
      </c>
      <c r="H114" s="622">
        <v>0</v>
      </c>
      <c r="I114" s="619">
        <v>0</v>
      </c>
      <c r="J114" s="620">
        <v>0</v>
      </c>
      <c r="K114" s="630" t="s">
        <v>310</v>
      </c>
    </row>
    <row r="115" spans="1:11" ht="14.4" customHeight="1" thickBot="1" x14ac:dyDescent="0.35">
      <c r="A115" s="638" t="s">
        <v>48</v>
      </c>
      <c r="B115" s="619">
        <v>30430.999041497202</v>
      </c>
      <c r="C115" s="619">
        <v>27317.919569999998</v>
      </c>
      <c r="D115" s="620">
        <v>-3113.0794714972399</v>
      </c>
      <c r="E115" s="621">
        <v>0.89770038547599995</v>
      </c>
      <c r="F115" s="619">
        <v>25325.006980980099</v>
      </c>
      <c r="G115" s="620">
        <v>10552.086242075</v>
      </c>
      <c r="H115" s="622">
        <v>2286.9965099999999</v>
      </c>
      <c r="I115" s="619">
        <v>11180.953729999999</v>
      </c>
      <c r="J115" s="620">
        <v>628.86748792495598</v>
      </c>
      <c r="K115" s="623">
        <v>0.441498544833</v>
      </c>
    </row>
    <row r="116" spans="1:11" ht="14.4" customHeight="1" thickBot="1" x14ac:dyDescent="0.35">
      <c r="A116" s="644" t="s">
        <v>418</v>
      </c>
      <c r="B116" s="624">
        <v>23956.9992454126</v>
      </c>
      <c r="C116" s="624">
        <v>20288.269</v>
      </c>
      <c r="D116" s="625">
        <v>-3668.7302454125502</v>
      </c>
      <c r="E116" s="631">
        <v>0.84686186246299999</v>
      </c>
      <c r="F116" s="624">
        <v>20142.005552256702</v>
      </c>
      <c r="G116" s="625">
        <v>8392.5023134403</v>
      </c>
      <c r="H116" s="627">
        <v>1693.742</v>
      </c>
      <c r="I116" s="624">
        <v>8279.741</v>
      </c>
      <c r="J116" s="625">
        <v>-112.761313440298</v>
      </c>
      <c r="K116" s="632">
        <v>0.41106835059199998</v>
      </c>
    </row>
    <row r="117" spans="1:11" ht="14.4" customHeight="1" thickBot="1" x14ac:dyDescent="0.35">
      <c r="A117" s="640" t="s">
        <v>419</v>
      </c>
      <c r="B117" s="624">
        <v>18499.999417294799</v>
      </c>
      <c r="C117" s="624">
        <v>14825.944</v>
      </c>
      <c r="D117" s="625">
        <v>-3674.05541729483</v>
      </c>
      <c r="E117" s="631">
        <v>0.80140240362000004</v>
      </c>
      <c r="F117" s="624">
        <v>14600.0040245729</v>
      </c>
      <c r="G117" s="625">
        <v>6083.3350102387203</v>
      </c>
      <c r="H117" s="627">
        <v>1243.5719999999999</v>
      </c>
      <c r="I117" s="624">
        <v>6045.0469999999996</v>
      </c>
      <c r="J117" s="625">
        <v>-38.288010238721</v>
      </c>
      <c r="K117" s="632">
        <v>0.41404420093400002</v>
      </c>
    </row>
    <row r="118" spans="1:11" ht="14.4" customHeight="1" thickBot="1" x14ac:dyDescent="0.35">
      <c r="A118" s="641" t="s">
        <v>420</v>
      </c>
      <c r="B118" s="619">
        <v>18499.999417294799</v>
      </c>
      <c r="C118" s="619">
        <v>14825.944</v>
      </c>
      <c r="D118" s="620">
        <v>-3674.05541729483</v>
      </c>
      <c r="E118" s="621">
        <v>0.80140240362000004</v>
      </c>
      <c r="F118" s="619">
        <v>14600.0040245729</v>
      </c>
      <c r="G118" s="620">
        <v>6083.3350102387203</v>
      </c>
      <c r="H118" s="622">
        <v>1243.5719999999999</v>
      </c>
      <c r="I118" s="619">
        <v>6045.0469999999996</v>
      </c>
      <c r="J118" s="620">
        <v>-38.288010238721</v>
      </c>
      <c r="K118" s="623">
        <v>0.41404420093400002</v>
      </c>
    </row>
    <row r="119" spans="1:11" ht="14.4" customHeight="1" thickBot="1" x14ac:dyDescent="0.35">
      <c r="A119" s="640" t="s">
        <v>421</v>
      </c>
      <c r="B119" s="624">
        <v>5399.9998299130903</v>
      </c>
      <c r="C119" s="624">
        <v>5441.85</v>
      </c>
      <c r="D119" s="625">
        <v>41.850170086913998</v>
      </c>
      <c r="E119" s="631">
        <v>1.007750031741</v>
      </c>
      <c r="F119" s="624">
        <v>5500.0015161062402</v>
      </c>
      <c r="G119" s="625">
        <v>2291.6672983776002</v>
      </c>
      <c r="H119" s="627">
        <v>446.25</v>
      </c>
      <c r="I119" s="624">
        <v>2220.61</v>
      </c>
      <c r="J119" s="625">
        <v>-71.057298377601001</v>
      </c>
      <c r="K119" s="632">
        <v>0.40374716143200001</v>
      </c>
    </row>
    <row r="120" spans="1:11" ht="14.4" customHeight="1" thickBot="1" x14ac:dyDescent="0.35">
      <c r="A120" s="641" t="s">
        <v>422</v>
      </c>
      <c r="B120" s="619">
        <v>5399.9998299130903</v>
      </c>
      <c r="C120" s="619">
        <v>5441.85</v>
      </c>
      <c r="D120" s="620">
        <v>41.850170086913998</v>
      </c>
      <c r="E120" s="621">
        <v>1.007750031741</v>
      </c>
      <c r="F120" s="619">
        <v>5500.0015161062402</v>
      </c>
      <c r="G120" s="620">
        <v>2291.6672983776002</v>
      </c>
      <c r="H120" s="622">
        <v>446.25</v>
      </c>
      <c r="I120" s="619">
        <v>2220.61</v>
      </c>
      <c r="J120" s="620">
        <v>-71.057298377601001</v>
      </c>
      <c r="K120" s="623">
        <v>0.40374716143200001</v>
      </c>
    </row>
    <row r="121" spans="1:11" ht="14.4" customHeight="1" thickBot="1" x14ac:dyDescent="0.35">
      <c r="A121" s="640" t="s">
        <v>423</v>
      </c>
      <c r="B121" s="624">
        <v>56.999998204637997</v>
      </c>
      <c r="C121" s="624">
        <v>20.475000000000001</v>
      </c>
      <c r="D121" s="625">
        <v>-36.524998204638003</v>
      </c>
      <c r="E121" s="631">
        <v>0.35921053762999999</v>
      </c>
      <c r="F121" s="624">
        <v>42.000011577537997</v>
      </c>
      <c r="G121" s="625">
        <v>17.500004823973999</v>
      </c>
      <c r="H121" s="627">
        <v>3.92</v>
      </c>
      <c r="I121" s="624">
        <v>14.084</v>
      </c>
      <c r="J121" s="625">
        <v>-3.4160048239740002</v>
      </c>
      <c r="K121" s="632">
        <v>0.33533324089599997</v>
      </c>
    </row>
    <row r="122" spans="1:11" ht="14.4" customHeight="1" thickBot="1" x14ac:dyDescent="0.35">
      <c r="A122" s="641" t="s">
        <v>424</v>
      </c>
      <c r="B122" s="619">
        <v>56.999998204637997</v>
      </c>
      <c r="C122" s="619">
        <v>20.475000000000001</v>
      </c>
      <c r="D122" s="620">
        <v>-36.524998204638003</v>
      </c>
      <c r="E122" s="621">
        <v>0.35921053762999999</v>
      </c>
      <c r="F122" s="619">
        <v>42.000011577537997</v>
      </c>
      <c r="G122" s="620">
        <v>17.500004823973999</v>
      </c>
      <c r="H122" s="622">
        <v>3.92</v>
      </c>
      <c r="I122" s="619">
        <v>14.084</v>
      </c>
      <c r="J122" s="620">
        <v>-3.4160048239740002</v>
      </c>
      <c r="K122" s="623">
        <v>0.33533324089599997</v>
      </c>
    </row>
    <row r="123" spans="1:11" ht="14.4" customHeight="1" thickBot="1" x14ac:dyDescent="0.35">
      <c r="A123" s="639" t="s">
        <v>425</v>
      </c>
      <c r="B123" s="619">
        <v>6288.9998019117402</v>
      </c>
      <c r="C123" s="619">
        <v>6881.1877400000003</v>
      </c>
      <c r="D123" s="620">
        <v>592.18793808826103</v>
      </c>
      <c r="E123" s="621">
        <v>1.094162499084</v>
      </c>
      <c r="F123" s="619">
        <v>4964.0013683548004</v>
      </c>
      <c r="G123" s="620">
        <v>2068.3339034811702</v>
      </c>
      <c r="H123" s="622">
        <v>574.54079999999999</v>
      </c>
      <c r="I123" s="619">
        <v>2810.3260500000001</v>
      </c>
      <c r="J123" s="620">
        <v>741.99214651883506</v>
      </c>
      <c r="K123" s="623">
        <v>0.56614127222300004</v>
      </c>
    </row>
    <row r="124" spans="1:11" ht="14.4" customHeight="1" thickBot="1" x14ac:dyDescent="0.35">
      <c r="A124" s="640" t="s">
        <v>426</v>
      </c>
      <c r="B124" s="624">
        <v>1664.9999475565401</v>
      </c>
      <c r="C124" s="624">
        <v>1823.75749</v>
      </c>
      <c r="D124" s="625">
        <v>158.75754244346501</v>
      </c>
      <c r="E124" s="631">
        <v>1.0953498783440001</v>
      </c>
      <c r="F124" s="624">
        <v>1314.0003622115601</v>
      </c>
      <c r="G124" s="625">
        <v>547.50015092148499</v>
      </c>
      <c r="H124" s="627">
        <v>152.08529999999999</v>
      </c>
      <c r="I124" s="624">
        <v>743.91179999999997</v>
      </c>
      <c r="J124" s="625">
        <v>196.41164907851501</v>
      </c>
      <c r="K124" s="632">
        <v>0.56614276631299998</v>
      </c>
    </row>
    <row r="125" spans="1:11" ht="14.4" customHeight="1" thickBot="1" x14ac:dyDescent="0.35">
      <c r="A125" s="641" t="s">
        <v>427</v>
      </c>
      <c r="B125" s="619">
        <v>1664.9999475565401</v>
      </c>
      <c r="C125" s="619">
        <v>1823.75749</v>
      </c>
      <c r="D125" s="620">
        <v>158.75754244346501</v>
      </c>
      <c r="E125" s="621">
        <v>1.0953498783440001</v>
      </c>
      <c r="F125" s="619">
        <v>1314.0003622115601</v>
      </c>
      <c r="G125" s="620">
        <v>547.50015092148499</v>
      </c>
      <c r="H125" s="622">
        <v>152.08529999999999</v>
      </c>
      <c r="I125" s="619">
        <v>743.91179999999997</v>
      </c>
      <c r="J125" s="620">
        <v>196.41164907851501</v>
      </c>
      <c r="K125" s="623">
        <v>0.56614276631299998</v>
      </c>
    </row>
    <row r="126" spans="1:11" ht="14.4" customHeight="1" thickBot="1" x14ac:dyDescent="0.35">
      <c r="A126" s="640" t="s">
        <v>428</v>
      </c>
      <c r="B126" s="624">
        <v>4623.9998543552101</v>
      </c>
      <c r="C126" s="624">
        <v>5057.4302500000003</v>
      </c>
      <c r="D126" s="625">
        <v>433.43039564479602</v>
      </c>
      <c r="E126" s="631">
        <v>1.0937349501069999</v>
      </c>
      <c r="F126" s="624">
        <v>3650.0010061432299</v>
      </c>
      <c r="G126" s="625">
        <v>1520.8337525596801</v>
      </c>
      <c r="H126" s="627">
        <v>422.45549999999997</v>
      </c>
      <c r="I126" s="624">
        <v>2066.4142499999998</v>
      </c>
      <c r="J126" s="625">
        <v>545.58049744031996</v>
      </c>
      <c r="K126" s="632">
        <v>0.56614073435099999</v>
      </c>
    </row>
    <row r="127" spans="1:11" ht="14.4" customHeight="1" thickBot="1" x14ac:dyDescent="0.35">
      <c r="A127" s="641" t="s">
        <v>429</v>
      </c>
      <c r="B127" s="619">
        <v>4623.9998543552101</v>
      </c>
      <c r="C127" s="619">
        <v>5057.4302500000003</v>
      </c>
      <c r="D127" s="620">
        <v>433.43039564479602</v>
      </c>
      <c r="E127" s="621">
        <v>1.0937349501069999</v>
      </c>
      <c r="F127" s="619">
        <v>3650.0010061432299</v>
      </c>
      <c r="G127" s="620">
        <v>1520.8337525596801</v>
      </c>
      <c r="H127" s="622">
        <v>422.45549999999997</v>
      </c>
      <c r="I127" s="619">
        <v>2066.4142499999998</v>
      </c>
      <c r="J127" s="620">
        <v>545.58049744031996</v>
      </c>
      <c r="K127" s="623">
        <v>0.56614073435099999</v>
      </c>
    </row>
    <row r="128" spans="1:11" ht="14.4" customHeight="1" thickBot="1" x14ac:dyDescent="0.35">
      <c r="A128" s="639" t="s">
        <v>430</v>
      </c>
      <c r="B128" s="619">
        <v>184.99999417294799</v>
      </c>
      <c r="C128" s="619">
        <v>148.46283</v>
      </c>
      <c r="D128" s="620">
        <v>-36.537164172948003</v>
      </c>
      <c r="E128" s="621">
        <v>0.80250180906000002</v>
      </c>
      <c r="F128" s="619">
        <v>219.00006036859401</v>
      </c>
      <c r="G128" s="620">
        <v>91.250025153579998</v>
      </c>
      <c r="H128" s="622">
        <v>18.713709999999999</v>
      </c>
      <c r="I128" s="619">
        <v>90.886679999999998</v>
      </c>
      <c r="J128" s="620">
        <v>-0.36334515358000002</v>
      </c>
      <c r="K128" s="623">
        <v>0.415007556833</v>
      </c>
    </row>
    <row r="129" spans="1:11" ht="14.4" customHeight="1" thickBot="1" x14ac:dyDescent="0.35">
      <c r="A129" s="640" t="s">
        <v>431</v>
      </c>
      <c r="B129" s="624">
        <v>184.99999417294799</v>
      </c>
      <c r="C129" s="624">
        <v>148.46283</v>
      </c>
      <c r="D129" s="625">
        <v>-36.537164172948003</v>
      </c>
      <c r="E129" s="631">
        <v>0.80250180906000002</v>
      </c>
      <c r="F129" s="624">
        <v>219.00006036859401</v>
      </c>
      <c r="G129" s="625">
        <v>91.250025153579998</v>
      </c>
      <c r="H129" s="627">
        <v>18.713709999999999</v>
      </c>
      <c r="I129" s="624">
        <v>90.886679999999998</v>
      </c>
      <c r="J129" s="625">
        <v>-0.36334515358000002</v>
      </c>
      <c r="K129" s="632">
        <v>0.415007556833</v>
      </c>
    </row>
    <row r="130" spans="1:11" ht="14.4" customHeight="1" thickBot="1" x14ac:dyDescent="0.35">
      <c r="A130" s="641" t="s">
        <v>432</v>
      </c>
      <c r="B130" s="619">
        <v>184.99999417294799</v>
      </c>
      <c r="C130" s="619">
        <v>148.46283</v>
      </c>
      <c r="D130" s="620">
        <v>-36.537164172948003</v>
      </c>
      <c r="E130" s="621">
        <v>0.80250180906000002</v>
      </c>
      <c r="F130" s="619">
        <v>219.00006036859401</v>
      </c>
      <c r="G130" s="620">
        <v>91.250025153579998</v>
      </c>
      <c r="H130" s="622">
        <v>18.713709999999999</v>
      </c>
      <c r="I130" s="619">
        <v>90.886679999999998</v>
      </c>
      <c r="J130" s="620">
        <v>-0.36334515358000002</v>
      </c>
      <c r="K130" s="623">
        <v>0.415007556833</v>
      </c>
    </row>
    <row r="131" spans="1:11" ht="14.4" customHeight="1" thickBot="1" x14ac:dyDescent="0.35">
      <c r="A131" s="638" t="s">
        <v>433</v>
      </c>
      <c r="B131" s="619">
        <v>0</v>
      </c>
      <c r="C131" s="619">
        <v>48.860129999999998</v>
      </c>
      <c r="D131" s="620">
        <v>48.860129999999998</v>
      </c>
      <c r="E131" s="629" t="s">
        <v>310</v>
      </c>
      <c r="F131" s="619">
        <v>99.593726386963993</v>
      </c>
      <c r="G131" s="620">
        <v>41.497385994567999</v>
      </c>
      <c r="H131" s="622">
        <v>7.6499999999999999E-2</v>
      </c>
      <c r="I131" s="619">
        <v>86.670500000000004</v>
      </c>
      <c r="J131" s="620">
        <v>45.173114005431003</v>
      </c>
      <c r="K131" s="623">
        <v>0.87024055775599995</v>
      </c>
    </row>
    <row r="132" spans="1:11" ht="14.4" customHeight="1" thickBot="1" x14ac:dyDescent="0.35">
      <c r="A132" s="639" t="s">
        <v>434</v>
      </c>
      <c r="B132" s="619">
        <v>0</v>
      </c>
      <c r="C132" s="619">
        <v>48.860129999999998</v>
      </c>
      <c r="D132" s="620">
        <v>48.860129999999998</v>
      </c>
      <c r="E132" s="629" t="s">
        <v>310</v>
      </c>
      <c r="F132" s="619">
        <v>99.593726386963993</v>
      </c>
      <c r="G132" s="620">
        <v>41.497385994567999</v>
      </c>
      <c r="H132" s="622">
        <v>7.6499999999999999E-2</v>
      </c>
      <c r="I132" s="619">
        <v>86.670500000000004</v>
      </c>
      <c r="J132" s="620">
        <v>45.173114005431003</v>
      </c>
      <c r="K132" s="623">
        <v>0.87024055775599995</v>
      </c>
    </row>
    <row r="133" spans="1:11" ht="14.4" customHeight="1" thickBot="1" x14ac:dyDescent="0.35">
      <c r="A133" s="640" t="s">
        <v>435</v>
      </c>
      <c r="B133" s="624">
        <v>0</v>
      </c>
      <c r="C133" s="624">
        <v>4.4531299999999998</v>
      </c>
      <c r="D133" s="625">
        <v>4.4531299999999998</v>
      </c>
      <c r="E133" s="626" t="s">
        <v>310</v>
      </c>
      <c r="F133" s="624">
        <v>3.6428777859369998</v>
      </c>
      <c r="G133" s="625">
        <v>1.5178657441400001</v>
      </c>
      <c r="H133" s="627">
        <v>7.6499999999999999E-2</v>
      </c>
      <c r="I133" s="624">
        <v>11.279500000000001</v>
      </c>
      <c r="J133" s="625">
        <v>9.7616342558590006</v>
      </c>
      <c r="K133" s="632">
        <v>3.0963157873529998</v>
      </c>
    </row>
    <row r="134" spans="1:11" ht="14.4" customHeight="1" thickBot="1" x14ac:dyDescent="0.35">
      <c r="A134" s="641" t="s">
        <v>436</v>
      </c>
      <c r="B134" s="619">
        <v>0</v>
      </c>
      <c r="C134" s="619">
        <v>1.3531299999999999</v>
      </c>
      <c r="D134" s="620">
        <v>1.3531299999999999</v>
      </c>
      <c r="E134" s="629" t="s">
        <v>310</v>
      </c>
      <c r="F134" s="619">
        <v>0</v>
      </c>
      <c r="G134" s="620">
        <v>0</v>
      </c>
      <c r="H134" s="622">
        <v>7.6499999999999999E-2</v>
      </c>
      <c r="I134" s="619">
        <v>1.0794999999999999</v>
      </c>
      <c r="J134" s="620">
        <v>1.0794999999999999</v>
      </c>
      <c r="K134" s="630" t="s">
        <v>310</v>
      </c>
    </row>
    <row r="135" spans="1:11" ht="14.4" customHeight="1" thickBot="1" x14ac:dyDescent="0.35">
      <c r="A135" s="641" t="s">
        <v>437</v>
      </c>
      <c r="B135" s="619">
        <v>0</v>
      </c>
      <c r="C135" s="619">
        <v>2.9</v>
      </c>
      <c r="D135" s="620">
        <v>2.9</v>
      </c>
      <c r="E135" s="629" t="s">
        <v>322</v>
      </c>
      <c r="F135" s="619">
        <v>3.4676122650750001</v>
      </c>
      <c r="G135" s="620">
        <v>1.444838443781</v>
      </c>
      <c r="H135" s="622">
        <v>0</v>
      </c>
      <c r="I135" s="619">
        <v>10</v>
      </c>
      <c r="J135" s="620">
        <v>8.5551615562179997</v>
      </c>
      <c r="K135" s="623">
        <v>2.8838287661840001</v>
      </c>
    </row>
    <row r="136" spans="1:11" ht="14.4" customHeight="1" thickBot="1" x14ac:dyDescent="0.35">
      <c r="A136" s="641" t="s">
        <v>438</v>
      </c>
      <c r="B136" s="619">
        <v>0</v>
      </c>
      <c r="C136" s="619">
        <v>0.2</v>
      </c>
      <c r="D136" s="620">
        <v>0.2</v>
      </c>
      <c r="E136" s="629" t="s">
        <v>322</v>
      </c>
      <c r="F136" s="619">
        <v>0.17526552086200001</v>
      </c>
      <c r="G136" s="620">
        <v>7.3027300359E-2</v>
      </c>
      <c r="H136" s="622">
        <v>0</v>
      </c>
      <c r="I136" s="619">
        <v>0.2</v>
      </c>
      <c r="J136" s="620">
        <v>0.12697269963999999</v>
      </c>
      <c r="K136" s="623">
        <v>0</v>
      </c>
    </row>
    <row r="137" spans="1:11" ht="14.4" customHeight="1" thickBot="1" x14ac:dyDescent="0.35">
      <c r="A137" s="643" t="s">
        <v>439</v>
      </c>
      <c r="B137" s="619">
        <v>0</v>
      </c>
      <c r="C137" s="619">
        <v>0</v>
      </c>
      <c r="D137" s="620">
        <v>0</v>
      </c>
      <c r="E137" s="629" t="s">
        <v>310</v>
      </c>
      <c r="F137" s="619">
        <v>0</v>
      </c>
      <c r="G137" s="620">
        <v>0</v>
      </c>
      <c r="H137" s="622">
        <v>0</v>
      </c>
      <c r="I137" s="619">
        <v>75.391000000000005</v>
      </c>
      <c r="J137" s="620">
        <v>75.391000000000005</v>
      </c>
      <c r="K137" s="630" t="s">
        <v>322</v>
      </c>
    </row>
    <row r="138" spans="1:11" ht="14.4" customHeight="1" thickBot="1" x14ac:dyDescent="0.35">
      <c r="A138" s="641" t="s">
        <v>440</v>
      </c>
      <c r="B138" s="619">
        <v>0</v>
      </c>
      <c r="C138" s="619">
        <v>0</v>
      </c>
      <c r="D138" s="620">
        <v>0</v>
      </c>
      <c r="E138" s="629" t="s">
        <v>310</v>
      </c>
      <c r="F138" s="619">
        <v>0</v>
      </c>
      <c r="G138" s="620">
        <v>0</v>
      </c>
      <c r="H138" s="622">
        <v>0</v>
      </c>
      <c r="I138" s="619">
        <v>75.391000000000005</v>
      </c>
      <c r="J138" s="620">
        <v>75.391000000000005</v>
      </c>
      <c r="K138" s="630" t="s">
        <v>322</v>
      </c>
    </row>
    <row r="139" spans="1:11" ht="14.4" customHeight="1" thickBot="1" x14ac:dyDescent="0.35">
      <c r="A139" s="643" t="s">
        <v>441</v>
      </c>
      <c r="B139" s="619">
        <v>0</v>
      </c>
      <c r="C139" s="619">
        <v>44.406999999999996</v>
      </c>
      <c r="D139" s="620">
        <v>44.406999999999996</v>
      </c>
      <c r="E139" s="629" t="s">
        <v>322</v>
      </c>
      <c r="F139" s="619">
        <v>95.950848601027005</v>
      </c>
      <c r="G139" s="620">
        <v>39.979520250428003</v>
      </c>
      <c r="H139" s="622">
        <v>0</v>
      </c>
      <c r="I139" s="619">
        <v>0</v>
      </c>
      <c r="J139" s="620">
        <v>-39.979520250428003</v>
      </c>
      <c r="K139" s="623">
        <v>0</v>
      </c>
    </row>
    <row r="140" spans="1:11" ht="14.4" customHeight="1" thickBot="1" x14ac:dyDescent="0.35">
      <c r="A140" s="641" t="s">
        <v>442</v>
      </c>
      <c r="B140" s="619">
        <v>0</v>
      </c>
      <c r="C140" s="619">
        <v>44.406999999999996</v>
      </c>
      <c r="D140" s="620">
        <v>44.406999999999996</v>
      </c>
      <c r="E140" s="629" t="s">
        <v>322</v>
      </c>
      <c r="F140" s="619">
        <v>95.950848601027005</v>
      </c>
      <c r="G140" s="620">
        <v>39.979520250428003</v>
      </c>
      <c r="H140" s="622">
        <v>0</v>
      </c>
      <c r="I140" s="619">
        <v>0</v>
      </c>
      <c r="J140" s="620">
        <v>-39.979520250428003</v>
      </c>
      <c r="K140" s="623">
        <v>0</v>
      </c>
    </row>
    <row r="141" spans="1:11" ht="14.4" customHeight="1" thickBot="1" x14ac:dyDescent="0.35">
      <c r="A141" s="638" t="s">
        <v>443</v>
      </c>
      <c r="B141" s="619">
        <v>1776.9996623876</v>
      </c>
      <c r="C141" s="619">
        <v>4179.7479700000004</v>
      </c>
      <c r="D141" s="620">
        <v>2402.7483076123999</v>
      </c>
      <c r="E141" s="621">
        <v>2.3521377400730001</v>
      </c>
      <c r="F141" s="619">
        <v>1568.00391158964</v>
      </c>
      <c r="G141" s="620">
        <v>653.33496316235096</v>
      </c>
      <c r="H141" s="622">
        <v>142.011</v>
      </c>
      <c r="I141" s="619">
        <v>747.73599999999999</v>
      </c>
      <c r="J141" s="620">
        <v>94.401036837647993</v>
      </c>
      <c r="K141" s="623">
        <v>0.47687125935899999</v>
      </c>
    </row>
    <row r="142" spans="1:11" ht="14.4" customHeight="1" thickBot="1" x14ac:dyDescent="0.35">
      <c r="A142" s="639" t="s">
        <v>444</v>
      </c>
      <c r="B142" s="619">
        <v>1723.9996623876</v>
      </c>
      <c r="C142" s="619">
        <v>4002.6889999999999</v>
      </c>
      <c r="D142" s="620">
        <v>2278.6893376123999</v>
      </c>
      <c r="E142" s="621">
        <v>2.3217458142980001</v>
      </c>
      <c r="F142" s="619">
        <v>1568.00391158964</v>
      </c>
      <c r="G142" s="620">
        <v>653.33496316235096</v>
      </c>
      <c r="H142" s="622">
        <v>127.491</v>
      </c>
      <c r="I142" s="619">
        <v>733.21600000000001</v>
      </c>
      <c r="J142" s="620">
        <v>79.881036837647997</v>
      </c>
      <c r="K142" s="623">
        <v>0.46761107837799998</v>
      </c>
    </row>
    <row r="143" spans="1:11" ht="14.4" customHeight="1" thickBot="1" x14ac:dyDescent="0.35">
      <c r="A143" s="640" t="s">
        <v>445</v>
      </c>
      <c r="B143" s="624">
        <v>1723.9996623876</v>
      </c>
      <c r="C143" s="624">
        <v>1247.4829999999999</v>
      </c>
      <c r="D143" s="625">
        <v>-476.516662387601</v>
      </c>
      <c r="E143" s="631">
        <v>0.723598169545</v>
      </c>
      <c r="F143" s="624">
        <v>1568.00391158964</v>
      </c>
      <c r="G143" s="625">
        <v>653.33496316235096</v>
      </c>
      <c r="H143" s="627">
        <v>127.491</v>
      </c>
      <c r="I143" s="624">
        <v>653.19799999999998</v>
      </c>
      <c r="J143" s="625">
        <v>-0.13696316235100001</v>
      </c>
      <c r="K143" s="632">
        <v>0.41657931792800001</v>
      </c>
    </row>
    <row r="144" spans="1:11" ht="14.4" customHeight="1" thickBot="1" x14ac:dyDescent="0.35">
      <c r="A144" s="641" t="s">
        <v>446</v>
      </c>
      <c r="B144" s="619">
        <v>355.99998878685602</v>
      </c>
      <c r="C144" s="619">
        <v>356.39600000000002</v>
      </c>
      <c r="D144" s="620">
        <v>0.39601121314299997</v>
      </c>
      <c r="E144" s="621">
        <v>1.001112391083</v>
      </c>
      <c r="F144" s="619">
        <v>358.000893079778</v>
      </c>
      <c r="G144" s="620">
        <v>149.167038783241</v>
      </c>
      <c r="H144" s="622">
        <v>29.872</v>
      </c>
      <c r="I144" s="619">
        <v>149.36000000000001</v>
      </c>
      <c r="J144" s="620">
        <v>0.19296121675899999</v>
      </c>
      <c r="K144" s="623">
        <v>0.41720566313399998</v>
      </c>
    </row>
    <row r="145" spans="1:11" ht="14.4" customHeight="1" thickBot="1" x14ac:dyDescent="0.35">
      <c r="A145" s="641" t="s">
        <v>447</v>
      </c>
      <c r="B145" s="619">
        <v>1011.99996812443</v>
      </c>
      <c r="C145" s="619">
        <v>533.48699999999997</v>
      </c>
      <c r="D145" s="620">
        <v>-478.51296812443297</v>
      </c>
      <c r="E145" s="621">
        <v>0.527161083797</v>
      </c>
      <c r="F145" s="619">
        <v>854.00213041935899</v>
      </c>
      <c r="G145" s="620">
        <v>355.83422100806598</v>
      </c>
      <c r="H145" s="622">
        <v>67.808000000000007</v>
      </c>
      <c r="I145" s="619">
        <v>354.78300000000002</v>
      </c>
      <c r="J145" s="620">
        <v>-1.0512210080660001</v>
      </c>
      <c r="K145" s="623">
        <v>0.41543573178799997</v>
      </c>
    </row>
    <row r="146" spans="1:11" ht="14.4" customHeight="1" thickBot="1" x14ac:dyDescent="0.35">
      <c r="A146" s="641" t="s">
        <v>448</v>
      </c>
      <c r="B146" s="619">
        <v>59.999998110143999</v>
      </c>
      <c r="C146" s="619">
        <v>60.024000000000001</v>
      </c>
      <c r="D146" s="620">
        <v>2.4001889855E-2</v>
      </c>
      <c r="E146" s="621">
        <v>1.0004000315099999</v>
      </c>
      <c r="F146" s="619">
        <v>60.000149678174999</v>
      </c>
      <c r="G146" s="620">
        <v>25.000062365906</v>
      </c>
      <c r="H146" s="622">
        <v>5.0019999999999998</v>
      </c>
      <c r="I146" s="619">
        <v>25.01</v>
      </c>
      <c r="J146" s="620">
        <v>9.9376340930000008E-3</v>
      </c>
      <c r="K146" s="623">
        <v>0.41683229348799999</v>
      </c>
    </row>
    <row r="147" spans="1:11" ht="14.4" customHeight="1" thickBot="1" x14ac:dyDescent="0.35">
      <c r="A147" s="641" t="s">
        <v>449</v>
      </c>
      <c r="B147" s="619">
        <v>61.999714736609</v>
      </c>
      <c r="C147" s="619">
        <v>62.94</v>
      </c>
      <c r="D147" s="620">
        <v>0.94028526338999996</v>
      </c>
      <c r="E147" s="621">
        <v>1.0151659611229999</v>
      </c>
      <c r="F147" s="619">
        <v>62.000154667446999</v>
      </c>
      <c r="G147" s="620">
        <v>25.833397778102999</v>
      </c>
      <c r="H147" s="622">
        <v>5.2560000000000002</v>
      </c>
      <c r="I147" s="619">
        <v>26.28</v>
      </c>
      <c r="J147" s="620">
        <v>0.44660222189600002</v>
      </c>
      <c r="K147" s="623">
        <v>0.42386991033999999</v>
      </c>
    </row>
    <row r="148" spans="1:11" ht="14.4" customHeight="1" thickBot="1" x14ac:dyDescent="0.35">
      <c r="A148" s="641" t="s">
        <v>450</v>
      </c>
      <c r="B148" s="619">
        <v>233.99999262955799</v>
      </c>
      <c r="C148" s="619">
        <v>234.636</v>
      </c>
      <c r="D148" s="620">
        <v>0.63600737044099998</v>
      </c>
      <c r="E148" s="621">
        <v>1.002717980301</v>
      </c>
      <c r="F148" s="619">
        <v>234.00058374488299</v>
      </c>
      <c r="G148" s="620">
        <v>97.500243227034005</v>
      </c>
      <c r="H148" s="622">
        <v>19.553000000000001</v>
      </c>
      <c r="I148" s="619">
        <v>97.765000000000001</v>
      </c>
      <c r="J148" s="620">
        <v>0.264756772965</v>
      </c>
      <c r="K148" s="623">
        <v>0.417798103044</v>
      </c>
    </row>
    <row r="149" spans="1:11" ht="14.4" customHeight="1" thickBot="1" x14ac:dyDescent="0.35">
      <c r="A149" s="640" t="s">
        <v>451</v>
      </c>
      <c r="B149" s="624">
        <v>0</v>
      </c>
      <c r="C149" s="624">
        <v>2755.2060000000001</v>
      </c>
      <c r="D149" s="625">
        <v>2755.2060000000001</v>
      </c>
      <c r="E149" s="626" t="s">
        <v>310</v>
      </c>
      <c r="F149" s="624">
        <v>0</v>
      </c>
      <c r="G149" s="625">
        <v>0</v>
      </c>
      <c r="H149" s="627">
        <v>0</v>
      </c>
      <c r="I149" s="624">
        <v>80.018000000000001</v>
      </c>
      <c r="J149" s="625">
        <v>80.018000000000001</v>
      </c>
      <c r="K149" s="628" t="s">
        <v>310</v>
      </c>
    </row>
    <row r="150" spans="1:11" ht="14.4" customHeight="1" thickBot="1" x14ac:dyDescent="0.35">
      <c r="A150" s="641" t="s">
        <v>452</v>
      </c>
      <c r="B150" s="619">
        <v>0</v>
      </c>
      <c r="C150" s="619">
        <v>2755.2060000000001</v>
      </c>
      <c r="D150" s="620">
        <v>2755.2060000000001</v>
      </c>
      <c r="E150" s="629" t="s">
        <v>310</v>
      </c>
      <c r="F150" s="619">
        <v>0</v>
      </c>
      <c r="G150" s="620">
        <v>0</v>
      </c>
      <c r="H150" s="622">
        <v>0</v>
      </c>
      <c r="I150" s="619">
        <v>80.018000000000001</v>
      </c>
      <c r="J150" s="620">
        <v>80.018000000000001</v>
      </c>
      <c r="K150" s="630" t="s">
        <v>310</v>
      </c>
    </row>
    <row r="151" spans="1:11" ht="14.4" customHeight="1" thickBot="1" x14ac:dyDescent="0.35">
      <c r="A151" s="639" t="s">
        <v>453</v>
      </c>
      <c r="B151" s="619">
        <v>53</v>
      </c>
      <c r="C151" s="619">
        <v>177.05896999999999</v>
      </c>
      <c r="D151" s="620">
        <v>124.05897</v>
      </c>
      <c r="E151" s="621">
        <v>3.3407352830180002</v>
      </c>
      <c r="F151" s="619">
        <v>0</v>
      </c>
      <c r="G151" s="620">
        <v>0</v>
      </c>
      <c r="H151" s="622">
        <v>14.52</v>
      </c>
      <c r="I151" s="619">
        <v>14.52</v>
      </c>
      <c r="J151" s="620">
        <v>14.52</v>
      </c>
      <c r="K151" s="630" t="s">
        <v>310</v>
      </c>
    </row>
    <row r="152" spans="1:11" ht="14.4" customHeight="1" thickBot="1" x14ac:dyDescent="0.35">
      <c r="A152" s="640" t="s">
        <v>454</v>
      </c>
      <c r="B152" s="624">
        <v>53</v>
      </c>
      <c r="C152" s="624">
        <v>39.93</v>
      </c>
      <c r="D152" s="625">
        <v>-13.07</v>
      </c>
      <c r="E152" s="631">
        <v>0.75339622641500004</v>
      </c>
      <c r="F152" s="624">
        <v>0</v>
      </c>
      <c r="G152" s="625">
        <v>0</v>
      </c>
      <c r="H152" s="627">
        <v>0</v>
      </c>
      <c r="I152" s="624">
        <v>0</v>
      </c>
      <c r="J152" s="625">
        <v>0</v>
      </c>
      <c r="K152" s="632">
        <v>0</v>
      </c>
    </row>
    <row r="153" spans="1:11" ht="14.4" customHeight="1" thickBot="1" x14ac:dyDescent="0.35">
      <c r="A153" s="641" t="s">
        <v>455</v>
      </c>
      <c r="B153" s="619">
        <v>53</v>
      </c>
      <c r="C153" s="619">
        <v>39.93</v>
      </c>
      <c r="D153" s="620">
        <v>-13.07</v>
      </c>
      <c r="E153" s="621">
        <v>0.75339622641500004</v>
      </c>
      <c r="F153" s="619">
        <v>0</v>
      </c>
      <c r="G153" s="620">
        <v>0</v>
      </c>
      <c r="H153" s="622">
        <v>0</v>
      </c>
      <c r="I153" s="619">
        <v>0</v>
      </c>
      <c r="J153" s="620">
        <v>0</v>
      </c>
      <c r="K153" s="623">
        <v>0</v>
      </c>
    </row>
    <row r="154" spans="1:11" ht="14.4" customHeight="1" thickBot="1" x14ac:dyDescent="0.35">
      <c r="A154" s="640" t="s">
        <v>456</v>
      </c>
      <c r="B154" s="624">
        <v>0</v>
      </c>
      <c r="C154" s="624">
        <v>21.045200000000001</v>
      </c>
      <c r="D154" s="625">
        <v>21.045200000000001</v>
      </c>
      <c r="E154" s="626" t="s">
        <v>310</v>
      </c>
      <c r="F154" s="624">
        <v>0</v>
      </c>
      <c r="G154" s="625">
        <v>0</v>
      </c>
      <c r="H154" s="627">
        <v>0</v>
      </c>
      <c r="I154" s="624">
        <v>0</v>
      </c>
      <c r="J154" s="625">
        <v>0</v>
      </c>
      <c r="K154" s="628" t="s">
        <v>310</v>
      </c>
    </row>
    <row r="155" spans="1:11" ht="14.4" customHeight="1" thickBot="1" x14ac:dyDescent="0.35">
      <c r="A155" s="641" t="s">
        <v>457</v>
      </c>
      <c r="B155" s="619">
        <v>0</v>
      </c>
      <c r="C155" s="619">
        <v>7.4690000000000003</v>
      </c>
      <c r="D155" s="620">
        <v>7.4690000000000003</v>
      </c>
      <c r="E155" s="629" t="s">
        <v>322</v>
      </c>
      <c r="F155" s="619">
        <v>0</v>
      </c>
      <c r="G155" s="620">
        <v>0</v>
      </c>
      <c r="H155" s="622">
        <v>0</v>
      </c>
      <c r="I155" s="619">
        <v>0</v>
      </c>
      <c r="J155" s="620">
        <v>0</v>
      </c>
      <c r="K155" s="630" t="s">
        <v>310</v>
      </c>
    </row>
    <row r="156" spans="1:11" ht="14.4" customHeight="1" thickBot="1" x14ac:dyDescent="0.35">
      <c r="A156" s="641" t="s">
        <v>458</v>
      </c>
      <c r="B156" s="619">
        <v>0</v>
      </c>
      <c r="C156" s="619">
        <v>13.5762</v>
      </c>
      <c r="D156" s="620">
        <v>13.5762</v>
      </c>
      <c r="E156" s="629" t="s">
        <v>310</v>
      </c>
      <c r="F156" s="619">
        <v>0</v>
      </c>
      <c r="G156" s="620">
        <v>0</v>
      </c>
      <c r="H156" s="622">
        <v>0</v>
      </c>
      <c r="I156" s="619">
        <v>0</v>
      </c>
      <c r="J156" s="620">
        <v>0</v>
      </c>
      <c r="K156" s="630" t="s">
        <v>310</v>
      </c>
    </row>
    <row r="157" spans="1:11" ht="14.4" customHeight="1" thickBot="1" x14ac:dyDescent="0.35">
      <c r="A157" s="640" t="s">
        <v>459</v>
      </c>
      <c r="B157" s="624">
        <v>0</v>
      </c>
      <c r="C157" s="624">
        <v>0</v>
      </c>
      <c r="D157" s="625">
        <v>0</v>
      </c>
      <c r="E157" s="631">
        <v>1</v>
      </c>
      <c r="F157" s="624">
        <v>0</v>
      </c>
      <c r="G157" s="625">
        <v>0</v>
      </c>
      <c r="H157" s="627">
        <v>14.52</v>
      </c>
      <c r="I157" s="624">
        <v>14.52</v>
      </c>
      <c r="J157" s="625">
        <v>14.52</v>
      </c>
      <c r="K157" s="628" t="s">
        <v>322</v>
      </c>
    </row>
    <row r="158" spans="1:11" ht="14.4" customHeight="1" thickBot="1" x14ac:dyDescent="0.35">
      <c r="A158" s="641" t="s">
        <v>460</v>
      </c>
      <c r="B158" s="619">
        <v>0</v>
      </c>
      <c r="C158" s="619">
        <v>0</v>
      </c>
      <c r="D158" s="620">
        <v>0</v>
      </c>
      <c r="E158" s="621">
        <v>1</v>
      </c>
      <c r="F158" s="619">
        <v>0</v>
      </c>
      <c r="G158" s="620">
        <v>0</v>
      </c>
      <c r="H158" s="622">
        <v>14.52</v>
      </c>
      <c r="I158" s="619">
        <v>14.52</v>
      </c>
      <c r="J158" s="620">
        <v>14.52</v>
      </c>
      <c r="K158" s="630" t="s">
        <v>322</v>
      </c>
    </row>
    <row r="159" spans="1:11" ht="14.4" customHeight="1" thickBot="1" x14ac:dyDescent="0.35">
      <c r="A159" s="640" t="s">
        <v>461</v>
      </c>
      <c r="B159" s="624">
        <v>0</v>
      </c>
      <c r="C159" s="624">
        <v>116.08377</v>
      </c>
      <c r="D159" s="625">
        <v>116.08377</v>
      </c>
      <c r="E159" s="626" t="s">
        <v>310</v>
      </c>
      <c r="F159" s="624">
        <v>0</v>
      </c>
      <c r="G159" s="625">
        <v>0</v>
      </c>
      <c r="H159" s="627">
        <v>0</v>
      </c>
      <c r="I159" s="624">
        <v>0</v>
      </c>
      <c r="J159" s="625">
        <v>0</v>
      </c>
      <c r="K159" s="628" t="s">
        <v>310</v>
      </c>
    </row>
    <row r="160" spans="1:11" ht="14.4" customHeight="1" thickBot="1" x14ac:dyDescent="0.35">
      <c r="A160" s="641" t="s">
        <v>462</v>
      </c>
      <c r="B160" s="619">
        <v>0</v>
      </c>
      <c r="C160" s="619">
        <v>116.08377</v>
      </c>
      <c r="D160" s="620">
        <v>116.08377</v>
      </c>
      <c r="E160" s="629" t="s">
        <v>310</v>
      </c>
      <c r="F160" s="619">
        <v>0</v>
      </c>
      <c r="G160" s="620">
        <v>0</v>
      </c>
      <c r="H160" s="622">
        <v>0</v>
      </c>
      <c r="I160" s="619">
        <v>0</v>
      </c>
      <c r="J160" s="620">
        <v>0</v>
      </c>
      <c r="K160" s="630" t="s">
        <v>310</v>
      </c>
    </row>
    <row r="161" spans="1:11" ht="14.4" customHeight="1" thickBot="1" x14ac:dyDescent="0.35">
      <c r="A161" s="637" t="s">
        <v>463</v>
      </c>
      <c r="B161" s="619">
        <v>29110.167534935299</v>
      </c>
      <c r="C161" s="619">
        <v>34467.84575</v>
      </c>
      <c r="D161" s="620">
        <v>5357.6782150647396</v>
      </c>
      <c r="E161" s="621">
        <v>1.1840483469780001</v>
      </c>
      <c r="F161" s="619">
        <v>31250.102021830699</v>
      </c>
      <c r="G161" s="620">
        <v>13020.875842429499</v>
      </c>
      <c r="H161" s="622">
        <v>2966.4897500000002</v>
      </c>
      <c r="I161" s="619">
        <v>13934.07818</v>
      </c>
      <c r="J161" s="620">
        <v>913.20233757053597</v>
      </c>
      <c r="K161" s="623">
        <v>0.44588904606599999</v>
      </c>
    </row>
    <row r="162" spans="1:11" ht="14.4" customHeight="1" thickBot="1" x14ac:dyDescent="0.35">
      <c r="A162" s="638" t="s">
        <v>464</v>
      </c>
      <c r="B162" s="619">
        <v>28107.902266572601</v>
      </c>
      <c r="C162" s="619">
        <v>30704.14718</v>
      </c>
      <c r="D162" s="620">
        <v>2596.2449134273902</v>
      </c>
      <c r="E162" s="621">
        <v>1.0923670819969999</v>
      </c>
      <c r="F162" s="619">
        <v>29244.051765025299</v>
      </c>
      <c r="G162" s="620">
        <v>12185.0215687605</v>
      </c>
      <c r="H162" s="622">
        <v>2966.4896699999999</v>
      </c>
      <c r="I162" s="619">
        <v>13934.07828</v>
      </c>
      <c r="J162" s="620">
        <v>1749.0567112394799</v>
      </c>
      <c r="K162" s="623">
        <v>0.47647563996800002</v>
      </c>
    </row>
    <row r="163" spans="1:11" ht="14.4" customHeight="1" thickBot="1" x14ac:dyDescent="0.35">
      <c r="A163" s="639" t="s">
        <v>465</v>
      </c>
      <c r="B163" s="619">
        <v>28107.902266572601</v>
      </c>
      <c r="C163" s="619">
        <v>30704.14718</v>
      </c>
      <c r="D163" s="620">
        <v>2596.2449134273902</v>
      </c>
      <c r="E163" s="621">
        <v>1.0923670819969999</v>
      </c>
      <c r="F163" s="619">
        <v>29244.051765025299</v>
      </c>
      <c r="G163" s="620">
        <v>12185.0215687605</v>
      </c>
      <c r="H163" s="622">
        <v>2966.4896699999999</v>
      </c>
      <c r="I163" s="619">
        <v>13934.07828</v>
      </c>
      <c r="J163" s="620">
        <v>1749.0567112394799</v>
      </c>
      <c r="K163" s="623">
        <v>0.47647563996800002</v>
      </c>
    </row>
    <row r="164" spans="1:11" ht="14.4" customHeight="1" thickBot="1" x14ac:dyDescent="0.35">
      <c r="A164" s="640" t="s">
        <v>466</v>
      </c>
      <c r="B164" s="624">
        <v>1663.7047477419501</v>
      </c>
      <c r="C164" s="624">
        <v>1652.4984199999999</v>
      </c>
      <c r="D164" s="625">
        <v>-11.206327741945</v>
      </c>
      <c r="E164" s="631">
        <v>0.99326423287700005</v>
      </c>
      <c r="F164" s="624">
        <v>1550.2175914624399</v>
      </c>
      <c r="G164" s="625">
        <v>645.92399644268403</v>
      </c>
      <c r="H164" s="627">
        <v>106.99164</v>
      </c>
      <c r="I164" s="624">
        <v>527.39883999999995</v>
      </c>
      <c r="J164" s="625">
        <v>-118.52515644268399</v>
      </c>
      <c r="K164" s="632">
        <v>0.34020955696999999</v>
      </c>
    </row>
    <row r="165" spans="1:11" ht="14.4" customHeight="1" thickBot="1" x14ac:dyDescent="0.35">
      <c r="A165" s="641" t="s">
        <v>467</v>
      </c>
      <c r="B165" s="619">
        <v>7.4434122453890001</v>
      </c>
      <c r="C165" s="619">
        <v>7.1772400000000003</v>
      </c>
      <c r="D165" s="620">
        <v>-0.26617224538899997</v>
      </c>
      <c r="E165" s="621">
        <v>0.9642405611</v>
      </c>
      <c r="F165" s="619">
        <v>6.8946754231279996</v>
      </c>
      <c r="G165" s="620">
        <v>2.8727814263029998</v>
      </c>
      <c r="H165" s="622">
        <v>0.92557</v>
      </c>
      <c r="I165" s="619">
        <v>2.1850100000000001</v>
      </c>
      <c r="J165" s="620">
        <v>-0.68777142630300003</v>
      </c>
      <c r="K165" s="623">
        <v>0.31691267041600002</v>
      </c>
    </row>
    <row r="166" spans="1:11" ht="14.4" customHeight="1" thickBot="1" x14ac:dyDescent="0.35">
      <c r="A166" s="641" t="s">
        <v>468</v>
      </c>
      <c r="B166" s="619">
        <v>3.6272351783340002</v>
      </c>
      <c r="C166" s="619">
        <v>3.9950000000000001</v>
      </c>
      <c r="D166" s="620">
        <v>0.36776482166500002</v>
      </c>
      <c r="E166" s="621">
        <v>1.101389847524</v>
      </c>
      <c r="F166" s="619">
        <v>3.2855650425560001</v>
      </c>
      <c r="G166" s="620">
        <v>1.3689854343979999</v>
      </c>
      <c r="H166" s="622">
        <v>0.249</v>
      </c>
      <c r="I166" s="619">
        <v>1.992</v>
      </c>
      <c r="J166" s="620">
        <v>0.62301456560099999</v>
      </c>
      <c r="K166" s="623">
        <v>0.60628840829399999</v>
      </c>
    </row>
    <row r="167" spans="1:11" ht="14.4" customHeight="1" thickBot="1" x14ac:dyDescent="0.35">
      <c r="A167" s="641" t="s">
        <v>469</v>
      </c>
      <c r="B167" s="619">
        <v>51</v>
      </c>
      <c r="C167" s="619">
        <v>73.046210000000002</v>
      </c>
      <c r="D167" s="620">
        <v>22.046209999999999</v>
      </c>
      <c r="E167" s="621">
        <v>1.4322786274499999</v>
      </c>
      <c r="F167" s="619">
        <v>59.253381607034001</v>
      </c>
      <c r="G167" s="620">
        <v>24.68890900293</v>
      </c>
      <c r="H167" s="622">
        <v>25.04448</v>
      </c>
      <c r="I167" s="619">
        <v>29.21856</v>
      </c>
      <c r="J167" s="620">
        <v>4.529650997069</v>
      </c>
      <c r="K167" s="623">
        <v>0.49311210951200002</v>
      </c>
    </row>
    <row r="168" spans="1:11" ht="14.4" customHeight="1" thickBot="1" x14ac:dyDescent="0.35">
      <c r="A168" s="641" t="s">
        <v>470</v>
      </c>
      <c r="B168" s="619">
        <v>61.665910687230998</v>
      </c>
      <c r="C168" s="619">
        <v>84.86985</v>
      </c>
      <c r="D168" s="620">
        <v>23.203939312768</v>
      </c>
      <c r="E168" s="621">
        <v>1.376284709885</v>
      </c>
      <c r="F168" s="619">
        <v>57.320593332361</v>
      </c>
      <c r="G168" s="620">
        <v>23.883580555150001</v>
      </c>
      <c r="H168" s="622">
        <v>9.6509999999999998</v>
      </c>
      <c r="I168" s="619">
        <v>29.608000000000001</v>
      </c>
      <c r="J168" s="620">
        <v>5.7244194448489996</v>
      </c>
      <c r="K168" s="623">
        <v>0.51653338318200004</v>
      </c>
    </row>
    <row r="169" spans="1:11" ht="14.4" customHeight="1" thickBot="1" x14ac:dyDescent="0.35">
      <c r="A169" s="641" t="s">
        <v>471</v>
      </c>
      <c r="B169" s="619">
        <v>1539.9681896309901</v>
      </c>
      <c r="C169" s="619">
        <v>1483.41012</v>
      </c>
      <c r="D169" s="620">
        <v>-56.558069630989998</v>
      </c>
      <c r="E169" s="621">
        <v>0.96327322212699995</v>
      </c>
      <c r="F169" s="619">
        <v>1423.4633760573599</v>
      </c>
      <c r="G169" s="620">
        <v>593.10974002390105</v>
      </c>
      <c r="H169" s="622">
        <v>71.121589999999998</v>
      </c>
      <c r="I169" s="619">
        <v>464.39526999999998</v>
      </c>
      <c r="J169" s="620">
        <v>-128.71447002390099</v>
      </c>
      <c r="K169" s="623">
        <v>0.326243216236</v>
      </c>
    </row>
    <row r="170" spans="1:11" ht="14.4" customHeight="1" thickBot="1" x14ac:dyDescent="0.35">
      <c r="A170" s="640" t="s">
        <v>472</v>
      </c>
      <c r="B170" s="624">
        <v>6852.1975188255501</v>
      </c>
      <c r="C170" s="624">
        <v>7446.8301300000003</v>
      </c>
      <c r="D170" s="625">
        <v>594.63261117444904</v>
      </c>
      <c r="E170" s="631">
        <v>1.0867798409980001</v>
      </c>
      <c r="F170" s="624">
        <v>7473.7639072789298</v>
      </c>
      <c r="G170" s="625">
        <v>3114.0682946995498</v>
      </c>
      <c r="H170" s="627">
        <v>789.65700000000004</v>
      </c>
      <c r="I170" s="624">
        <v>3452.93867</v>
      </c>
      <c r="J170" s="625">
        <v>338.870375300445</v>
      </c>
      <c r="K170" s="632">
        <v>0.46200799394199998</v>
      </c>
    </row>
    <row r="171" spans="1:11" ht="14.4" customHeight="1" thickBot="1" x14ac:dyDescent="0.35">
      <c r="A171" s="641" t="s">
        <v>473</v>
      </c>
      <c r="B171" s="619">
        <v>1848.00000000048</v>
      </c>
      <c r="C171" s="619">
        <v>2065.395</v>
      </c>
      <c r="D171" s="620">
        <v>217.39499999951801</v>
      </c>
      <c r="E171" s="621">
        <v>1.1176379870119999</v>
      </c>
      <c r="F171" s="619">
        <v>2075.00020805746</v>
      </c>
      <c r="G171" s="620">
        <v>864.58342002394295</v>
      </c>
      <c r="H171" s="622">
        <v>190.06100000000001</v>
      </c>
      <c r="I171" s="619">
        <v>883.78099999999995</v>
      </c>
      <c r="J171" s="620">
        <v>19.197579976056002</v>
      </c>
      <c r="K171" s="623">
        <v>0.42591851150999999</v>
      </c>
    </row>
    <row r="172" spans="1:11" ht="14.4" customHeight="1" thickBot="1" x14ac:dyDescent="0.35">
      <c r="A172" s="641" t="s">
        <v>474</v>
      </c>
      <c r="B172" s="619">
        <v>4989.0000000012997</v>
      </c>
      <c r="C172" s="619">
        <v>5339.3398900000002</v>
      </c>
      <c r="D172" s="620">
        <v>350.33988999869598</v>
      </c>
      <c r="E172" s="621">
        <v>1.0702224674280001</v>
      </c>
      <c r="F172" s="619">
        <v>5359.0005373397298</v>
      </c>
      <c r="G172" s="620">
        <v>2232.9168905582201</v>
      </c>
      <c r="H172" s="622">
        <v>599.18600000000004</v>
      </c>
      <c r="I172" s="619">
        <v>2550.8353999999999</v>
      </c>
      <c r="J172" s="620">
        <v>317.91850944177901</v>
      </c>
      <c r="K172" s="623">
        <v>0.47599088341599999</v>
      </c>
    </row>
    <row r="173" spans="1:11" ht="14.4" customHeight="1" thickBot="1" x14ac:dyDescent="0.35">
      <c r="A173" s="641" t="s">
        <v>475</v>
      </c>
      <c r="B173" s="619">
        <v>9.8582862278930001</v>
      </c>
      <c r="C173" s="619">
        <v>32.982239999999997</v>
      </c>
      <c r="D173" s="620">
        <v>23.123953772105999</v>
      </c>
      <c r="E173" s="621">
        <v>3.3456362736430001</v>
      </c>
      <c r="F173" s="619">
        <v>27.000002707253</v>
      </c>
      <c r="G173" s="620">
        <v>11.250001128021999</v>
      </c>
      <c r="H173" s="622">
        <v>0</v>
      </c>
      <c r="I173" s="619">
        <v>11.88227</v>
      </c>
      <c r="J173" s="620">
        <v>0.63226887197699999</v>
      </c>
      <c r="K173" s="623">
        <v>0.44008402994700002</v>
      </c>
    </row>
    <row r="174" spans="1:11" ht="14.4" customHeight="1" thickBot="1" x14ac:dyDescent="0.35">
      <c r="A174" s="641" t="s">
        <v>476</v>
      </c>
      <c r="B174" s="619">
        <v>5.3392325958709996</v>
      </c>
      <c r="C174" s="619">
        <v>9.1129999999999995</v>
      </c>
      <c r="D174" s="620">
        <v>3.7737674041279998</v>
      </c>
      <c r="E174" s="621">
        <v>1.7067995889600001</v>
      </c>
      <c r="F174" s="619">
        <v>12.763159174481</v>
      </c>
      <c r="G174" s="620">
        <v>5.3179829893669996</v>
      </c>
      <c r="H174" s="622">
        <v>0.41</v>
      </c>
      <c r="I174" s="619">
        <v>6.44</v>
      </c>
      <c r="J174" s="620">
        <v>1.122017010632</v>
      </c>
      <c r="K174" s="623">
        <v>0.50457726899400002</v>
      </c>
    </row>
    <row r="175" spans="1:11" ht="14.4" customHeight="1" thickBot="1" x14ac:dyDescent="0.35">
      <c r="A175" s="640" t="s">
        <v>477</v>
      </c>
      <c r="B175" s="624">
        <v>10800.000000002799</v>
      </c>
      <c r="C175" s="624">
        <v>11852.19067</v>
      </c>
      <c r="D175" s="625">
        <v>1052.1906699971801</v>
      </c>
      <c r="E175" s="631">
        <v>1.097425062036</v>
      </c>
      <c r="F175" s="624">
        <v>9899.0692314110693</v>
      </c>
      <c r="G175" s="625">
        <v>4124.6121797546102</v>
      </c>
      <c r="H175" s="627">
        <v>1226.5551800000001</v>
      </c>
      <c r="I175" s="624">
        <v>5614.5294700000004</v>
      </c>
      <c r="J175" s="625">
        <v>1489.9172902453899</v>
      </c>
      <c r="K175" s="632">
        <v>0.56717751323300003</v>
      </c>
    </row>
    <row r="176" spans="1:11" ht="14.4" customHeight="1" thickBot="1" x14ac:dyDescent="0.35">
      <c r="A176" s="641" t="s">
        <v>478</v>
      </c>
      <c r="B176" s="619">
        <v>3196.0000000008399</v>
      </c>
      <c r="C176" s="619">
        <v>3766.1010000000001</v>
      </c>
      <c r="D176" s="620">
        <v>570.10099999916497</v>
      </c>
      <c r="E176" s="621">
        <v>1.1783795369200001</v>
      </c>
      <c r="F176" s="619">
        <v>2122.0684516217202</v>
      </c>
      <c r="G176" s="620">
        <v>884.19518817571702</v>
      </c>
      <c r="H176" s="622">
        <v>360.154</v>
      </c>
      <c r="I176" s="619">
        <v>1676.847</v>
      </c>
      <c r="J176" s="620">
        <v>792.65181182428296</v>
      </c>
      <c r="K176" s="623">
        <v>0.79019458524899999</v>
      </c>
    </row>
    <row r="177" spans="1:11" ht="14.4" customHeight="1" thickBot="1" x14ac:dyDescent="0.35">
      <c r="A177" s="641" t="s">
        <v>479</v>
      </c>
      <c r="B177" s="619">
        <v>7574.00000000198</v>
      </c>
      <c r="C177" s="619">
        <v>8080.9147999999996</v>
      </c>
      <c r="D177" s="620">
        <v>506.914799998023</v>
      </c>
      <c r="E177" s="621">
        <v>1.06692828096</v>
      </c>
      <c r="F177" s="619">
        <v>7777.0007797893504</v>
      </c>
      <c r="G177" s="620">
        <v>3240.4169915788898</v>
      </c>
      <c r="H177" s="622">
        <v>829.66502000000003</v>
      </c>
      <c r="I177" s="619">
        <v>3898.6783099999998</v>
      </c>
      <c r="J177" s="620">
        <v>658.26131842110499</v>
      </c>
      <c r="K177" s="623">
        <v>0.50130872046800001</v>
      </c>
    </row>
    <row r="178" spans="1:11" ht="14.4" customHeight="1" thickBot="1" x14ac:dyDescent="0.35">
      <c r="A178" s="641" t="s">
        <v>480</v>
      </c>
      <c r="B178" s="619">
        <v>30.000000000006999</v>
      </c>
      <c r="C178" s="619">
        <v>5.1748700000000003</v>
      </c>
      <c r="D178" s="620">
        <v>-24.825130000007</v>
      </c>
      <c r="E178" s="621">
        <v>0.172495666666</v>
      </c>
      <c r="F178" s="619">
        <v>0</v>
      </c>
      <c r="G178" s="620">
        <v>0</v>
      </c>
      <c r="H178" s="622">
        <v>36.736159999999998</v>
      </c>
      <c r="I178" s="619">
        <v>39.004159999999999</v>
      </c>
      <c r="J178" s="620">
        <v>39.004159999999999</v>
      </c>
      <c r="K178" s="630" t="s">
        <v>310</v>
      </c>
    </row>
    <row r="179" spans="1:11" ht="14.4" customHeight="1" thickBot="1" x14ac:dyDescent="0.35">
      <c r="A179" s="640" t="s">
        <v>481</v>
      </c>
      <c r="B179" s="624">
        <v>0</v>
      </c>
      <c r="C179" s="624">
        <v>0</v>
      </c>
      <c r="D179" s="625">
        <v>0</v>
      </c>
      <c r="E179" s="631">
        <v>1</v>
      </c>
      <c r="F179" s="624">
        <v>0</v>
      </c>
      <c r="G179" s="625">
        <v>0</v>
      </c>
      <c r="H179" s="627">
        <v>0</v>
      </c>
      <c r="I179" s="624">
        <v>-2.6324999999999998</v>
      </c>
      <c r="J179" s="625">
        <v>-2.6324999999999998</v>
      </c>
      <c r="K179" s="628" t="s">
        <v>322</v>
      </c>
    </row>
    <row r="180" spans="1:11" ht="14.4" customHeight="1" thickBot="1" x14ac:dyDescent="0.35">
      <c r="A180" s="641" t="s">
        <v>482</v>
      </c>
      <c r="B180" s="619">
        <v>0</v>
      </c>
      <c r="C180" s="619">
        <v>0</v>
      </c>
      <c r="D180" s="620">
        <v>0</v>
      </c>
      <c r="E180" s="621">
        <v>1</v>
      </c>
      <c r="F180" s="619">
        <v>0</v>
      </c>
      <c r="G180" s="620">
        <v>0</v>
      </c>
      <c r="H180" s="622">
        <v>0</v>
      </c>
      <c r="I180" s="619">
        <v>-2.6324999999999998</v>
      </c>
      <c r="J180" s="620">
        <v>-2.6324999999999998</v>
      </c>
      <c r="K180" s="630" t="s">
        <v>322</v>
      </c>
    </row>
    <row r="181" spans="1:11" ht="14.4" customHeight="1" thickBot="1" x14ac:dyDescent="0.35">
      <c r="A181" s="640" t="s">
        <v>483</v>
      </c>
      <c r="B181" s="624">
        <v>8792.0000000022992</v>
      </c>
      <c r="C181" s="624">
        <v>9342.5021099999994</v>
      </c>
      <c r="D181" s="625">
        <v>550.502109997704</v>
      </c>
      <c r="E181" s="631">
        <v>1.062613979754</v>
      </c>
      <c r="F181" s="624">
        <v>10321.001034872799</v>
      </c>
      <c r="G181" s="625">
        <v>4300.4170978636703</v>
      </c>
      <c r="H181" s="627">
        <v>763.94237999999996</v>
      </c>
      <c r="I181" s="624">
        <v>4206.02646</v>
      </c>
      <c r="J181" s="625">
        <v>-94.390637863671998</v>
      </c>
      <c r="K181" s="632">
        <v>0.40752117413599998</v>
      </c>
    </row>
    <row r="182" spans="1:11" ht="14.4" customHeight="1" thickBot="1" x14ac:dyDescent="0.35">
      <c r="A182" s="641" t="s">
        <v>484</v>
      </c>
      <c r="B182" s="619">
        <v>4096.0000000010696</v>
      </c>
      <c r="C182" s="619">
        <v>4242.7540099999997</v>
      </c>
      <c r="D182" s="620">
        <v>146.75400999893</v>
      </c>
      <c r="E182" s="621">
        <v>1.035828615722</v>
      </c>
      <c r="F182" s="619">
        <v>5034.0005047524201</v>
      </c>
      <c r="G182" s="620">
        <v>2097.5002103135098</v>
      </c>
      <c r="H182" s="622">
        <v>407.81202000000002</v>
      </c>
      <c r="I182" s="619">
        <v>1894.48081</v>
      </c>
      <c r="J182" s="620">
        <v>-203.01940031350901</v>
      </c>
      <c r="K182" s="623">
        <v>0.376337032189</v>
      </c>
    </row>
    <row r="183" spans="1:11" ht="14.4" customHeight="1" thickBot="1" x14ac:dyDescent="0.35">
      <c r="A183" s="641" t="s">
        <v>485</v>
      </c>
      <c r="B183" s="619">
        <v>4696.0000000012296</v>
      </c>
      <c r="C183" s="619">
        <v>5099.7480999999998</v>
      </c>
      <c r="D183" s="620">
        <v>403.74809999877402</v>
      </c>
      <c r="E183" s="621">
        <v>1.0859770229979999</v>
      </c>
      <c r="F183" s="619">
        <v>5287.0005301203901</v>
      </c>
      <c r="G183" s="620">
        <v>2202.91688755016</v>
      </c>
      <c r="H183" s="622">
        <v>356.13036</v>
      </c>
      <c r="I183" s="619">
        <v>2311.54565</v>
      </c>
      <c r="J183" s="620">
        <v>108.628762449837</v>
      </c>
      <c r="K183" s="623">
        <v>0.43721305432599999</v>
      </c>
    </row>
    <row r="184" spans="1:11" ht="14.4" customHeight="1" thickBot="1" x14ac:dyDescent="0.35">
      <c r="A184" s="640" t="s">
        <v>486</v>
      </c>
      <c r="B184" s="624">
        <v>0</v>
      </c>
      <c r="C184" s="624">
        <v>410.12585000000001</v>
      </c>
      <c r="D184" s="625">
        <v>410.12585000000001</v>
      </c>
      <c r="E184" s="626" t="s">
        <v>310</v>
      </c>
      <c r="F184" s="624">
        <v>0</v>
      </c>
      <c r="G184" s="625">
        <v>0</v>
      </c>
      <c r="H184" s="627">
        <v>79.343469999999996</v>
      </c>
      <c r="I184" s="624">
        <v>135.81734</v>
      </c>
      <c r="J184" s="625">
        <v>135.81734</v>
      </c>
      <c r="K184" s="628" t="s">
        <v>310</v>
      </c>
    </row>
    <row r="185" spans="1:11" ht="14.4" customHeight="1" thickBot="1" x14ac:dyDescent="0.35">
      <c r="A185" s="641" t="s">
        <v>487</v>
      </c>
      <c r="B185" s="619">
        <v>0</v>
      </c>
      <c r="C185" s="619">
        <v>92.214969999999994</v>
      </c>
      <c r="D185" s="620">
        <v>92.214969999999994</v>
      </c>
      <c r="E185" s="629" t="s">
        <v>310</v>
      </c>
      <c r="F185" s="619">
        <v>0</v>
      </c>
      <c r="G185" s="620">
        <v>0</v>
      </c>
      <c r="H185" s="622">
        <v>65.228650000000002</v>
      </c>
      <c r="I185" s="619">
        <v>65.228650000000002</v>
      </c>
      <c r="J185" s="620">
        <v>65.228650000000002</v>
      </c>
      <c r="K185" s="630" t="s">
        <v>310</v>
      </c>
    </row>
    <row r="186" spans="1:11" ht="14.4" customHeight="1" thickBot="1" x14ac:dyDescent="0.35">
      <c r="A186" s="641" t="s">
        <v>488</v>
      </c>
      <c r="B186" s="619">
        <v>0</v>
      </c>
      <c r="C186" s="619">
        <v>317.91088000000002</v>
      </c>
      <c r="D186" s="620">
        <v>317.91088000000002</v>
      </c>
      <c r="E186" s="629" t="s">
        <v>310</v>
      </c>
      <c r="F186" s="619">
        <v>0</v>
      </c>
      <c r="G186" s="620">
        <v>0</v>
      </c>
      <c r="H186" s="622">
        <v>14.11482</v>
      </c>
      <c r="I186" s="619">
        <v>70.58869</v>
      </c>
      <c r="J186" s="620">
        <v>70.58869</v>
      </c>
      <c r="K186" s="630" t="s">
        <v>310</v>
      </c>
    </row>
    <row r="187" spans="1:11" ht="14.4" customHeight="1" thickBot="1" x14ac:dyDescent="0.35">
      <c r="A187" s="638" t="s">
        <v>489</v>
      </c>
      <c r="B187" s="619">
        <v>1002.26526836266</v>
      </c>
      <c r="C187" s="619">
        <v>3763.69857</v>
      </c>
      <c r="D187" s="620">
        <v>2761.4333016373398</v>
      </c>
      <c r="E187" s="621">
        <v>3.7551920522479998</v>
      </c>
      <c r="F187" s="619">
        <v>2006.0502568054601</v>
      </c>
      <c r="G187" s="620">
        <v>835.85427366894203</v>
      </c>
      <c r="H187" s="622">
        <v>8.0000000000000007E-5</v>
      </c>
      <c r="I187" s="619">
        <v>-1E-4</v>
      </c>
      <c r="J187" s="620">
        <v>-835.854373668942</v>
      </c>
      <c r="K187" s="623">
        <v>-4.9849199769922601E-8</v>
      </c>
    </row>
    <row r="188" spans="1:11" ht="14.4" customHeight="1" thickBot="1" x14ac:dyDescent="0.35">
      <c r="A188" s="644" t="s">
        <v>490</v>
      </c>
      <c r="B188" s="624">
        <v>1002.26526836266</v>
      </c>
      <c r="C188" s="624">
        <v>3763.69857</v>
      </c>
      <c r="D188" s="625">
        <v>2761.4333016373398</v>
      </c>
      <c r="E188" s="631">
        <v>3.7551920522479998</v>
      </c>
      <c r="F188" s="624">
        <v>2006.0502568054601</v>
      </c>
      <c r="G188" s="625">
        <v>835.85427366894203</v>
      </c>
      <c r="H188" s="627">
        <v>8.0000000000000007E-5</v>
      </c>
      <c r="I188" s="624">
        <v>-1E-4</v>
      </c>
      <c r="J188" s="625">
        <v>-835.854373668942</v>
      </c>
      <c r="K188" s="632">
        <v>-4.9849199769922601E-8</v>
      </c>
    </row>
    <row r="189" spans="1:11" ht="14.4" customHeight="1" thickBot="1" x14ac:dyDescent="0.35">
      <c r="A189" s="640" t="s">
        <v>491</v>
      </c>
      <c r="B189" s="624">
        <v>0</v>
      </c>
      <c r="C189" s="624">
        <v>2755.2060000000001</v>
      </c>
      <c r="D189" s="625">
        <v>2755.2060000000001</v>
      </c>
      <c r="E189" s="626" t="s">
        <v>322</v>
      </c>
      <c r="F189" s="624">
        <v>0</v>
      </c>
      <c r="G189" s="625">
        <v>0</v>
      </c>
      <c r="H189" s="627">
        <v>0</v>
      </c>
      <c r="I189" s="624">
        <v>0</v>
      </c>
      <c r="J189" s="625">
        <v>0</v>
      </c>
      <c r="K189" s="628" t="s">
        <v>310</v>
      </c>
    </row>
    <row r="190" spans="1:11" ht="14.4" customHeight="1" thickBot="1" x14ac:dyDescent="0.35">
      <c r="A190" s="641" t="s">
        <v>492</v>
      </c>
      <c r="B190" s="619">
        <v>0</v>
      </c>
      <c r="C190" s="619">
        <v>2755.2060000000001</v>
      </c>
      <c r="D190" s="620">
        <v>2755.2060000000001</v>
      </c>
      <c r="E190" s="629" t="s">
        <v>322</v>
      </c>
      <c r="F190" s="619">
        <v>0</v>
      </c>
      <c r="G190" s="620">
        <v>0</v>
      </c>
      <c r="H190" s="622">
        <v>0</v>
      </c>
      <c r="I190" s="619">
        <v>0</v>
      </c>
      <c r="J190" s="620">
        <v>0</v>
      </c>
      <c r="K190" s="630" t="s">
        <v>310</v>
      </c>
    </row>
    <row r="191" spans="1:11" ht="14.4" customHeight="1" thickBot="1" x14ac:dyDescent="0.35">
      <c r="A191" s="640" t="s">
        <v>493</v>
      </c>
      <c r="B191" s="624">
        <v>0</v>
      </c>
      <c r="C191" s="624">
        <v>2.9E-4</v>
      </c>
      <c r="D191" s="625">
        <v>2.9E-4</v>
      </c>
      <c r="E191" s="626" t="s">
        <v>310</v>
      </c>
      <c r="F191" s="624">
        <v>0</v>
      </c>
      <c r="G191" s="625">
        <v>0</v>
      </c>
      <c r="H191" s="627">
        <v>8.0000000000000007E-5</v>
      </c>
      <c r="I191" s="624">
        <v>-1E-4</v>
      </c>
      <c r="J191" s="625">
        <v>-1E-4</v>
      </c>
      <c r="K191" s="628" t="s">
        <v>310</v>
      </c>
    </row>
    <row r="192" spans="1:11" ht="14.4" customHeight="1" thickBot="1" x14ac:dyDescent="0.35">
      <c r="A192" s="641" t="s">
        <v>494</v>
      </c>
      <c r="B192" s="619">
        <v>0</v>
      </c>
      <c r="C192" s="619">
        <v>2.9E-4</v>
      </c>
      <c r="D192" s="620">
        <v>2.9E-4</v>
      </c>
      <c r="E192" s="629" t="s">
        <v>310</v>
      </c>
      <c r="F192" s="619">
        <v>0</v>
      </c>
      <c r="G192" s="620">
        <v>0</v>
      </c>
      <c r="H192" s="622">
        <v>8.0000000000000007E-5</v>
      </c>
      <c r="I192" s="619">
        <v>-1E-4</v>
      </c>
      <c r="J192" s="620">
        <v>-1E-4</v>
      </c>
      <c r="K192" s="630" t="s">
        <v>310</v>
      </c>
    </row>
    <row r="193" spans="1:11" ht="14.4" customHeight="1" thickBot="1" x14ac:dyDescent="0.35">
      <c r="A193" s="640" t="s">
        <v>495</v>
      </c>
      <c r="B193" s="624">
        <v>1002.26526836266</v>
      </c>
      <c r="C193" s="624">
        <v>1008.4922800000001</v>
      </c>
      <c r="D193" s="625">
        <v>6.2270116373439999</v>
      </c>
      <c r="E193" s="631">
        <v>1.0062129376660001</v>
      </c>
      <c r="F193" s="624">
        <v>2006.0502568054601</v>
      </c>
      <c r="G193" s="625">
        <v>835.85427366894203</v>
      </c>
      <c r="H193" s="627">
        <v>0</v>
      </c>
      <c r="I193" s="624">
        <v>0</v>
      </c>
      <c r="J193" s="625">
        <v>-835.85427366894203</v>
      </c>
      <c r="K193" s="632">
        <v>0</v>
      </c>
    </row>
    <row r="194" spans="1:11" ht="14.4" customHeight="1" thickBot="1" x14ac:dyDescent="0.35">
      <c r="A194" s="641" t="s">
        <v>496</v>
      </c>
      <c r="B194" s="619">
        <v>2</v>
      </c>
      <c r="C194" s="619">
        <v>8.0500000000000007</v>
      </c>
      <c r="D194" s="620">
        <v>6.05</v>
      </c>
      <c r="E194" s="621">
        <v>4.0250000000000004</v>
      </c>
      <c r="F194" s="619">
        <v>5.6912398261939998</v>
      </c>
      <c r="G194" s="620">
        <v>2.3713499275799999</v>
      </c>
      <c r="H194" s="622">
        <v>0</v>
      </c>
      <c r="I194" s="619">
        <v>0</v>
      </c>
      <c r="J194" s="620">
        <v>-2.3713499275799999</v>
      </c>
      <c r="K194" s="623">
        <v>0</v>
      </c>
    </row>
    <row r="195" spans="1:11" ht="14.4" customHeight="1" thickBot="1" x14ac:dyDescent="0.35">
      <c r="A195" s="641" t="s">
        <v>497</v>
      </c>
      <c r="B195" s="619">
        <v>1000</v>
      </c>
      <c r="C195" s="619">
        <v>999.99599999999998</v>
      </c>
      <c r="D195" s="620">
        <v>-3.9999999989999997E-3</v>
      </c>
      <c r="E195" s="621">
        <v>0.999996</v>
      </c>
      <c r="F195" s="619">
        <v>2000.0002005373101</v>
      </c>
      <c r="G195" s="620">
        <v>833.33341689054805</v>
      </c>
      <c r="H195" s="622">
        <v>0</v>
      </c>
      <c r="I195" s="619">
        <v>0</v>
      </c>
      <c r="J195" s="620">
        <v>-833.33341689054805</v>
      </c>
      <c r="K195" s="623">
        <v>0</v>
      </c>
    </row>
    <row r="196" spans="1:11" ht="14.4" customHeight="1" thickBot="1" x14ac:dyDescent="0.35">
      <c r="A196" s="641" t="s">
        <v>498</v>
      </c>
      <c r="B196" s="619">
        <v>0.26526836265499998</v>
      </c>
      <c r="C196" s="619">
        <v>0.44628000000000001</v>
      </c>
      <c r="D196" s="620">
        <v>0.181011637344</v>
      </c>
      <c r="E196" s="621">
        <v>1.6823717518800001</v>
      </c>
      <c r="F196" s="619">
        <v>0.358816441953</v>
      </c>
      <c r="G196" s="620">
        <v>0.149506850813</v>
      </c>
      <c r="H196" s="622">
        <v>0</v>
      </c>
      <c r="I196" s="619">
        <v>0</v>
      </c>
      <c r="J196" s="620">
        <v>-0.149506850813</v>
      </c>
      <c r="K196" s="623">
        <v>0</v>
      </c>
    </row>
    <row r="197" spans="1:11" ht="14.4" customHeight="1" thickBot="1" x14ac:dyDescent="0.35">
      <c r="A197" s="637" t="s">
        <v>499</v>
      </c>
      <c r="B197" s="619">
        <v>4951.0254967708697</v>
      </c>
      <c r="C197" s="619">
        <v>5124.6326600000002</v>
      </c>
      <c r="D197" s="620">
        <v>173.60716322913601</v>
      </c>
      <c r="E197" s="621">
        <v>1.0350648897570001</v>
      </c>
      <c r="F197" s="619">
        <v>0</v>
      </c>
      <c r="G197" s="620">
        <v>0</v>
      </c>
      <c r="H197" s="622">
        <v>406.88524999999998</v>
      </c>
      <c r="I197" s="619">
        <v>2073.97102</v>
      </c>
      <c r="J197" s="620">
        <v>2073.97102</v>
      </c>
      <c r="K197" s="630" t="s">
        <v>322</v>
      </c>
    </row>
    <row r="198" spans="1:11" ht="14.4" customHeight="1" thickBot="1" x14ac:dyDescent="0.35">
      <c r="A198" s="642" t="s">
        <v>500</v>
      </c>
      <c r="B198" s="624">
        <v>4951.0254967708697</v>
      </c>
      <c r="C198" s="624">
        <v>5124.6326600000002</v>
      </c>
      <c r="D198" s="625">
        <v>173.60716322913601</v>
      </c>
      <c r="E198" s="631">
        <v>1.0350648897570001</v>
      </c>
      <c r="F198" s="624">
        <v>0</v>
      </c>
      <c r="G198" s="625">
        <v>0</v>
      </c>
      <c r="H198" s="627">
        <v>406.88524999999998</v>
      </c>
      <c r="I198" s="624">
        <v>2073.97102</v>
      </c>
      <c r="J198" s="625">
        <v>2073.97102</v>
      </c>
      <c r="K198" s="628" t="s">
        <v>322</v>
      </c>
    </row>
    <row r="199" spans="1:11" ht="14.4" customHeight="1" thickBot="1" x14ac:dyDescent="0.35">
      <c r="A199" s="644" t="s">
        <v>54</v>
      </c>
      <c r="B199" s="624">
        <v>4951.0254967708697</v>
      </c>
      <c r="C199" s="624">
        <v>5124.6326600000002</v>
      </c>
      <c r="D199" s="625">
        <v>173.60716322913601</v>
      </c>
      <c r="E199" s="631">
        <v>1.0350648897570001</v>
      </c>
      <c r="F199" s="624">
        <v>0</v>
      </c>
      <c r="G199" s="625">
        <v>0</v>
      </c>
      <c r="H199" s="627">
        <v>406.88524999999998</v>
      </c>
      <c r="I199" s="624">
        <v>2073.97102</v>
      </c>
      <c r="J199" s="625">
        <v>2073.97102</v>
      </c>
      <c r="K199" s="628" t="s">
        <v>322</v>
      </c>
    </row>
    <row r="200" spans="1:11" ht="14.4" customHeight="1" thickBot="1" x14ac:dyDescent="0.35">
      <c r="A200" s="640" t="s">
        <v>501</v>
      </c>
      <c r="B200" s="624">
        <v>150.83457618416401</v>
      </c>
      <c r="C200" s="624">
        <v>146.4598</v>
      </c>
      <c r="D200" s="625">
        <v>-4.3747761841630002</v>
      </c>
      <c r="E200" s="631">
        <v>0.97099619798799996</v>
      </c>
      <c r="F200" s="624">
        <v>0</v>
      </c>
      <c r="G200" s="625">
        <v>0</v>
      </c>
      <c r="H200" s="627">
        <v>12.218999999999999</v>
      </c>
      <c r="I200" s="624">
        <v>61.094999999999999</v>
      </c>
      <c r="J200" s="625">
        <v>61.094999999999999</v>
      </c>
      <c r="K200" s="628" t="s">
        <v>322</v>
      </c>
    </row>
    <row r="201" spans="1:11" ht="14.4" customHeight="1" thickBot="1" x14ac:dyDescent="0.35">
      <c r="A201" s="641" t="s">
        <v>502</v>
      </c>
      <c r="B201" s="619">
        <v>150.83457618416401</v>
      </c>
      <c r="C201" s="619">
        <v>146.4598</v>
      </c>
      <c r="D201" s="620">
        <v>-4.3747761841630002</v>
      </c>
      <c r="E201" s="621">
        <v>0.97099619798799996</v>
      </c>
      <c r="F201" s="619">
        <v>0</v>
      </c>
      <c r="G201" s="620">
        <v>0</v>
      </c>
      <c r="H201" s="622">
        <v>12.218999999999999</v>
      </c>
      <c r="I201" s="619">
        <v>61.094999999999999</v>
      </c>
      <c r="J201" s="620">
        <v>61.094999999999999</v>
      </c>
      <c r="K201" s="630" t="s">
        <v>322</v>
      </c>
    </row>
    <row r="202" spans="1:11" ht="14.4" customHeight="1" thickBot="1" x14ac:dyDescent="0.35">
      <c r="A202" s="640" t="s">
        <v>503</v>
      </c>
      <c r="B202" s="624">
        <v>346.81531580645998</v>
      </c>
      <c r="C202" s="624">
        <v>361.81887999999998</v>
      </c>
      <c r="D202" s="625">
        <v>15.003564193540001</v>
      </c>
      <c r="E202" s="631">
        <v>1.043260961986</v>
      </c>
      <c r="F202" s="624">
        <v>0</v>
      </c>
      <c r="G202" s="625">
        <v>0</v>
      </c>
      <c r="H202" s="627">
        <v>38.908059999999999</v>
      </c>
      <c r="I202" s="624">
        <v>182.60038</v>
      </c>
      <c r="J202" s="625">
        <v>182.60038</v>
      </c>
      <c r="K202" s="628" t="s">
        <v>322</v>
      </c>
    </row>
    <row r="203" spans="1:11" ht="14.4" customHeight="1" thickBot="1" x14ac:dyDescent="0.35">
      <c r="A203" s="641" t="s">
        <v>504</v>
      </c>
      <c r="B203" s="619">
        <v>0</v>
      </c>
      <c r="C203" s="619">
        <v>2.9999999999999997E-4</v>
      </c>
      <c r="D203" s="620">
        <v>2.9999999999999997E-4</v>
      </c>
      <c r="E203" s="629" t="s">
        <v>310</v>
      </c>
      <c r="F203" s="619">
        <v>0</v>
      </c>
      <c r="G203" s="620">
        <v>0</v>
      </c>
      <c r="H203" s="622">
        <v>0</v>
      </c>
      <c r="I203" s="619">
        <v>0</v>
      </c>
      <c r="J203" s="620">
        <v>0</v>
      </c>
      <c r="K203" s="623">
        <v>0</v>
      </c>
    </row>
    <row r="204" spans="1:11" ht="14.4" customHeight="1" thickBot="1" x14ac:dyDescent="0.35">
      <c r="A204" s="641" t="s">
        <v>505</v>
      </c>
      <c r="B204" s="619">
        <v>240.727201870616</v>
      </c>
      <c r="C204" s="619">
        <v>267.88</v>
      </c>
      <c r="D204" s="620">
        <v>27.152798129383999</v>
      </c>
      <c r="E204" s="621">
        <v>1.112794889478</v>
      </c>
      <c r="F204" s="619">
        <v>0</v>
      </c>
      <c r="G204" s="620">
        <v>0</v>
      </c>
      <c r="H204" s="622">
        <v>29.6</v>
      </c>
      <c r="I204" s="619">
        <v>137.27000000000001</v>
      </c>
      <c r="J204" s="620">
        <v>137.27000000000001</v>
      </c>
      <c r="K204" s="630" t="s">
        <v>322</v>
      </c>
    </row>
    <row r="205" spans="1:11" ht="14.4" customHeight="1" thickBot="1" x14ac:dyDescent="0.35">
      <c r="A205" s="641" t="s">
        <v>506</v>
      </c>
      <c r="B205" s="619">
        <v>0</v>
      </c>
      <c r="C205" s="619">
        <v>0</v>
      </c>
      <c r="D205" s="620">
        <v>0</v>
      </c>
      <c r="E205" s="629" t="s">
        <v>310</v>
      </c>
      <c r="F205" s="619">
        <v>0</v>
      </c>
      <c r="G205" s="620">
        <v>0</v>
      </c>
      <c r="H205" s="622">
        <v>1.0202</v>
      </c>
      <c r="I205" s="619">
        <v>2.3711000000000002</v>
      </c>
      <c r="J205" s="620">
        <v>2.3711000000000002</v>
      </c>
      <c r="K205" s="630" t="s">
        <v>322</v>
      </c>
    </row>
    <row r="206" spans="1:11" ht="14.4" customHeight="1" thickBot="1" x14ac:dyDescent="0.35">
      <c r="A206" s="641" t="s">
        <v>507</v>
      </c>
      <c r="B206" s="619">
        <v>106.088113935845</v>
      </c>
      <c r="C206" s="619">
        <v>93.938580000000002</v>
      </c>
      <c r="D206" s="620">
        <v>-12.149533935844</v>
      </c>
      <c r="E206" s="621">
        <v>0.88547695415500005</v>
      </c>
      <c r="F206" s="619">
        <v>0</v>
      </c>
      <c r="G206" s="620">
        <v>0</v>
      </c>
      <c r="H206" s="622">
        <v>8.2878600000000002</v>
      </c>
      <c r="I206" s="619">
        <v>42.95928</v>
      </c>
      <c r="J206" s="620">
        <v>42.95928</v>
      </c>
      <c r="K206" s="630" t="s">
        <v>322</v>
      </c>
    </row>
    <row r="207" spans="1:11" ht="14.4" customHeight="1" thickBot="1" x14ac:dyDescent="0.35">
      <c r="A207" s="640" t="s">
        <v>508</v>
      </c>
      <c r="B207" s="624">
        <v>494.97750761229003</v>
      </c>
      <c r="C207" s="624">
        <v>485.44585000000001</v>
      </c>
      <c r="D207" s="625">
        <v>-9.5316576122890009</v>
      </c>
      <c r="E207" s="631">
        <v>0.98074325102500004</v>
      </c>
      <c r="F207" s="624">
        <v>0</v>
      </c>
      <c r="G207" s="625">
        <v>0</v>
      </c>
      <c r="H207" s="627">
        <v>49.537080000000003</v>
      </c>
      <c r="I207" s="624">
        <v>227.0771</v>
      </c>
      <c r="J207" s="625">
        <v>227.0771</v>
      </c>
      <c r="K207" s="628" t="s">
        <v>322</v>
      </c>
    </row>
    <row r="208" spans="1:11" ht="14.4" customHeight="1" thickBot="1" x14ac:dyDescent="0.35">
      <c r="A208" s="641" t="s">
        <v>509</v>
      </c>
      <c r="B208" s="619">
        <v>494.97750761229003</v>
      </c>
      <c r="C208" s="619">
        <v>485.44585000000001</v>
      </c>
      <c r="D208" s="620">
        <v>-9.5316576122890009</v>
      </c>
      <c r="E208" s="621">
        <v>0.98074325102500004</v>
      </c>
      <c r="F208" s="619">
        <v>0</v>
      </c>
      <c r="G208" s="620">
        <v>0</v>
      </c>
      <c r="H208" s="622">
        <v>49.537080000000003</v>
      </c>
      <c r="I208" s="619">
        <v>227.0771</v>
      </c>
      <c r="J208" s="620">
        <v>227.0771</v>
      </c>
      <c r="K208" s="630" t="s">
        <v>322</v>
      </c>
    </row>
    <row r="209" spans="1:11" ht="14.4" customHeight="1" thickBot="1" x14ac:dyDescent="0.35">
      <c r="A209" s="640" t="s">
        <v>510</v>
      </c>
      <c r="B209" s="624">
        <v>0</v>
      </c>
      <c r="C209" s="624">
        <v>7.1449999999999996</v>
      </c>
      <c r="D209" s="625">
        <v>7.1449999999999996</v>
      </c>
      <c r="E209" s="626" t="s">
        <v>310</v>
      </c>
      <c r="F209" s="624">
        <v>0</v>
      </c>
      <c r="G209" s="625">
        <v>0</v>
      </c>
      <c r="H209" s="627">
        <v>0.72799999999999998</v>
      </c>
      <c r="I209" s="624">
        <v>3.1120000000000001</v>
      </c>
      <c r="J209" s="625">
        <v>3.1120000000000001</v>
      </c>
      <c r="K209" s="628" t="s">
        <v>322</v>
      </c>
    </row>
    <row r="210" spans="1:11" ht="14.4" customHeight="1" thickBot="1" x14ac:dyDescent="0.35">
      <c r="A210" s="641" t="s">
        <v>511</v>
      </c>
      <c r="B210" s="619">
        <v>0</v>
      </c>
      <c r="C210" s="619">
        <v>7.1449999999999996</v>
      </c>
      <c r="D210" s="620">
        <v>7.1449999999999996</v>
      </c>
      <c r="E210" s="629" t="s">
        <v>310</v>
      </c>
      <c r="F210" s="619">
        <v>0</v>
      </c>
      <c r="G210" s="620">
        <v>0</v>
      </c>
      <c r="H210" s="622">
        <v>0.72799999999999998</v>
      </c>
      <c r="I210" s="619">
        <v>3.1120000000000001</v>
      </c>
      <c r="J210" s="620">
        <v>3.1120000000000001</v>
      </c>
      <c r="K210" s="630" t="s">
        <v>322</v>
      </c>
    </row>
    <row r="211" spans="1:11" ht="14.4" customHeight="1" thickBot="1" x14ac:dyDescent="0.35">
      <c r="A211" s="640" t="s">
        <v>512</v>
      </c>
      <c r="B211" s="624">
        <v>1127</v>
      </c>
      <c r="C211" s="624">
        <v>1028.68139</v>
      </c>
      <c r="D211" s="625">
        <v>-98.318609999998998</v>
      </c>
      <c r="E211" s="631">
        <v>0.91276077196000005</v>
      </c>
      <c r="F211" s="624">
        <v>0</v>
      </c>
      <c r="G211" s="625">
        <v>0</v>
      </c>
      <c r="H211" s="627">
        <v>68.603390000000005</v>
      </c>
      <c r="I211" s="624">
        <v>353.52226999999999</v>
      </c>
      <c r="J211" s="625">
        <v>353.52226999999999</v>
      </c>
      <c r="K211" s="628" t="s">
        <v>322</v>
      </c>
    </row>
    <row r="212" spans="1:11" ht="14.4" customHeight="1" thickBot="1" x14ac:dyDescent="0.35">
      <c r="A212" s="641" t="s">
        <v>513</v>
      </c>
      <c r="B212" s="619">
        <v>1127</v>
      </c>
      <c r="C212" s="619">
        <v>1028.68139</v>
      </c>
      <c r="D212" s="620">
        <v>-98.318609999998998</v>
      </c>
      <c r="E212" s="621">
        <v>0.91276077196000005</v>
      </c>
      <c r="F212" s="619">
        <v>0</v>
      </c>
      <c r="G212" s="620">
        <v>0</v>
      </c>
      <c r="H212" s="622">
        <v>68.603390000000005</v>
      </c>
      <c r="I212" s="619">
        <v>353.52226999999999</v>
      </c>
      <c r="J212" s="620">
        <v>353.52226999999999</v>
      </c>
      <c r="K212" s="630" t="s">
        <v>322</v>
      </c>
    </row>
    <row r="213" spans="1:11" ht="14.4" customHeight="1" thickBot="1" x14ac:dyDescent="0.35">
      <c r="A213" s="640" t="s">
        <v>514</v>
      </c>
      <c r="B213" s="624">
        <v>0</v>
      </c>
      <c r="C213" s="624">
        <v>222.28254000000001</v>
      </c>
      <c r="D213" s="625">
        <v>222.28254000000001</v>
      </c>
      <c r="E213" s="626" t="s">
        <v>310</v>
      </c>
      <c r="F213" s="624">
        <v>0</v>
      </c>
      <c r="G213" s="625">
        <v>0</v>
      </c>
      <c r="H213" s="627">
        <v>22.850860000000001</v>
      </c>
      <c r="I213" s="624">
        <v>104.68873000000001</v>
      </c>
      <c r="J213" s="625">
        <v>104.68873000000001</v>
      </c>
      <c r="K213" s="628" t="s">
        <v>322</v>
      </c>
    </row>
    <row r="214" spans="1:11" ht="14.4" customHeight="1" thickBot="1" x14ac:dyDescent="0.35">
      <c r="A214" s="641" t="s">
        <v>515</v>
      </c>
      <c r="B214" s="619">
        <v>0</v>
      </c>
      <c r="C214" s="619">
        <v>222.28254000000001</v>
      </c>
      <c r="D214" s="620">
        <v>222.28254000000001</v>
      </c>
      <c r="E214" s="629" t="s">
        <v>310</v>
      </c>
      <c r="F214" s="619">
        <v>0</v>
      </c>
      <c r="G214" s="620">
        <v>0</v>
      </c>
      <c r="H214" s="622">
        <v>22.850860000000001</v>
      </c>
      <c r="I214" s="619">
        <v>104.68873000000001</v>
      </c>
      <c r="J214" s="620">
        <v>104.68873000000001</v>
      </c>
      <c r="K214" s="630" t="s">
        <v>322</v>
      </c>
    </row>
    <row r="215" spans="1:11" ht="14.4" customHeight="1" thickBot="1" x14ac:dyDescent="0.35">
      <c r="A215" s="640" t="s">
        <v>516</v>
      </c>
      <c r="B215" s="624">
        <v>2831.3980971679498</v>
      </c>
      <c r="C215" s="624">
        <v>2872.7991999999999</v>
      </c>
      <c r="D215" s="625">
        <v>41.401102832047997</v>
      </c>
      <c r="E215" s="631">
        <v>1.0146221412209999</v>
      </c>
      <c r="F215" s="624">
        <v>0</v>
      </c>
      <c r="G215" s="625">
        <v>0</v>
      </c>
      <c r="H215" s="627">
        <v>214.03886</v>
      </c>
      <c r="I215" s="624">
        <v>1141.87554</v>
      </c>
      <c r="J215" s="625">
        <v>1141.87554</v>
      </c>
      <c r="K215" s="628" t="s">
        <v>322</v>
      </c>
    </row>
    <row r="216" spans="1:11" ht="14.4" customHeight="1" thickBot="1" x14ac:dyDescent="0.35">
      <c r="A216" s="641" t="s">
        <v>517</v>
      </c>
      <c r="B216" s="619">
        <v>2831.3980971679498</v>
      </c>
      <c r="C216" s="619">
        <v>2872.7991999999999</v>
      </c>
      <c r="D216" s="620">
        <v>41.401102832047997</v>
      </c>
      <c r="E216" s="621">
        <v>1.0146221412209999</v>
      </c>
      <c r="F216" s="619">
        <v>0</v>
      </c>
      <c r="G216" s="620">
        <v>0</v>
      </c>
      <c r="H216" s="622">
        <v>214.03886</v>
      </c>
      <c r="I216" s="619">
        <v>1141.87554</v>
      </c>
      <c r="J216" s="620">
        <v>1141.87554</v>
      </c>
      <c r="K216" s="630" t="s">
        <v>322</v>
      </c>
    </row>
    <row r="217" spans="1:11" ht="14.4" customHeight="1" thickBot="1" x14ac:dyDescent="0.35">
      <c r="A217" s="645"/>
      <c r="B217" s="619">
        <v>-19522.062103772001</v>
      </c>
      <c r="C217" s="619">
        <v>-12447.93996</v>
      </c>
      <c r="D217" s="620">
        <v>7074.1221437719596</v>
      </c>
      <c r="E217" s="621">
        <v>0.637634482148</v>
      </c>
      <c r="F217" s="619">
        <v>-6457.7784684010003</v>
      </c>
      <c r="G217" s="620">
        <v>-2690.7410285004198</v>
      </c>
      <c r="H217" s="622">
        <v>-597.32132999999999</v>
      </c>
      <c r="I217" s="619">
        <v>-4581.5788400000001</v>
      </c>
      <c r="J217" s="620">
        <v>-1890.8378114995801</v>
      </c>
      <c r="K217" s="623">
        <v>0.70946670939800005</v>
      </c>
    </row>
    <row r="218" spans="1:11" ht="14.4" customHeight="1" thickBot="1" x14ac:dyDescent="0.35">
      <c r="A218" s="646" t="s">
        <v>66</v>
      </c>
      <c r="B218" s="633">
        <v>-19522.062103772001</v>
      </c>
      <c r="C218" s="633">
        <v>-12447.93996</v>
      </c>
      <c r="D218" s="634">
        <v>7074.1221437719596</v>
      </c>
      <c r="E218" s="635">
        <v>-0.80774733513899999</v>
      </c>
      <c r="F218" s="633">
        <v>-6457.7784684010003</v>
      </c>
      <c r="G218" s="634">
        <v>-2690.7410285004198</v>
      </c>
      <c r="H218" s="633">
        <v>-597.32132999999999</v>
      </c>
      <c r="I218" s="633">
        <v>-4581.5788400000001</v>
      </c>
      <c r="J218" s="634">
        <v>-1890.8378114995801</v>
      </c>
      <c r="K218" s="636">
        <v>0.70946670939800005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518</v>
      </c>
      <c r="B5" s="648" t="s">
        <v>519</v>
      </c>
      <c r="C5" s="649" t="s">
        <v>520</v>
      </c>
      <c r="D5" s="649" t="s">
        <v>520</v>
      </c>
      <c r="E5" s="649"/>
      <c r="F5" s="649" t="s">
        <v>520</v>
      </c>
      <c r="G5" s="649" t="s">
        <v>520</v>
      </c>
      <c r="H5" s="649" t="s">
        <v>520</v>
      </c>
      <c r="I5" s="650" t="s">
        <v>520</v>
      </c>
      <c r="J5" s="651" t="s">
        <v>74</v>
      </c>
    </row>
    <row r="6" spans="1:10" ht="14.4" customHeight="1" x14ac:dyDescent="0.3">
      <c r="A6" s="647" t="s">
        <v>518</v>
      </c>
      <c r="B6" s="648" t="s">
        <v>318</v>
      </c>
      <c r="C6" s="649">
        <v>271.53183999999999</v>
      </c>
      <c r="D6" s="649">
        <v>262.18502000000001</v>
      </c>
      <c r="E6" s="649"/>
      <c r="F6" s="649">
        <v>310.46603999999996</v>
      </c>
      <c r="G6" s="649">
        <v>333.49004151074831</v>
      </c>
      <c r="H6" s="649">
        <v>-23.024001510748349</v>
      </c>
      <c r="I6" s="650">
        <v>0.93096045265265803</v>
      </c>
      <c r="J6" s="651" t="s">
        <v>1</v>
      </c>
    </row>
    <row r="7" spans="1:10" ht="14.4" customHeight="1" x14ac:dyDescent="0.3">
      <c r="A7" s="647" t="s">
        <v>518</v>
      </c>
      <c r="B7" s="648" t="s">
        <v>319</v>
      </c>
      <c r="C7" s="649" t="s">
        <v>520</v>
      </c>
      <c r="D7" s="649">
        <v>0</v>
      </c>
      <c r="E7" s="649"/>
      <c r="F7" s="649">
        <v>12.979849999999999</v>
      </c>
      <c r="G7" s="649">
        <v>13.333336434459584</v>
      </c>
      <c r="H7" s="649">
        <v>-0.35348643445958494</v>
      </c>
      <c r="I7" s="650">
        <v>0.9734885235816888</v>
      </c>
      <c r="J7" s="651" t="s">
        <v>1</v>
      </c>
    </row>
    <row r="8" spans="1:10" ht="14.4" customHeight="1" x14ac:dyDescent="0.3">
      <c r="A8" s="647" t="s">
        <v>518</v>
      </c>
      <c r="B8" s="648" t="s">
        <v>320</v>
      </c>
      <c r="C8" s="649">
        <v>29.72185</v>
      </c>
      <c r="D8" s="649">
        <v>17.620570000000001</v>
      </c>
      <c r="E8" s="649"/>
      <c r="F8" s="649">
        <v>34.942820000000005</v>
      </c>
      <c r="G8" s="649">
        <v>30.833341832716247</v>
      </c>
      <c r="H8" s="649">
        <v>4.1094781672837577</v>
      </c>
      <c r="I8" s="650">
        <v>1.1332803362535073</v>
      </c>
      <c r="J8" s="651" t="s">
        <v>1</v>
      </c>
    </row>
    <row r="9" spans="1:10" ht="14.4" customHeight="1" x14ac:dyDescent="0.3">
      <c r="A9" s="647" t="s">
        <v>518</v>
      </c>
      <c r="B9" s="648" t="s">
        <v>321</v>
      </c>
      <c r="C9" s="649" t="s">
        <v>520</v>
      </c>
      <c r="D9" s="649" t="s">
        <v>520</v>
      </c>
      <c r="E9" s="649"/>
      <c r="F9" s="649">
        <v>7.6548600000000002</v>
      </c>
      <c r="G9" s="649">
        <v>0</v>
      </c>
      <c r="H9" s="649">
        <v>7.6548600000000002</v>
      </c>
      <c r="I9" s="650" t="s">
        <v>520</v>
      </c>
      <c r="J9" s="651" t="s">
        <v>1</v>
      </c>
    </row>
    <row r="10" spans="1:10" ht="14.4" customHeight="1" x14ac:dyDescent="0.3">
      <c r="A10" s="647" t="s">
        <v>518</v>
      </c>
      <c r="B10" s="648" t="s">
        <v>323</v>
      </c>
      <c r="C10" s="649">
        <v>0</v>
      </c>
      <c r="D10" s="649">
        <v>0</v>
      </c>
      <c r="E10" s="649"/>
      <c r="F10" s="649">
        <v>0</v>
      </c>
      <c r="G10" s="649">
        <v>13.750003790265417</v>
      </c>
      <c r="H10" s="649">
        <v>-13.750003790265417</v>
      </c>
      <c r="I10" s="650">
        <v>0</v>
      </c>
      <c r="J10" s="651" t="s">
        <v>1</v>
      </c>
    </row>
    <row r="11" spans="1:10" ht="14.4" customHeight="1" x14ac:dyDescent="0.3">
      <c r="A11" s="647" t="s">
        <v>518</v>
      </c>
      <c r="B11" s="648" t="s">
        <v>324</v>
      </c>
      <c r="C11" s="649">
        <v>13.33797</v>
      </c>
      <c r="D11" s="649">
        <v>90.292699999999996</v>
      </c>
      <c r="E11" s="649"/>
      <c r="F11" s="649">
        <v>197.32512</v>
      </c>
      <c r="G11" s="649">
        <v>47.08334631212125</v>
      </c>
      <c r="H11" s="649">
        <v>150.24177368787875</v>
      </c>
      <c r="I11" s="650">
        <v>4.1909748447340105</v>
      </c>
      <c r="J11" s="651" t="s">
        <v>1</v>
      </c>
    </row>
    <row r="12" spans="1:10" ht="14.4" customHeight="1" x14ac:dyDescent="0.3">
      <c r="A12" s="647" t="s">
        <v>518</v>
      </c>
      <c r="B12" s="648" t="s">
        <v>325</v>
      </c>
      <c r="C12" s="649">
        <v>54.887050000000009</v>
      </c>
      <c r="D12" s="649">
        <v>41.787759999999999</v>
      </c>
      <c r="E12" s="649"/>
      <c r="F12" s="649">
        <v>87.018089999999972</v>
      </c>
      <c r="G12" s="649">
        <v>112.70081424747001</v>
      </c>
      <c r="H12" s="649">
        <v>-25.682724247470034</v>
      </c>
      <c r="I12" s="650">
        <v>0.77211589446837936</v>
      </c>
      <c r="J12" s="651" t="s">
        <v>1</v>
      </c>
    </row>
    <row r="13" spans="1:10" ht="14.4" customHeight="1" x14ac:dyDescent="0.3">
      <c r="A13" s="647" t="s">
        <v>518</v>
      </c>
      <c r="B13" s="648" t="s">
        <v>326</v>
      </c>
      <c r="C13" s="649">
        <v>1.3583699999999999</v>
      </c>
      <c r="D13" s="649">
        <v>61.760919999999999</v>
      </c>
      <c r="E13" s="649"/>
      <c r="F13" s="649">
        <v>27.0121</v>
      </c>
      <c r="G13" s="649">
        <v>99.996737268097093</v>
      </c>
      <c r="H13" s="649">
        <v>-72.984637268097089</v>
      </c>
      <c r="I13" s="650">
        <v>0.27012981361160798</v>
      </c>
      <c r="J13" s="651" t="s">
        <v>1</v>
      </c>
    </row>
    <row r="14" spans="1:10" ht="14.4" customHeight="1" x14ac:dyDescent="0.3">
      <c r="A14" s="647" t="s">
        <v>518</v>
      </c>
      <c r="B14" s="648" t="s">
        <v>327</v>
      </c>
      <c r="C14" s="649">
        <v>39.111319999999999</v>
      </c>
      <c r="D14" s="649">
        <v>42.914459999999998</v>
      </c>
      <c r="E14" s="649"/>
      <c r="F14" s="649">
        <v>42.215590000000006</v>
      </c>
      <c r="G14" s="649">
        <v>37.500010337087495</v>
      </c>
      <c r="H14" s="649">
        <v>4.7155796629125106</v>
      </c>
      <c r="I14" s="650">
        <v>1.1257487563476429</v>
      </c>
      <c r="J14" s="651" t="s">
        <v>1</v>
      </c>
    </row>
    <row r="15" spans="1:10" ht="14.4" customHeight="1" x14ac:dyDescent="0.3">
      <c r="A15" s="647" t="s">
        <v>518</v>
      </c>
      <c r="B15" s="648" t="s">
        <v>521</v>
      </c>
      <c r="C15" s="649">
        <v>409.94839999999994</v>
      </c>
      <c r="D15" s="649">
        <v>516.56142999999997</v>
      </c>
      <c r="E15" s="649"/>
      <c r="F15" s="649">
        <v>719.61446999999987</v>
      </c>
      <c r="G15" s="649">
        <v>688.68763173296531</v>
      </c>
      <c r="H15" s="649">
        <v>30.926838267034555</v>
      </c>
      <c r="I15" s="650">
        <v>1.0449069169272176</v>
      </c>
      <c r="J15" s="651" t="s">
        <v>522</v>
      </c>
    </row>
    <row r="17" spans="1:10" ht="14.4" customHeight="1" x14ac:dyDescent="0.3">
      <c r="A17" s="647" t="s">
        <v>518</v>
      </c>
      <c r="B17" s="648" t="s">
        <v>519</v>
      </c>
      <c r="C17" s="649" t="s">
        <v>520</v>
      </c>
      <c r="D17" s="649" t="s">
        <v>520</v>
      </c>
      <c r="E17" s="649"/>
      <c r="F17" s="649" t="s">
        <v>520</v>
      </c>
      <c r="G17" s="649" t="s">
        <v>520</v>
      </c>
      <c r="H17" s="649" t="s">
        <v>520</v>
      </c>
      <c r="I17" s="650" t="s">
        <v>520</v>
      </c>
      <c r="J17" s="651" t="s">
        <v>74</v>
      </c>
    </row>
    <row r="18" spans="1:10" ht="14.4" customHeight="1" x14ac:dyDescent="0.3">
      <c r="A18" s="647" t="s">
        <v>523</v>
      </c>
      <c r="B18" s="648" t="s">
        <v>524</v>
      </c>
      <c r="C18" s="649" t="s">
        <v>520</v>
      </c>
      <c r="D18" s="649" t="s">
        <v>520</v>
      </c>
      <c r="E18" s="649"/>
      <c r="F18" s="649" t="s">
        <v>520</v>
      </c>
      <c r="G18" s="649" t="s">
        <v>520</v>
      </c>
      <c r="H18" s="649" t="s">
        <v>520</v>
      </c>
      <c r="I18" s="650" t="s">
        <v>520</v>
      </c>
      <c r="J18" s="651" t="s">
        <v>0</v>
      </c>
    </row>
    <row r="19" spans="1:10" ht="14.4" customHeight="1" x14ac:dyDescent="0.3">
      <c r="A19" s="647" t="s">
        <v>523</v>
      </c>
      <c r="B19" s="648" t="s">
        <v>318</v>
      </c>
      <c r="C19" s="649">
        <v>62.558900000000008</v>
      </c>
      <c r="D19" s="649">
        <v>66.173879999999997</v>
      </c>
      <c r="E19" s="649"/>
      <c r="F19" s="649">
        <v>101.08313999999999</v>
      </c>
      <c r="G19" s="649">
        <v>97.637720436128333</v>
      </c>
      <c r="H19" s="649">
        <v>3.4454195638716527</v>
      </c>
      <c r="I19" s="650">
        <v>1.035287791936166</v>
      </c>
      <c r="J19" s="651" t="s">
        <v>1</v>
      </c>
    </row>
    <row r="20" spans="1:10" ht="14.4" customHeight="1" x14ac:dyDescent="0.3">
      <c r="A20" s="647" t="s">
        <v>523</v>
      </c>
      <c r="B20" s="648" t="s">
        <v>319</v>
      </c>
      <c r="C20" s="649" t="s">
        <v>520</v>
      </c>
      <c r="D20" s="649">
        <v>0</v>
      </c>
      <c r="E20" s="649"/>
      <c r="F20" s="649">
        <v>12.979849999999999</v>
      </c>
      <c r="G20" s="649">
        <v>13.333336434459584</v>
      </c>
      <c r="H20" s="649">
        <v>-0.35348643445958494</v>
      </c>
      <c r="I20" s="650">
        <v>0.9734885235816888</v>
      </c>
      <c r="J20" s="651" t="s">
        <v>1</v>
      </c>
    </row>
    <row r="21" spans="1:10" ht="14.4" customHeight="1" x14ac:dyDescent="0.3">
      <c r="A21" s="647" t="s">
        <v>523</v>
      </c>
      <c r="B21" s="648" t="s">
        <v>320</v>
      </c>
      <c r="C21" s="649">
        <v>29.72185</v>
      </c>
      <c r="D21" s="649">
        <v>17.620570000000001</v>
      </c>
      <c r="E21" s="649"/>
      <c r="F21" s="649">
        <v>34.942820000000005</v>
      </c>
      <c r="G21" s="649">
        <v>30.833341832716247</v>
      </c>
      <c r="H21" s="649">
        <v>4.1094781672837577</v>
      </c>
      <c r="I21" s="650">
        <v>1.1332803362535073</v>
      </c>
      <c r="J21" s="651" t="s">
        <v>1</v>
      </c>
    </row>
    <row r="22" spans="1:10" ht="14.4" customHeight="1" x14ac:dyDescent="0.3">
      <c r="A22" s="647" t="s">
        <v>523</v>
      </c>
      <c r="B22" s="648" t="s">
        <v>321</v>
      </c>
      <c r="C22" s="649" t="s">
        <v>520</v>
      </c>
      <c r="D22" s="649" t="s">
        <v>520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520</v>
      </c>
      <c r="J22" s="651" t="s">
        <v>1</v>
      </c>
    </row>
    <row r="23" spans="1:10" ht="14.4" customHeight="1" x14ac:dyDescent="0.3">
      <c r="A23" s="647" t="s">
        <v>523</v>
      </c>
      <c r="B23" s="648" t="s">
        <v>323</v>
      </c>
      <c r="C23" s="649">
        <v>0</v>
      </c>
      <c r="D23" s="649">
        <v>0</v>
      </c>
      <c r="E23" s="649"/>
      <c r="F23" s="649">
        <v>0</v>
      </c>
      <c r="G23" s="649">
        <v>13.750003790265417</v>
      </c>
      <c r="H23" s="649">
        <v>-13.750003790265417</v>
      </c>
      <c r="I23" s="650">
        <v>0</v>
      </c>
      <c r="J23" s="651" t="s">
        <v>1</v>
      </c>
    </row>
    <row r="24" spans="1:10" ht="14.4" customHeight="1" x14ac:dyDescent="0.3">
      <c r="A24" s="647" t="s">
        <v>523</v>
      </c>
      <c r="B24" s="648" t="s">
        <v>324</v>
      </c>
      <c r="C24" s="649">
        <v>13.33797</v>
      </c>
      <c r="D24" s="649">
        <v>90.292699999999996</v>
      </c>
      <c r="E24" s="649"/>
      <c r="F24" s="649">
        <v>197.32512</v>
      </c>
      <c r="G24" s="649">
        <v>47.08334631212125</v>
      </c>
      <c r="H24" s="649">
        <v>150.24177368787875</v>
      </c>
      <c r="I24" s="650">
        <v>4.1909748447340105</v>
      </c>
      <c r="J24" s="651" t="s">
        <v>1</v>
      </c>
    </row>
    <row r="25" spans="1:10" ht="14.4" customHeight="1" x14ac:dyDescent="0.3">
      <c r="A25" s="647" t="s">
        <v>523</v>
      </c>
      <c r="B25" s="648" t="s">
        <v>325</v>
      </c>
      <c r="C25" s="649">
        <v>49.537060000000004</v>
      </c>
      <c r="D25" s="649">
        <v>37.946799999999996</v>
      </c>
      <c r="E25" s="649"/>
      <c r="F25" s="649">
        <v>86.244579999999985</v>
      </c>
      <c r="G25" s="649">
        <v>101.3338962378925</v>
      </c>
      <c r="H25" s="649">
        <v>-15.089316237892518</v>
      </c>
      <c r="I25" s="650">
        <v>0.85109310114289216</v>
      </c>
      <c r="J25" s="651" t="s">
        <v>1</v>
      </c>
    </row>
    <row r="26" spans="1:10" ht="14.4" customHeight="1" x14ac:dyDescent="0.3">
      <c r="A26" s="647" t="s">
        <v>523</v>
      </c>
      <c r="B26" s="648" t="s">
        <v>326</v>
      </c>
      <c r="C26" s="649">
        <v>1.3583699999999999</v>
      </c>
      <c r="D26" s="649">
        <v>61.760919999999999</v>
      </c>
      <c r="E26" s="649"/>
      <c r="F26" s="649">
        <v>27.0121</v>
      </c>
      <c r="G26" s="649">
        <v>99.996737268097093</v>
      </c>
      <c r="H26" s="649">
        <v>-72.984637268097089</v>
      </c>
      <c r="I26" s="650">
        <v>0.27012981361160798</v>
      </c>
      <c r="J26" s="651" t="s">
        <v>1</v>
      </c>
    </row>
    <row r="27" spans="1:10" ht="14.4" customHeight="1" x14ac:dyDescent="0.3">
      <c r="A27" s="647" t="s">
        <v>523</v>
      </c>
      <c r="B27" s="648" t="s">
        <v>327</v>
      </c>
      <c r="C27" s="649">
        <v>0.95679999999999998</v>
      </c>
      <c r="D27" s="649">
        <v>0</v>
      </c>
      <c r="E27" s="649"/>
      <c r="F27" s="649">
        <v>0</v>
      </c>
      <c r="G27" s="649">
        <v>0.37212423472833328</v>
      </c>
      <c r="H27" s="649">
        <v>-0.37212423472833328</v>
      </c>
      <c r="I27" s="650">
        <v>0</v>
      </c>
      <c r="J27" s="651" t="s">
        <v>1</v>
      </c>
    </row>
    <row r="28" spans="1:10" ht="14.4" customHeight="1" x14ac:dyDescent="0.3">
      <c r="A28" s="647" t="s">
        <v>523</v>
      </c>
      <c r="B28" s="648" t="s">
        <v>525</v>
      </c>
      <c r="C28" s="649">
        <v>157.47095000000002</v>
      </c>
      <c r="D28" s="649">
        <v>273.79487</v>
      </c>
      <c r="E28" s="649"/>
      <c r="F28" s="649">
        <v>467.24246999999997</v>
      </c>
      <c r="G28" s="649">
        <v>404.34050654640879</v>
      </c>
      <c r="H28" s="649">
        <v>62.901963453591179</v>
      </c>
      <c r="I28" s="650">
        <v>1.1555668117222668</v>
      </c>
      <c r="J28" s="651" t="s">
        <v>526</v>
      </c>
    </row>
    <row r="29" spans="1:10" ht="14.4" customHeight="1" x14ac:dyDescent="0.3">
      <c r="A29" s="647" t="s">
        <v>520</v>
      </c>
      <c r="B29" s="648" t="s">
        <v>520</v>
      </c>
      <c r="C29" s="649" t="s">
        <v>520</v>
      </c>
      <c r="D29" s="649" t="s">
        <v>520</v>
      </c>
      <c r="E29" s="649"/>
      <c r="F29" s="649" t="s">
        <v>520</v>
      </c>
      <c r="G29" s="649" t="s">
        <v>520</v>
      </c>
      <c r="H29" s="649" t="s">
        <v>520</v>
      </c>
      <c r="I29" s="650" t="s">
        <v>520</v>
      </c>
      <c r="J29" s="651" t="s">
        <v>527</v>
      </c>
    </row>
    <row r="30" spans="1:10" ht="14.4" customHeight="1" x14ac:dyDescent="0.3">
      <c r="A30" s="647" t="s">
        <v>528</v>
      </c>
      <c r="B30" s="648" t="s">
        <v>529</v>
      </c>
      <c r="C30" s="649" t="s">
        <v>520</v>
      </c>
      <c r="D30" s="649" t="s">
        <v>520</v>
      </c>
      <c r="E30" s="649"/>
      <c r="F30" s="649" t="s">
        <v>520</v>
      </c>
      <c r="G30" s="649" t="s">
        <v>520</v>
      </c>
      <c r="H30" s="649" t="s">
        <v>520</v>
      </c>
      <c r="I30" s="650" t="s">
        <v>520</v>
      </c>
      <c r="J30" s="651" t="s">
        <v>0</v>
      </c>
    </row>
    <row r="31" spans="1:10" ht="14.4" customHeight="1" x14ac:dyDescent="0.3">
      <c r="A31" s="647" t="s">
        <v>528</v>
      </c>
      <c r="B31" s="648" t="s">
        <v>318</v>
      </c>
      <c r="C31" s="649">
        <v>82.882909999999995</v>
      </c>
      <c r="D31" s="649">
        <v>84.957620000000006</v>
      </c>
      <c r="E31" s="649"/>
      <c r="F31" s="649">
        <v>79.016840000000002</v>
      </c>
      <c r="G31" s="649">
        <v>90.427238669793738</v>
      </c>
      <c r="H31" s="649">
        <v>-11.410398669793736</v>
      </c>
      <c r="I31" s="650">
        <v>0.87381679638078724</v>
      </c>
      <c r="J31" s="651" t="s">
        <v>1</v>
      </c>
    </row>
    <row r="32" spans="1:10" ht="14.4" customHeight="1" x14ac:dyDescent="0.3">
      <c r="A32" s="647" t="s">
        <v>528</v>
      </c>
      <c r="B32" s="648" t="s">
        <v>325</v>
      </c>
      <c r="C32" s="649">
        <v>1.42757</v>
      </c>
      <c r="D32" s="649">
        <v>1.1938500000000001</v>
      </c>
      <c r="E32" s="649"/>
      <c r="F32" s="649">
        <v>0.29067999999999999</v>
      </c>
      <c r="G32" s="649">
        <v>0.96666451184708335</v>
      </c>
      <c r="H32" s="649">
        <v>-0.6759845118470833</v>
      </c>
      <c r="I32" s="650">
        <v>0.30070411858254154</v>
      </c>
      <c r="J32" s="651" t="s">
        <v>1</v>
      </c>
    </row>
    <row r="33" spans="1:10" ht="14.4" customHeight="1" x14ac:dyDescent="0.3">
      <c r="A33" s="647" t="s">
        <v>528</v>
      </c>
      <c r="B33" s="648" t="s">
        <v>327</v>
      </c>
      <c r="C33" s="649" t="s">
        <v>520</v>
      </c>
      <c r="D33" s="649">
        <v>0</v>
      </c>
      <c r="E33" s="649"/>
      <c r="F33" s="649">
        <v>0</v>
      </c>
      <c r="G33" s="649">
        <v>0.74424846945666656</v>
      </c>
      <c r="H33" s="649">
        <v>-0.74424846945666656</v>
      </c>
      <c r="I33" s="650">
        <v>0</v>
      </c>
      <c r="J33" s="651" t="s">
        <v>1</v>
      </c>
    </row>
    <row r="34" spans="1:10" ht="14.4" customHeight="1" x14ac:dyDescent="0.3">
      <c r="A34" s="647" t="s">
        <v>528</v>
      </c>
      <c r="B34" s="648" t="s">
        <v>530</v>
      </c>
      <c r="C34" s="649">
        <v>84.310479999999998</v>
      </c>
      <c r="D34" s="649">
        <v>86.151470000000003</v>
      </c>
      <c r="E34" s="649"/>
      <c r="F34" s="649">
        <v>79.307519999999997</v>
      </c>
      <c r="G34" s="649">
        <v>92.138151651097488</v>
      </c>
      <c r="H34" s="649">
        <v>-12.830631651097491</v>
      </c>
      <c r="I34" s="650">
        <v>0.86074572344707267</v>
      </c>
      <c r="J34" s="651" t="s">
        <v>526</v>
      </c>
    </row>
    <row r="35" spans="1:10" ht="14.4" customHeight="1" x14ac:dyDescent="0.3">
      <c r="A35" s="647" t="s">
        <v>520</v>
      </c>
      <c r="B35" s="648" t="s">
        <v>520</v>
      </c>
      <c r="C35" s="649" t="s">
        <v>520</v>
      </c>
      <c r="D35" s="649" t="s">
        <v>520</v>
      </c>
      <c r="E35" s="649"/>
      <c r="F35" s="649" t="s">
        <v>520</v>
      </c>
      <c r="G35" s="649" t="s">
        <v>520</v>
      </c>
      <c r="H35" s="649" t="s">
        <v>520</v>
      </c>
      <c r="I35" s="650" t="s">
        <v>520</v>
      </c>
      <c r="J35" s="651" t="s">
        <v>527</v>
      </c>
    </row>
    <row r="36" spans="1:10" ht="14.4" customHeight="1" x14ac:dyDescent="0.3">
      <c r="A36" s="647" t="s">
        <v>531</v>
      </c>
      <c r="B36" s="648" t="s">
        <v>532</v>
      </c>
      <c r="C36" s="649" t="s">
        <v>520</v>
      </c>
      <c r="D36" s="649" t="s">
        <v>520</v>
      </c>
      <c r="E36" s="649"/>
      <c r="F36" s="649" t="s">
        <v>520</v>
      </c>
      <c r="G36" s="649" t="s">
        <v>520</v>
      </c>
      <c r="H36" s="649" t="s">
        <v>520</v>
      </c>
      <c r="I36" s="650" t="s">
        <v>520</v>
      </c>
      <c r="J36" s="651" t="s">
        <v>0</v>
      </c>
    </row>
    <row r="37" spans="1:10" ht="14.4" customHeight="1" x14ac:dyDescent="0.3">
      <c r="A37" s="647" t="s">
        <v>531</v>
      </c>
      <c r="B37" s="648" t="s">
        <v>318</v>
      </c>
      <c r="C37" s="649">
        <v>82.981809999999996</v>
      </c>
      <c r="D37" s="649">
        <v>73.609989999999996</v>
      </c>
      <c r="E37" s="649"/>
      <c r="F37" s="649">
        <v>82.63767</v>
      </c>
      <c r="G37" s="649">
        <v>102.42317284411959</v>
      </c>
      <c r="H37" s="649">
        <v>-19.785502844119591</v>
      </c>
      <c r="I37" s="650">
        <v>0.80682591356321631</v>
      </c>
      <c r="J37" s="651" t="s">
        <v>1</v>
      </c>
    </row>
    <row r="38" spans="1:10" ht="14.4" customHeight="1" x14ac:dyDescent="0.3">
      <c r="A38" s="647" t="s">
        <v>531</v>
      </c>
      <c r="B38" s="648" t="s">
        <v>325</v>
      </c>
      <c r="C38" s="649">
        <v>3.34321</v>
      </c>
      <c r="D38" s="649">
        <v>2.2996800000000004</v>
      </c>
      <c r="E38" s="649"/>
      <c r="F38" s="649">
        <v>0.24451999999999999</v>
      </c>
      <c r="G38" s="649">
        <v>10.140052854950417</v>
      </c>
      <c r="H38" s="649">
        <v>-9.8955328549504173</v>
      </c>
      <c r="I38" s="650">
        <v>2.4114272725967525E-2</v>
      </c>
      <c r="J38" s="651" t="s">
        <v>1</v>
      </c>
    </row>
    <row r="39" spans="1:10" ht="14.4" customHeight="1" x14ac:dyDescent="0.3">
      <c r="A39" s="647" t="s">
        <v>531</v>
      </c>
      <c r="B39" s="648" t="s">
        <v>533</v>
      </c>
      <c r="C39" s="649">
        <v>86.325019999999995</v>
      </c>
      <c r="D39" s="649">
        <v>75.909669999999991</v>
      </c>
      <c r="E39" s="649"/>
      <c r="F39" s="649">
        <v>82.882189999999994</v>
      </c>
      <c r="G39" s="649">
        <v>112.56322569907</v>
      </c>
      <c r="H39" s="649">
        <v>-29.681035699070009</v>
      </c>
      <c r="I39" s="650">
        <v>0.73631676318143013</v>
      </c>
      <c r="J39" s="651" t="s">
        <v>526</v>
      </c>
    </row>
    <row r="40" spans="1:10" ht="14.4" customHeight="1" x14ac:dyDescent="0.3">
      <c r="A40" s="647" t="s">
        <v>520</v>
      </c>
      <c r="B40" s="648" t="s">
        <v>520</v>
      </c>
      <c r="C40" s="649" t="s">
        <v>520</v>
      </c>
      <c r="D40" s="649" t="s">
        <v>520</v>
      </c>
      <c r="E40" s="649"/>
      <c r="F40" s="649" t="s">
        <v>520</v>
      </c>
      <c r="G40" s="649" t="s">
        <v>520</v>
      </c>
      <c r="H40" s="649" t="s">
        <v>520</v>
      </c>
      <c r="I40" s="650" t="s">
        <v>520</v>
      </c>
      <c r="J40" s="651" t="s">
        <v>527</v>
      </c>
    </row>
    <row r="41" spans="1:10" ht="14.4" customHeight="1" x14ac:dyDescent="0.3">
      <c r="A41" s="647" t="s">
        <v>534</v>
      </c>
      <c r="B41" s="648" t="s">
        <v>535</v>
      </c>
      <c r="C41" s="649" t="s">
        <v>520</v>
      </c>
      <c r="D41" s="649" t="s">
        <v>520</v>
      </c>
      <c r="E41" s="649"/>
      <c r="F41" s="649" t="s">
        <v>520</v>
      </c>
      <c r="G41" s="649" t="s">
        <v>520</v>
      </c>
      <c r="H41" s="649" t="s">
        <v>520</v>
      </c>
      <c r="I41" s="650" t="s">
        <v>520</v>
      </c>
      <c r="J41" s="651" t="s">
        <v>0</v>
      </c>
    </row>
    <row r="42" spans="1:10" ht="14.4" customHeight="1" x14ac:dyDescent="0.3">
      <c r="A42" s="647" t="s">
        <v>534</v>
      </c>
      <c r="B42" s="648" t="s">
        <v>318</v>
      </c>
      <c r="C42" s="649">
        <v>43.108220000000003</v>
      </c>
      <c r="D42" s="649">
        <v>37.443529999999996</v>
      </c>
      <c r="E42" s="649"/>
      <c r="F42" s="649">
        <v>47.728389999999997</v>
      </c>
      <c r="G42" s="649">
        <v>43.001909560706665</v>
      </c>
      <c r="H42" s="649">
        <v>4.7264804392933328</v>
      </c>
      <c r="I42" s="650">
        <v>1.1099132686798678</v>
      </c>
      <c r="J42" s="651" t="s">
        <v>1</v>
      </c>
    </row>
    <row r="43" spans="1:10" ht="14.4" customHeight="1" x14ac:dyDescent="0.3">
      <c r="A43" s="647" t="s">
        <v>534</v>
      </c>
      <c r="B43" s="648" t="s">
        <v>325</v>
      </c>
      <c r="C43" s="649">
        <v>0.57920999999999989</v>
      </c>
      <c r="D43" s="649">
        <v>0.34743000000000002</v>
      </c>
      <c r="E43" s="649"/>
      <c r="F43" s="649">
        <v>0.23830999999999999</v>
      </c>
      <c r="G43" s="649">
        <v>0.26020064277999999</v>
      </c>
      <c r="H43" s="649">
        <v>-2.1890642779999997E-2</v>
      </c>
      <c r="I43" s="650">
        <v>0.91587014333969741</v>
      </c>
      <c r="J43" s="651" t="s">
        <v>1</v>
      </c>
    </row>
    <row r="44" spans="1:10" ht="14.4" customHeight="1" x14ac:dyDescent="0.3">
      <c r="A44" s="647" t="s">
        <v>534</v>
      </c>
      <c r="B44" s="648" t="s">
        <v>327</v>
      </c>
      <c r="C44" s="649">
        <v>38.154519999999998</v>
      </c>
      <c r="D44" s="649">
        <v>42.914459999999998</v>
      </c>
      <c r="E44" s="649"/>
      <c r="F44" s="649">
        <v>42.215590000000006</v>
      </c>
      <c r="G44" s="649">
        <v>36.383637632902499</v>
      </c>
      <c r="H44" s="649">
        <v>5.8319523670975073</v>
      </c>
      <c r="I44" s="650">
        <v>1.1602905247116784</v>
      </c>
      <c r="J44" s="651" t="s">
        <v>1</v>
      </c>
    </row>
    <row r="45" spans="1:10" ht="14.4" customHeight="1" x14ac:dyDescent="0.3">
      <c r="A45" s="647" t="s">
        <v>534</v>
      </c>
      <c r="B45" s="648" t="s">
        <v>536</v>
      </c>
      <c r="C45" s="649">
        <v>81.841949999999997</v>
      </c>
      <c r="D45" s="649">
        <v>80.705420000000004</v>
      </c>
      <c r="E45" s="649"/>
      <c r="F45" s="649">
        <v>90.182289999999995</v>
      </c>
      <c r="G45" s="649">
        <v>79.645747836389162</v>
      </c>
      <c r="H45" s="649">
        <v>10.536542163610832</v>
      </c>
      <c r="I45" s="650">
        <v>1.1322925887425319</v>
      </c>
      <c r="J45" s="651" t="s">
        <v>526</v>
      </c>
    </row>
    <row r="46" spans="1:10" ht="14.4" customHeight="1" x14ac:dyDescent="0.3">
      <c r="A46" s="647" t="s">
        <v>520</v>
      </c>
      <c r="B46" s="648" t="s">
        <v>520</v>
      </c>
      <c r="C46" s="649" t="s">
        <v>520</v>
      </c>
      <c r="D46" s="649" t="s">
        <v>520</v>
      </c>
      <c r="E46" s="649"/>
      <c r="F46" s="649" t="s">
        <v>520</v>
      </c>
      <c r="G46" s="649" t="s">
        <v>520</v>
      </c>
      <c r="H46" s="649" t="s">
        <v>520</v>
      </c>
      <c r="I46" s="650" t="s">
        <v>520</v>
      </c>
      <c r="J46" s="651" t="s">
        <v>527</v>
      </c>
    </row>
    <row r="47" spans="1:10" ht="14.4" customHeight="1" x14ac:dyDescent="0.3">
      <c r="A47" s="647" t="s">
        <v>518</v>
      </c>
      <c r="B47" s="648" t="s">
        <v>521</v>
      </c>
      <c r="C47" s="649">
        <v>409.94839999999999</v>
      </c>
      <c r="D47" s="649">
        <v>516.56142999999997</v>
      </c>
      <c r="E47" s="649"/>
      <c r="F47" s="649">
        <v>719.61446999999976</v>
      </c>
      <c r="G47" s="649">
        <v>688.68763173296543</v>
      </c>
      <c r="H47" s="649">
        <v>30.926838267034327</v>
      </c>
      <c r="I47" s="650">
        <v>1.0449069169272174</v>
      </c>
      <c r="J47" s="651" t="s">
        <v>522</v>
      </c>
    </row>
  </sheetData>
  <mergeCells count="3">
    <mergeCell ref="F3:I3"/>
    <mergeCell ref="C4:D4"/>
    <mergeCell ref="A1:I1"/>
  </mergeCells>
  <conditionalFormatting sqref="F16 F48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47">
    <cfRule type="expression" dxfId="67" priority="5">
      <formula>$H17&gt;0</formula>
    </cfRule>
  </conditionalFormatting>
  <conditionalFormatting sqref="A17:A47">
    <cfRule type="expression" dxfId="66" priority="2">
      <formula>AND($J17&lt;&gt;"mezeraKL",$J17&lt;&gt;"")</formula>
    </cfRule>
  </conditionalFormatting>
  <conditionalFormatting sqref="I17:I47">
    <cfRule type="expression" dxfId="65" priority="6">
      <formula>$I17&gt;1</formula>
    </cfRule>
  </conditionalFormatting>
  <conditionalFormatting sqref="B17:B47">
    <cfRule type="expression" dxfId="64" priority="1">
      <formula>OR($J17="NS",$J17="SumaNS",$J17="Účet")</formula>
    </cfRule>
  </conditionalFormatting>
  <conditionalFormatting sqref="A17:D47 F17:I47">
    <cfRule type="expression" dxfId="63" priority="8">
      <formula>AND($J17&lt;&gt;"",$J17&lt;&gt;"mezeraKL")</formula>
    </cfRule>
  </conditionalFormatting>
  <conditionalFormatting sqref="B17:D47 F17:I47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47 F17:I47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3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184.93288197234264</v>
      </c>
      <c r="M3" s="207">
        <f>SUBTOTAL(9,M5:M1048576)</f>
        <v>4004.95</v>
      </c>
      <c r="N3" s="208">
        <f>SUBTOTAL(9,N5:N1048576)</f>
        <v>740646.94565513358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518</v>
      </c>
      <c r="B5" s="658" t="s">
        <v>1429</v>
      </c>
      <c r="C5" s="659" t="s">
        <v>523</v>
      </c>
      <c r="D5" s="660" t="s">
        <v>1430</v>
      </c>
      <c r="E5" s="659" t="s">
        <v>537</v>
      </c>
      <c r="F5" s="660" t="s">
        <v>1434</v>
      </c>
      <c r="G5" s="659"/>
      <c r="H5" s="659" t="s">
        <v>538</v>
      </c>
      <c r="I5" s="659" t="s">
        <v>539</v>
      </c>
      <c r="J5" s="659" t="s">
        <v>540</v>
      </c>
      <c r="K5" s="659" t="s">
        <v>541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518</v>
      </c>
      <c r="B6" s="664" t="s">
        <v>1429</v>
      </c>
      <c r="C6" s="665" t="s">
        <v>523</v>
      </c>
      <c r="D6" s="666" t="s">
        <v>1430</v>
      </c>
      <c r="E6" s="665" t="s">
        <v>537</v>
      </c>
      <c r="F6" s="666" t="s">
        <v>1434</v>
      </c>
      <c r="G6" s="665"/>
      <c r="H6" s="665" t="s">
        <v>542</v>
      </c>
      <c r="I6" s="665" t="s">
        <v>542</v>
      </c>
      <c r="J6" s="665" t="s">
        <v>543</v>
      </c>
      <c r="K6" s="665" t="s">
        <v>544</v>
      </c>
      <c r="L6" s="667">
        <v>103.31999999999998</v>
      </c>
      <c r="M6" s="667">
        <v>1</v>
      </c>
      <c r="N6" s="668">
        <v>103.31999999999998</v>
      </c>
    </row>
    <row r="7" spans="1:14" ht="14.4" customHeight="1" x14ac:dyDescent="0.3">
      <c r="A7" s="663" t="s">
        <v>518</v>
      </c>
      <c r="B7" s="664" t="s">
        <v>1429</v>
      </c>
      <c r="C7" s="665" t="s">
        <v>523</v>
      </c>
      <c r="D7" s="666" t="s">
        <v>1430</v>
      </c>
      <c r="E7" s="665" t="s">
        <v>537</v>
      </c>
      <c r="F7" s="666" t="s">
        <v>1434</v>
      </c>
      <c r="G7" s="665" t="s">
        <v>545</v>
      </c>
      <c r="H7" s="665" t="s">
        <v>546</v>
      </c>
      <c r="I7" s="665" t="s">
        <v>546</v>
      </c>
      <c r="J7" s="665" t="s">
        <v>547</v>
      </c>
      <c r="K7" s="665" t="s">
        <v>548</v>
      </c>
      <c r="L7" s="667">
        <v>171.59983894950224</v>
      </c>
      <c r="M7" s="667">
        <v>98</v>
      </c>
      <c r="N7" s="668">
        <v>16816.784217051219</v>
      </c>
    </row>
    <row r="8" spans="1:14" ht="14.4" customHeight="1" x14ac:dyDescent="0.3">
      <c r="A8" s="663" t="s">
        <v>518</v>
      </c>
      <c r="B8" s="664" t="s">
        <v>1429</v>
      </c>
      <c r="C8" s="665" t="s">
        <v>523</v>
      </c>
      <c r="D8" s="666" t="s">
        <v>1430</v>
      </c>
      <c r="E8" s="665" t="s">
        <v>537</v>
      </c>
      <c r="F8" s="666" t="s">
        <v>1434</v>
      </c>
      <c r="G8" s="665" t="s">
        <v>545</v>
      </c>
      <c r="H8" s="665" t="s">
        <v>549</v>
      </c>
      <c r="I8" s="665" t="s">
        <v>549</v>
      </c>
      <c r="J8" s="665" t="s">
        <v>550</v>
      </c>
      <c r="K8" s="665" t="s">
        <v>551</v>
      </c>
      <c r="L8" s="667">
        <v>173.69</v>
      </c>
      <c r="M8" s="667">
        <v>1</v>
      </c>
      <c r="N8" s="668">
        <v>173.69</v>
      </c>
    </row>
    <row r="9" spans="1:14" ht="14.4" customHeight="1" x14ac:dyDescent="0.3">
      <c r="A9" s="663" t="s">
        <v>518</v>
      </c>
      <c r="B9" s="664" t="s">
        <v>1429</v>
      </c>
      <c r="C9" s="665" t="s">
        <v>523</v>
      </c>
      <c r="D9" s="666" t="s">
        <v>1430</v>
      </c>
      <c r="E9" s="665" t="s">
        <v>537</v>
      </c>
      <c r="F9" s="666" t="s">
        <v>1434</v>
      </c>
      <c r="G9" s="665" t="s">
        <v>545</v>
      </c>
      <c r="H9" s="665" t="s">
        <v>552</v>
      </c>
      <c r="I9" s="665" t="s">
        <v>552</v>
      </c>
      <c r="J9" s="665" t="s">
        <v>553</v>
      </c>
      <c r="K9" s="665" t="s">
        <v>551</v>
      </c>
      <c r="L9" s="667">
        <v>143</v>
      </c>
      <c r="M9" s="667">
        <v>5</v>
      </c>
      <c r="N9" s="668">
        <v>715</v>
      </c>
    </row>
    <row r="10" spans="1:14" ht="14.4" customHeight="1" x14ac:dyDescent="0.3">
      <c r="A10" s="663" t="s">
        <v>518</v>
      </c>
      <c r="B10" s="664" t="s">
        <v>1429</v>
      </c>
      <c r="C10" s="665" t="s">
        <v>523</v>
      </c>
      <c r="D10" s="666" t="s">
        <v>1430</v>
      </c>
      <c r="E10" s="665" t="s">
        <v>537</v>
      </c>
      <c r="F10" s="666" t="s">
        <v>1434</v>
      </c>
      <c r="G10" s="665" t="s">
        <v>545</v>
      </c>
      <c r="H10" s="665" t="s">
        <v>554</v>
      </c>
      <c r="I10" s="665" t="s">
        <v>554</v>
      </c>
      <c r="J10" s="665" t="s">
        <v>553</v>
      </c>
      <c r="K10" s="665" t="s">
        <v>555</v>
      </c>
      <c r="L10" s="667">
        <v>126.5</v>
      </c>
      <c r="M10" s="667">
        <v>1</v>
      </c>
      <c r="N10" s="668">
        <v>126.5</v>
      </c>
    </row>
    <row r="11" spans="1:14" ht="14.4" customHeight="1" x14ac:dyDescent="0.3">
      <c r="A11" s="663" t="s">
        <v>518</v>
      </c>
      <c r="B11" s="664" t="s">
        <v>1429</v>
      </c>
      <c r="C11" s="665" t="s">
        <v>523</v>
      </c>
      <c r="D11" s="666" t="s">
        <v>1430</v>
      </c>
      <c r="E11" s="665" t="s">
        <v>537</v>
      </c>
      <c r="F11" s="666" t="s">
        <v>1434</v>
      </c>
      <c r="G11" s="665" t="s">
        <v>545</v>
      </c>
      <c r="H11" s="665" t="s">
        <v>556</v>
      </c>
      <c r="I11" s="665" t="s">
        <v>556</v>
      </c>
      <c r="J11" s="665" t="s">
        <v>547</v>
      </c>
      <c r="K11" s="665" t="s">
        <v>557</v>
      </c>
      <c r="L11" s="667">
        <v>92.95</v>
      </c>
      <c r="M11" s="667">
        <v>1</v>
      </c>
      <c r="N11" s="668">
        <v>92.95</v>
      </c>
    </row>
    <row r="12" spans="1:14" ht="14.4" customHeight="1" x14ac:dyDescent="0.3">
      <c r="A12" s="663" t="s">
        <v>518</v>
      </c>
      <c r="B12" s="664" t="s">
        <v>1429</v>
      </c>
      <c r="C12" s="665" t="s">
        <v>523</v>
      </c>
      <c r="D12" s="666" t="s">
        <v>1430</v>
      </c>
      <c r="E12" s="665" t="s">
        <v>537</v>
      </c>
      <c r="F12" s="666" t="s">
        <v>1434</v>
      </c>
      <c r="G12" s="665" t="s">
        <v>545</v>
      </c>
      <c r="H12" s="665" t="s">
        <v>558</v>
      </c>
      <c r="I12" s="665" t="s">
        <v>558</v>
      </c>
      <c r="J12" s="665" t="s">
        <v>547</v>
      </c>
      <c r="K12" s="665" t="s">
        <v>559</v>
      </c>
      <c r="L12" s="667">
        <v>93.5</v>
      </c>
      <c r="M12" s="667">
        <v>38</v>
      </c>
      <c r="N12" s="668">
        <v>3553</v>
      </c>
    </row>
    <row r="13" spans="1:14" ht="14.4" customHeight="1" x14ac:dyDescent="0.3">
      <c r="A13" s="663" t="s">
        <v>518</v>
      </c>
      <c r="B13" s="664" t="s">
        <v>1429</v>
      </c>
      <c r="C13" s="665" t="s">
        <v>523</v>
      </c>
      <c r="D13" s="666" t="s">
        <v>1430</v>
      </c>
      <c r="E13" s="665" t="s">
        <v>537</v>
      </c>
      <c r="F13" s="666" t="s">
        <v>1434</v>
      </c>
      <c r="G13" s="665" t="s">
        <v>545</v>
      </c>
      <c r="H13" s="665" t="s">
        <v>560</v>
      </c>
      <c r="I13" s="665" t="s">
        <v>561</v>
      </c>
      <c r="J13" s="665" t="s">
        <v>562</v>
      </c>
      <c r="K13" s="665" t="s">
        <v>563</v>
      </c>
      <c r="L13" s="667">
        <v>87.030000000000015</v>
      </c>
      <c r="M13" s="667">
        <v>3</v>
      </c>
      <c r="N13" s="668">
        <v>261.09000000000003</v>
      </c>
    </row>
    <row r="14" spans="1:14" ht="14.4" customHeight="1" x14ac:dyDescent="0.3">
      <c r="A14" s="663" t="s">
        <v>518</v>
      </c>
      <c r="B14" s="664" t="s">
        <v>1429</v>
      </c>
      <c r="C14" s="665" t="s">
        <v>523</v>
      </c>
      <c r="D14" s="666" t="s">
        <v>1430</v>
      </c>
      <c r="E14" s="665" t="s">
        <v>537</v>
      </c>
      <c r="F14" s="666" t="s">
        <v>1434</v>
      </c>
      <c r="G14" s="665" t="s">
        <v>545</v>
      </c>
      <c r="H14" s="665" t="s">
        <v>564</v>
      </c>
      <c r="I14" s="665" t="s">
        <v>565</v>
      </c>
      <c r="J14" s="665" t="s">
        <v>566</v>
      </c>
      <c r="K14" s="665" t="s">
        <v>567</v>
      </c>
      <c r="L14" s="667">
        <v>96.820737864517952</v>
      </c>
      <c r="M14" s="667">
        <v>9</v>
      </c>
      <c r="N14" s="668">
        <v>871.38664078066154</v>
      </c>
    </row>
    <row r="15" spans="1:14" ht="14.4" customHeight="1" x14ac:dyDescent="0.3">
      <c r="A15" s="663" t="s">
        <v>518</v>
      </c>
      <c r="B15" s="664" t="s">
        <v>1429</v>
      </c>
      <c r="C15" s="665" t="s">
        <v>523</v>
      </c>
      <c r="D15" s="666" t="s">
        <v>1430</v>
      </c>
      <c r="E15" s="665" t="s">
        <v>537</v>
      </c>
      <c r="F15" s="666" t="s">
        <v>1434</v>
      </c>
      <c r="G15" s="665" t="s">
        <v>545</v>
      </c>
      <c r="H15" s="665" t="s">
        <v>568</v>
      </c>
      <c r="I15" s="665" t="s">
        <v>569</v>
      </c>
      <c r="J15" s="665" t="s">
        <v>570</v>
      </c>
      <c r="K15" s="665" t="s">
        <v>571</v>
      </c>
      <c r="L15" s="667">
        <v>167.61</v>
      </c>
      <c r="M15" s="667">
        <v>1</v>
      </c>
      <c r="N15" s="668">
        <v>167.61</v>
      </c>
    </row>
    <row r="16" spans="1:14" ht="14.4" customHeight="1" x14ac:dyDescent="0.3">
      <c r="A16" s="663" t="s">
        <v>518</v>
      </c>
      <c r="B16" s="664" t="s">
        <v>1429</v>
      </c>
      <c r="C16" s="665" t="s">
        <v>523</v>
      </c>
      <c r="D16" s="666" t="s">
        <v>1430</v>
      </c>
      <c r="E16" s="665" t="s">
        <v>537</v>
      </c>
      <c r="F16" s="666" t="s">
        <v>1434</v>
      </c>
      <c r="G16" s="665" t="s">
        <v>545</v>
      </c>
      <c r="H16" s="665" t="s">
        <v>572</v>
      </c>
      <c r="I16" s="665" t="s">
        <v>573</v>
      </c>
      <c r="J16" s="665" t="s">
        <v>574</v>
      </c>
      <c r="K16" s="665" t="s">
        <v>575</v>
      </c>
      <c r="L16" s="667">
        <v>64.539999908135584</v>
      </c>
      <c r="M16" s="667">
        <v>11</v>
      </c>
      <c r="N16" s="668">
        <v>709.93999898949141</v>
      </c>
    </row>
    <row r="17" spans="1:14" ht="14.4" customHeight="1" x14ac:dyDescent="0.3">
      <c r="A17" s="663" t="s">
        <v>518</v>
      </c>
      <c r="B17" s="664" t="s">
        <v>1429</v>
      </c>
      <c r="C17" s="665" t="s">
        <v>523</v>
      </c>
      <c r="D17" s="666" t="s">
        <v>1430</v>
      </c>
      <c r="E17" s="665" t="s">
        <v>537</v>
      </c>
      <c r="F17" s="666" t="s">
        <v>1434</v>
      </c>
      <c r="G17" s="665" t="s">
        <v>545</v>
      </c>
      <c r="H17" s="665" t="s">
        <v>576</v>
      </c>
      <c r="I17" s="665" t="s">
        <v>577</v>
      </c>
      <c r="J17" s="665" t="s">
        <v>578</v>
      </c>
      <c r="K17" s="665" t="s">
        <v>579</v>
      </c>
      <c r="L17" s="667">
        <v>79.525145631658035</v>
      </c>
      <c r="M17" s="667">
        <v>2</v>
      </c>
      <c r="N17" s="668">
        <v>159.05029126331607</v>
      </c>
    </row>
    <row r="18" spans="1:14" ht="14.4" customHeight="1" x14ac:dyDescent="0.3">
      <c r="A18" s="663" t="s">
        <v>518</v>
      </c>
      <c r="B18" s="664" t="s">
        <v>1429</v>
      </c>
      <c r="C18" s="665" t="s">
        <v>523</v>
      </c>
      <c r="D18" s="666" t="s">
        <v>1430</v>
      </c>
      <c r="E18" s="665" t="s">
        <v>537</v>
      </c>
      <c r="F18" s="666" t="s">
        <v>1434</v>
      </c>
      <c r="G18" s="665" t="s">
        <v>545</v>
      </c>
      <c r="H18" s="665" t="s">
        <v>580</v>
      </c>
      <c r="I18" s="665" t="s">
        <v>581</v>
      </c>
      <c r="J18" s="665" t="s">
        <v>582</v>
      </c>
      <c r="K18" s="665" t="s">
        <v>583</v>
      </c>
      <c r="L18" s="667">
        <v>76.144206854779156</v>
      </c>
      <c r="M18" s="667">
        <v>9</v>
      </c>
      <c r="N18" s="668">
        <v>685.29786169301246</v>
      </c>
    </row>
    <row r="19" spans="1:14" ht="14.4" customHeight="1" x14ac:dyDescent="0.3">
      <c r="A19" s="663" t="s">
        <v>518</v>
      </c>
      <c r="B19" s="664" t="s">
        <v>1429</v>
      </c>
      <c r="C19" s="665" t="s">
        <v>523</v>
      </c>
      <c r="D19" s="666" t="s">
        <v>1430</v>
      </c>
      <c r="E19" s="665" t="s">
        <v>537</v>
      </c>
      <c r="F19" s="666" t="s">
        <v>1434</v>
      </c>
      <c r="G19" s="665" t="s">
        <v>545</v>
      </c>
      <c r="H19" s="665" t="s">
        <v>584</v>
      </c>
      <c r="I19" s="665" t="s">
        <v>585</v>
      </c>
      <c r="J19" s="665" t="s">
        <v>586</v>
      </c>
      <c r="K19" s="665" t="s">
        <v>587</v>
      </c>
      <c r="L19" s="667">
        <v>86.140000000000015</v>
      </c>
      <c r="M19" s="667">
        <v>4</v>
      </c>
      <c r="N19" s="668">
        <v>344.56000000000006</v>
      </c>
    </row>
    <row r="20" spans="1:14" ht="14.4" customHeight="1" x14ac:dyDescent="0.3">
      <c r="A20" s="663" t="s">
        <v>518</v>
      </c>
      <c r="B20" s="664" t="s">
        <v>1429</v>
      </c>
      <c r="C20" s="665" t="s">
        <v>523</v>
      </c>
      <c r="D20" s="666" t="s">
        <v>1430</v>
      </c>
      <c r="E20" s="665" t="s">
        <v>537</v>
      </c>
      <c r="F20" s="666" t="s">
        <v>1434</v>
      </c>
      <c r="G20" s="665" t="s">
        <v>545</v>
      </c>
      <c r="H20" s="665" t="s">
        <v>588</v>
      </c>
      <c r="I20" s="665" t="s">
        <v>589</v>
      </c>
      <c r="J20" s="665" t="s">
        <v>590</v>
      </c>
      <c r="K20" s="665" t="s">
        <v>591</v>
      </c>
      <c r="L20" s="667">
        <v>63.950000000000024</v>
      </c>
      <c r="M20" s="667">
        <v>5</v>
      </c>
      <c r="N20" s="668">
        <v>319.75000000000011</v>
      </c>
    </row>
    <row r="21" spans="1:14" ht="14.4" customHeight="1" x14ac:dyDescent="0.3">
      <c r="A21" s="663" t="s">
        <v>518</v>
      </c>
      <c r="B21" s="664" t="s">
        <v>1429</v>
      </c>
      <c r="C21" s="665" t="s">
        <v>523</v>
      </c>
      <c r="D21" s="666" t="s">
        <v>1430</v>
      </c>
      <c r="E21" s="665" t="s">
        <v>537</v>
      </c>
      <c r="F21" s="666" t="s">
        <v>1434</v>
      </c>
      <c r="G21" s="665" t="s">
        <v>545</v>
      </c>
      <c r="H21" s="665" t="s">
        <v>592</v>
      </c>
      <c r="I21" s="665" t="s">
        <v>593</v>
      </c>
      <c r="J21" s="665" t="s">
        <v>594</v>
      </c>
      <c r="K21" s="665" t="s">
        <v>595</v>
      </c>
      <c r="L21" s="667">
        <v>27.750000474778318</v>
      </c>
      <c r="M21" s="667">
        <v>4</v>
      </c>
      <c r="N21" s="668">
        <v>111.00000189911327</v>
      </c>
    </row>
    <row r="22" spans="1:14" ht="14.4" customHeight="1" x14ac:dyDescent="0.3">
      <c r="A22" s="663" t="s">
        <v>518</v>
      </c>
      <c r="B22" s="664" t="s">
        <v>1429</v>
      </c>
      <c r="C22" s="665" t="s">
        <v>523</v>
      </c>
      <c r="D22" s="666" t="s">
        <v>1430</v>
      </c>
      <c r="E22" s="665" t="s">
        <v>537</v>
      </c>
      <c r="F22" s="666" t="s">
        <v>1434</v>
      </c>
      <c r="G22" s="665" t="s">
        <v>545</v>
      </c>
      <c r="H22" s="665" t="s">
        <v>596</v>
      </c>
      <c r="I22" s="665" t="s">
        <v>597</v>
      </c>
      <c r="J22" s="665" t="s">
        <v>598</v>
      </c>
      <c r="K22" s="665" t="s">
        <v>599</v>
      </c>
      <c r="L22" s="667">
        <v>40.169999999999995</v>
      </c>
      <c r="M22" s="667">
        <v>7</v>
      </c>
      <c r="N22" s="668">
        <v>281.18999999999994</v>
      </c>
    </row>
    <row r="23" spans="1:14" ht="14.4" customHeight="1" x14ac:dyDescent="0.3">
      <c r="A23" s="663" t="s">
        <v>518</v>
      </c>
      <c r="B23" s="664" t="s">
        <v>1429</v>
      </c>
      <c r="C23" s="665" t="s">
        <v>523</v>
      </c>
      <c r="D23" s="666" t="s">
        <v>1430</v>
      </c>
      <c r="E23" s="665" t="s">
        <v>537</v>
      </c>
      <c r="F23" s="666" t="s">
        <v>1434</v>
      </c>
      <c r="G23" s="665" t="s">
        <v>545</v>
      </c>
      <c r="H23" s="665" t="s">
        <v>600</v>
      </c>
      <c r="I23" s="665" t="s">
        <v>601</v>
      </c>
      <c r="J23" s="665" t="s">
        <v>598</v>
      </c>
      <c r="K23" s="665" t="s">
        <v>602</v>
      </c>
      <c r="L23" s="667">
        <v>77.609966121935386</v>
      </c>
      <c r="M23" s="667">
        <v>17</v>
      </c>
      <c r="N23" s="668">
        <v>1319.3694240729017</v>
      </c>
    </row>
    <row r="24" spans="1:14" ht="14.4" customHeight="1" x14ac:dyDescent="0.3">
      <c r="A24" s="663" t="s">
        <v>518</v>
      </c>
      <c r="B24" s="664" t="s">
        <v>1429</v>
      </c>
      <c r="C24" s="665" t="s">
        <v>523</v>
      </c>
      <c r="D24" s="666" t="s">
        <v>1430</v>
      </c>
      <c r="E24" s="665" t="s">
        <v>537</v>
      </c>
      <c r="F24" s="666" t="s">
        <v>1434</v>
      </c>
      <c r="G24" s="665" t="s">
        <v>545</v>
      </c>
      <c r="H24" s="665" t="s">
        <v>603</v>
      </c>
      <c r="I24" s="665" t="s">
        <v>604</v>
      </c>
      <c r="J24" s="665" t="s">
        <v>605</v>
      </c>
      <c r="K24" s="665" t="s">
        <v>606</v>
      </c>
      <c r="L24" s="667">
        <v>115.94000000000004</v>
      </c>
      <c r="M24" s="667">
        <v>7</v>
      </c>
      <c r="N24" s="668">
        <v>811.58000000000027</v>
      </c>
    </row>
    <row r="25" spans="1:14" ht="14.4" customHeight="1" x14ac:dyDescent="0.3">
      <c r="A25" s="663" t="s">
        <v>518</v>
      </c>
      <c r="B25" s="664" t="s">
        <v>1429</v>
      </c>
      <c r="C25" s="665" t="s">
        <v>523</v>
      </c>
      <c r="D25" s="666" t="s">
        <v>1430</v>
      </c>
      <c r="E25" s="665" t="s">
        <v>537</v>
      </c>
      <c r="F25" s="666" t="s">
        <v>1434</v>
      </c>
      <c r="G25" s="665" t="s">
        <v>545</v>
      </c>
      <c r="H25" s="665" t="s">
        <v>607</v>
      </c>
      <c r="I25" s="665" t="s">
        <v>608</v>
      </c>
      <c r="J25" s="665" t="s">
        <v>609</v>
      </c>
      <c r="K25" s="665" t="s">
        <v>610</v>
      </c>
      <c r="L25" s="667">
        <v>63.05</v>
      </c>
      <c r="M25" s="667">
        <v>1</v>
      </c>
      <c r="N25" s="668">
        <v>63.05</v>
      </c>
    </row>
    <row r="26" spans="1:14" ht="14.4" customHeight="1" x14ac:dyDescent="0.3">
      <c r="A26" s="663" t="s">
        <v>518</v>
      </c>
      <c r="B26" s="664" t="s">
        <v>1429</v>
      </c>
      <c r="C26" s="665" t="s">
        <v>523</v>
      </c>
      <c r="D26" s="666" t="s">
        <v>1430</v>
      </c>
      <c r="E26" s="665" t="s">
        <v>537</v>
      </c>
      <c r="F26" s="666" t="s">
        <v>1434</v>
      </c>
      <c r="G26" s="665" t="s">
        <v>545</v>
      </c>
      <c r="H26" s="665" t="s">
        <v>611</v>
      </c>
      <c r="I26" s="665" t="s">
        <v>612</v>
      </c>
      <c r="J26" s="665" t="s">
        <v>613</v>
      </c>
      <c r="K26" s="665" t="s">
        <v>614</v>
      </c>
      <c r="L26" s="667">
        <v>40.140000000000022</v>
      </c>
      <c r="M26" s="667">
        <v>1</v>
      </c>
      <c r="N26" s="668">
        <v>40.140000000000022</v>
      </c>
    </row>
    <row r="27" spans="1:14" ht="14.4" customHeight="1" x14ac:dyDescent="0.3">
      <c r="A27" s="663" t="s">
        <v>518</v>
      </c>
      <c r="B27" s="664" t="s">
        <v>1429</v>
      </c>
      <c r="C27" s="665" t="s">
        <v>523</v>
      </c>
      <c r="D27" s="666" t="s">
        <v>1430</v>
      </c>
      <c r="E27" s="665" t="s">
        <v>537</v>
      </c>
      <c r="F27" s="666" t="s">
        <v>1434</v>
      </c>
      <c r="G27" s="665" t="s">
        <v>545</v>
      </c>
      <c r="H27" s="665" t="s">
        <v>615</v>
      </c>
      <c r="I27" s="665" t="s">
        <v>616</v>
      </c>
      <c r="J27" s="665" t="s">
        <v>617</v>
      </c>
      <c r="K27" s="665" t="s">
        <v>587</v>
      </c>
      <c r="L27" s="667">
        <v>66.150015098676946</v>
      </c>
      <c r="M27" s="667">
        <v>12</v>
      </c>
      <c r="N27" s="668">
        <v>793.8001811841234</v>
      </c>
    </row>
    <row r="28" spans="1:14" ht="14.4" customHeight="1" x14ac:dyDescent="0.3">
      <c r="A28" s="663" t="s">
        <v>518</v>
      </c>
      <c r="B28" s="664" t="s">
        <v>1429</v>
      </c>
      <c r="C28" s="665" t="s">
        <v>523</v>
      </c>
      <c r="D28" s="666" t="s">
        <v>1430</v>
      </c>
      <c r="E28" s="665" t="s">
        <v>537</v>
      </c>
      <c r="F28" s="666" t="s">
        <v>1434</v>
      </c>
      <c r="G28" s="665" t="s">
        <v>545</v>
      </c>
      <c r="H28" s="665" t="s">
        <v>618</v>
      </c>
      <c r="I28" s="665" t="s">
        <v>619</v>
      </c>
      <c r="J28" s="665" t="s">
        <v>620</v>
      </c>
      <c r="K28" s="665" t="s">
        <v>621</v>
      </c>
      <c r="L28" s="667">
        <v>58.320144777149437</v>
      </c>
      <c r="M28" s="667">
        <v>1</v>
      </c>
      <c r="N28" s="668">
        <v>58.320144777149437</v>
      </c>
    </row>
    <row r="29" spans="1:14" ht="14.4" customHeight="1" x14ac:dyDescent="0.3">
      <c r="A29" s="663" t="s">
        <v>518</v>
      </c>
      <c r="B29" s="664" t="s">
        <v>1429</v>
      </c>
      <c r="C29" s="665" t="s">
        <v>523</v>
      </c>
      <c r="D29" s="666" t="s">
        <v>1430</v>
      </c>
      <c r="E29" s="665" t="s">
        <v>537</v>
      </c>
      <c r="F29" s="666" t="s">
        <v>1434</v>
      </c>
      <c r="G29" s="665" t="s">
        <v>545</v>
      </c>
      <c r="H29" s="665" t="s">
        <v>622</v>
      </c>
      <c r="I29" s="665" t="s">
        <v>623</v>
      </c>
      <c r="J29" s="665" t="s">
        <v>624</v>
      </c>
      <c r="K29" s="665" t="s">
        <v>625</v>
      </c>
      <c r="L29" s="667">
        <v>56.880005372907647</v>
      </c>
      <c r="M29" s="667">
        <v>17</v>
      </c>
      <c r="N29" s="668">
        <v>966.96009133943005</v>
      </c>
    </row>
    <row r="30" spans="1:14" ht="14.4" customHeight="1" x14ac:dyDescent="0.3">
      <c r="A30" s="663" t="s">
        <v>518</v>
      </c>
      <c r="B30" s="664" t="s">
        <v>1429</v>
      </c>
      <c r="C30" s="665" t="s">
        <v>523</v>
      </c>
      <c r="D30" s="666" t="s">
        <v>1430</v>
      </c>
      <c r="E30" s="665" t="s">
        <v>537</v>
      </c>
      <c r="F30" s="666" t="s">
        <v>1434</v>
      </c>
      <c r="G30" s="665" t="s">
        <v>545</v>
      </c>
      <c r="H30" s="665" t="s">
        <v>626</v>
      </c>
      <c r="I30" s="665" t="s">
        <v>627</v>
      </c>
      <c r="J30" s="665" t="s">
        <v>628</v>
      </c>
      <c r="K30" s="665" t="s">
        <v>629</v>
      </c>
      <c r="L30" s="667">
        <v>41.010000000000012</v>
      </c>
      <c r="M30" s="667">
        <v>2</v>
      </c>
      <c r="N30" s="668">
        <v>82.020000000000024</v>
      </c>
    </row>
    <row r="31" spans="1:14" ht="14.4" customHeight="1" x14ac:dyDescent="0.3">
      <c r="A31" s="663" t="s">
        <v>518</v>
      </c>
      <c r="B31" s="664" t="s">
        <v>1429</v>
      </c>
      <c r="C31" s="665" t="s">
        <v>523</v>
      </c>
      <c r="D31" s="666" t="s">
        <v>1430</v>
      </c>
      <c r="E31" s="665" t="s">
        <v>537</v>
      </c>
      <c r="F31" s="666" t="s">
        <v>1434</v>
      </c>
      <c r="G31" s="665" t="s">
        <v>545</v>
      </c>
      <c r="H31" s="665" t="s">
        <v>630</v>
      </c>
      <c r="I31" s="665" t="s">
        <v>631</v>
      </c>
      <c r="J31" s="665" t="s">
        <v>632</v>
      </c>
      <c r="K31" s="665" t="s">
        <v>633</v>
      </c>
      <c r="L31" s="667">
        <v>64.27</v>
      </c>
      <c r="M31" s="667">
        <v>1</v>
      </c>
      <c r="N31" s="668">
        <v>64.27</v>
      </c>
    </row>
    <row r="32" spans="1:14" ht="14.4" customHeight="1" x14ac:dyDescent="0.3">
      <c r="A32" s="663" t="s">
        <v>518</v>
      </c>
      <c r="B32" s="664" t="s">
        <v>1429</v>
      </c>
      <c r="C32" s="665" t="s">
        <v>523</v>
      </c>
      <c r="D32" s="666" t="s">
        <v>1430</v>
      </c>
      <c r="E32" s="665" t="s">
        <v>537</v>
      </c>
      <c r="F32" s="666" t="s">
        <v>1434</v>
      </c>
      <c r="G32" s="665" t="s">
        <v>545</v>
      </c>
      <c r="H32" s="665" t="s">
        <v>634</v>
      </c>
      <c r="I32" s="665" t="s">
        <v>635</v>
      </c>
      <c r="J32" s="665" t="s">
        <v>636</v>
      </c>
      <c r="K32" s="665" t="s">
        <v>637</v>
      </c>
      <c r="L32" s="667">
        <v>105.05999999999997</v>
      </c>
      <c r="M32" s="667">
        <v>1</v>
      </c>
      <c r="N32" s="668">
        <v>105.05999999999997</v>
      </c>
    </row>
    <row r="33" spans="1:14" ht="14.4" customHeight="1" x14ac:dyDescent="0.3">
      <c r="A33" s="663" t="s">
        <v>518</v>
      </c>
      <c r="B33" s="664" t="s">
        <v>1429</v>
      </c>
      <c r="C33" s="665" t="s">
        <v>523</v>
      </c>
      <c r="D33" s="666" t="s">
        <v>1430</v>
      </c>
      <c r="E33" s="665" t="s">
        <v>537</v>
      </c>
      <c r="F33" s="666" t="s">
        <v>1434</v>
      </c>
      <c r="G33" s="665" t="s">
        <v>545</v>
      </c>
      <c r="H33" s="665" t="s">
        <v>638</v>
      </c>
      <c r="I33" s="665" t="s">
        <v>638</v>
      </c>
      <c r="J33" s="665" t="s">
        <v>639</v>
      </c>
      <c r="K33" s="665" t="s">
        <v>640</v>
      </c>
      <c r="L33" s="667">
        <v>36.530003603537843</v>
      </c>
      <c r="M33" s="667">
        <v>28</v>
      </c>
      <c r="N33" s="668">
        <v>1022.8401008990595</v>
      </c>
    </row>
    <row r="34" spans="1:14" ht="14.4" customHeight="1" x14ac:dyDescent="0.3">
      <c r="A34" s="663" t="s">
        <v>518</v>
      </c>
      <c r="B34" s="664" t="s">
        <v>1429</v>
      </c>
      <c r="C34" s="665" t="s">
        <v>523</v>
      </c>
      <c r="D34" s="666" t="s">
        <v>1430</v>
      </c>
      <c r="E34" s="665" t="s">
        <v>537</v>
      </c>
      <c r="F34" s="666" t="s">
        <v>1434</v>
      </c>
      <c r="G34" s="665" t="s">
        <v>545</v>
      </c>
      <c r="H34" s="665" t="s">
        <v>641</v>
      </c>
      <c r="I34" s="665" t="s">
        <v>642</v>
      </c>
      <c r="J34" s="665" t="s">
        <v>643</v>
      </c>
      <c r="K34" s="665" t="s">
        <v>644</v>
      </c>
      <c r="L34" s="667">
        <v>43.209999999999994</v>
      </c>
      <c r="M34" s="667">
        <v>2</v>
      </c>
      <c r="N34" s="668">
        <v>86.419999999999987</v>
      </c>
    </row>
    <row r="35" spans="1:14" ht="14.4" customHeight="1" x14ac:dyDescent="0.3">
      <c r="A35" s="663" t="s">
        <v>518</v>
      </c>
      <c r="B35" s="664" t="s">
        <v>1429</v>
      </c>
      <c r="C35" s="665" t="s">
        <v>523</v>
      </c>
      <c r="D35" s="666" t="s">
        <v>1430</v>
      </c>
      <c r="E35" s="665" t="s">
        <v>537</v>
      </c>
      <c r="F35" s="666" t="s">
        <v>1434</v>
      </c>
      <c r="G35" s="665" t="s">
        <v>545</v>
      </c>
      <c r="H35" s="665" t="s">
        <v>645</v>
      </c>
      <c r="I35" s="665" t="s">
        <v>646</v>
      </c>
      <c r="J35" s="665" t="s">
        <v>647</v>
      </c>
      <c r="K35" s="665" t="s">
        <v>648</v>
      </c>
      <c r="L35" s="667">
        <v>231.69999999999996</v>
      </c>
      <c r="M35" s="667">
        <v>1</v>
      </c>
      <c r="N35" s="668">
        <v>231.69999999999996</v>
      </c>
    </row>
    <row r="36" spans="1:14" ht="14.4" customHeight="1" x14ac:dyDescent="0.3">
      <c r="A36" s="663" t="s">
        <v>518</v>
      </c>
      <c r="B36" s="664" t="s">
        <v>1429</v>
      </c>
      <c r="C36" s="665" t="s">
        <v>523</v>
      </c>
      <c r="D36" s="666" t="s">
        <v>1430</v>
      </c>
      <c r="E36" s="665" t="s">
        <v>537</v>
      </c>
      <c r="F36" s="666" t="s">
        <v>1434</v>
      </c>
      <c r="G36" s="665" t="s">
        <v>545</v>
      </c>
      <c r="H36" s="665" t="s">
        <v>649</v>
      </c>
      <c r="I36" s="665" t="s">
        <v>650</v>
      </c>
      <c r="J36" s="665" t="s">
        <v>651</v>
      </c>
      <c r="K36" s="665" t="s">
        <v>652</v>
      </c>
      <c r="L36" s="667">
        <v>55.25</v>
      </c>
      <c r="M36" s="667">
        <v>2</v>
      </c>
      <c r="N36" s="668">
        <v>110.5</v>
      </c>
    </row>
    <row r="37" spans="1:14" ht="14.4" customHeight="1" x14ac:dyDescent="0.3">
      <c r="A37" s="663" t="s">
        <v>518</v>
      </c>
      <c r="B37" s="664" t="s">
        <v>1429</v>
      </c>
      <c r="C37" s="665" t="s">
        <v>523</v>
      </c>
      <c r="D37" s="666" t="s">
        <v>1430</v>
      </c>
      <c r="E37" s="665" t="s">
        <v>537</v>
      </c>
      <c r="F37" s="666" t="s">
        <v>1434</v>
      </c>
      <c r="G37" s="665" t="s">
        <v>545</v>
      </c>
      <c r="H37" s="665" t="s">
        <v>653</v>
      </c>
      <c r="I37" s="665" t="s">
        <v>654</v>
      </c>
      <c r="J37" s="665" t="s">
        <v>655</v>
      </c>
      <c r="K37" s="665" t="s">
        <v>656</v>
      </c>
      <c r="L37" s="667">
        <v>73.790000000000006</v>
      </c>
      <c r="M37" s="667">
        <v>1</v>
      </c>
      <c r="N37" s="668">
        <v>73.790000000000006</v>
      </c>
    </row>
    <row r="38" spans="1:14" ht="14.4" customHeight="1" x14ac:dyDescent="0.3">
      <c r="A38" s="663" t="s">
        <v>518</v>
      </c>
      <c r="B38" s="664" t="s">
        <v>1429</v>
      </c>
      <c r="C38" s="665" t="s">
        <v>523</v>
      </c>
      <c r="D38" s="666" t="s">
        <v>1430</v>
      </c>
      <c r="E38" s="665" t="s">
        <v>537</v>
      </c>
      <c r="F38" s="666" t="s">
        <v>1434</v>
      </c>
      <c r="G38" s="665" t="s">
        <v>545</v>
      </c>
      <c r="H38" s="665" t="s">
        <v>657</v>
      </c>
      <c r="I38" s="665" t="s">
        <v>658</v>
      </c>
      <c r="J38" s="665" t="s">
        <v>659</v>
      </c>
      <c r="K38" s="665" t="s">
        <v>660</v>
      </c>
      <c r="L38" s="667">
        <v>84.24</v>
      </c>
      <c r="M38" s="667">
        <v>1</v>
      </c>
      <c r="N38" s="668">
        <v>84.24</v>
      </c>
    </row>
    <row r="39" spans="1:14" ht="14.4" customHeight="1" x14ac:dyDescent="0.3">
      <c r="A39" s="663" t="s">
        <v>518</v>
      </c>
      <c r="B39" s="664" t="s">
        <v>1429</v>
      </c>
      <c r="C39" s="665" t="s">
        <v>523</v>
      </c>
      <c r="D39" s="666" t="s">
        <v>1430</v>
      </c>
      <c r="E39" s="665" t="s">
        <v>537</v>
      </c>
      <c r="F39" s="666" t="s">
        <v>1434</v>
      </c>
      <c r="G39" s="665" t="s">
        <v>545</v>
      </c>
      <c r="H39" s="665" t="s">
        <v>661</v>
      </c>
      <c r="I39" s="665" t="s">
        <v>662</v>
      </c>
      <c r="J39" s="665" t="s">
        <v>663</v>
      </c>
      <c r="K39" s="665" t="s">
        <v>664</v>
      </c>
      <c r="L39" s="667">
        <v>55.46</v>
      </c>
      <c r="M39" s="667">
        <v>2</v>
      </c>
      <c r="N39" s="668">
        <v>110.92</v>
      </c>
    </row>
    <row r="40" spans="1:14" ht="14.4" customHeight="1" x14ac:dyDescent="0.3">
      <c r="A40" s="663" t="s">
        <v>518</v>
      </c>
      <c r="B40" s="664" t="s">
        <v>1429</v>
      </c>
      <c r="C40" s="665" t="s">
        <v>523</v>
      </c>
      <c r="D40" s="666" t="s">
        <v>1430</v>
      </c>
      <c r="E40" s="665" t="s">
        <v>537</v>
      </c>
      <c r="F40" s="666" t="s">
        <v>1434</v>
      </c>
      <c r="G40" s="665" t="s">
        <v>545</v>
      </c>
      <c r="H40" s="665" t="s">
        <v>665</v>
      </c>
      <c r="I40" s="665" t="s">
        <v>666</v>
      </c>
      <c r="J40" s="665" t="s">
        <v>624</v>
      </c>
      <c r="K40" s="665" t="s">
        <v>667</v>
      </c>
      <c r="L40" s="667">
        <v>44.59</v>
      </c>
      <c r="M40" s="667">
        <v>13</v>
      </c>
      <c r="N40" s="668">
        <v>579.67000000000007</v>
      </c>
    </row>
    <row r="41" spans="1:14" ht="14.4" customHeight="1" x14ac:dyDescent="0.3">
      <c r="A41" s="663" t="s">
        <v>518</v>
      </c>
      <c r="B41" s="664" t="s">
        <v>1429</v>
      </c>
      <c r="C41" s="665" t="s">
        <v>523</v>
      </c>
      <c r="D41" s="666" t="s">
        <v>1430</v>
      </c>
      <c r="E41" s="665" t="s">
        <v>537</v>
      </c>
      <c r="F41" s="666" t="s">
        <v>1434</v>
      </c>
      <c r="G41" s="665" t="s">
        <v>545</v>
      </c>
      <c r="H41" s="665" t="s">
        <v>668</v>
      </c>
      <c r="I41" s="665" t="s">
        <v>669</v>
      </c>
      <c r="J41" s="665" t="s">
        <v>670</v>
      </c>
      <c r="K41" s="665" t="s">
        <v>671</v>
      </c>
      <c r="L41" s="667">
        <v>97.822205517168598</v>
      </c>
      <c r="M41" s="667">
        <v>3</v>
      </c>
      <c r="N41" s="668">
        <v>293.46661655150581</v>
      </c>
    </row>
    <row r="42" spans="1:14" ht="14.4" customHeight="1" x14ac:dyDescent="0.3">
      <c r="A42" s="663" t="s">
        <v>518</v>
      </c>
      <c r="B42" s="664" t="s">
        <v>1429</v>
      </c>
      <c r="C42" s="665" t="s">
        <v>523</v>
      </c>
      <c r="D42" s="666" t="s">
        <v>1430</v>
      </c>
      <c r="E42" s="665" t="s">
        <v>537</v>
      </c>
      <c r="F42" s="666" t="s">
        <v>1434</v>
      </c>
      <c r="G42" s="665" t="s">
        <v>545</v>
      </c>
      <c r="H42" s="665" t="s">
        <v>672</v>
      </c>
      <c r="I42" s="665" t="s">
        <v>673</v>
      </c>
      <c r="J42" s="665" t="s">
        <v>674</v>
      </c>
      <c r="K42" s="665" t="s">
        <v>675</v>
      </c>
      <c r="L42" s="667">
        <v>82.569999999999979</v>
      </c>
      <c r="M42" s="667">
        <v>1</v>
      </c>
      <c r="N42" s="668">
        <v>82.569999999999979</v>
      </c>
    </row>
    <row r="43" spans="1:14" ht="14.4" customHeight="1" x14ac:dyDescent="0.3">
      <c r="A43" s="663" t="s">
        <v>518</v>
      </c>
      <c r="B43" s="664" t="s">
        <v>1429</v>
      </c>
      <c r="C43" s="665" t="s">
        <v>523</v>
      </c>
      <c r="D43" s="666" t="s">
        <v>1430</v>
      </c>
      <c r="E43" s="665" t="s">
        <v>537</v>
      </c>
      <c r="F43" s="666" t="s">
        <v>1434</v>
      </c>
      <c r="G43" s="665" t="s">
        <v>545</v>
      </c>
      <c r="H43" s="665" t="s">
        <v>676</v>
      </c>
      <c r="I43" s="665" t="s">
        <v>677</v>
      </c>
      <c r="J43" s="665" t="s">
        <v>678</v>
      </c>
      <c r="K43" s="665" t="s">
        <v>679</v>
      </c>
      <c r="L43" s="667">
        <v>220.72843365411322</v>
      </c>
      <c r="M43" s="667">
        <v>1</v>
      </c>
      <c r="N43" s="668">
        <v>220.72843365411322</v>
      </c>
    </row>
    <row r="44" spans="1:14" ht="14.4" customHeight="1" x14ac:dyDescent="0.3">
      <c r="A44" s="663" t="s">
        <v>518</v>
      </c>
      <c r="B44" s="664" t="s">
        <v>1429</v>
      </c>
      <c r="C44" s="665" t="s">
        <v>523</v>
      </c>
      <c r="D44" s="666" t="s">
        <v>1430</v>
      </c>
      <c r="E44" s="665" t="s">
        <v>537</v>
      </c>
      <c r="F44" s="666" t="s">
        <v>1434</v>
      </c>
      <c r="G44" s="665" t="s">
        <v>545</v>
      </c>
      <c r="H44" s="665" t="s">
        <v>680</v>
      </c>
      <c r="I44" s="665" t="s">
        <v>681</v>
      </c>
      <c r="J44" s="665" t="s">
        <v>682</v>
      </c>
      <c r="K44" s="665" t="s">
        <v>683</v>
      </c>
      <c r="L44" s="667">
        <v>74.870010934449255</v>
      </c>
      <c r="M44" s="667">
        <v>10</v>
      </c>
      <c r="N44" s="668">
        <v>748.70010934449249</v>
      </c>
    </row>
    <row r="45" spans="1:14" ht="14.4" customHeight="1" x14ac:dyDescent="0.3">
      <c r="A45" s="663" t="s">
        <v>518</v>
      </c>
      <c r="B45" s="664" t="s">
        <v>1429</v>
      </c>
      <c r="C45" s="665" t="s">
        <v>523</v>
      </c>
      <c r="D45" s="666" t="s">
        <v>1430</v>
      </c>
      <c r="E45" s="665" t="s">
        <v>537</v>
      </c>
      <c r="F45" s="666" t="s">
        <v>1434</v>
      </c>
      <c r="G45" s="665" t="s">
        <v>545</v>
      </c>
      <c r="H45" s="665" t="s">
        <v>684</v>
      </c>
      <c r="I45" s="665" t="s">
        <v>685</v>
      </c>
      <c r="J45" s="665" t="s">
        <v>686</v>
      </c>
      <c r="K45" s="665" t="s">
        <v>687</v>
      </c>
      <c r="L45" s="667">
        <v>117.41</v>
      </c>
      <c r="M45" s="667">
        <v>8</v>
      </c>
      <c r="N45" s="668">
        <v>939.28</v>
      </c>
    </row>
    <row r="46" spans="1:14" ht="14.4" customHeight="1" x14ac:dyDescent="0.3">
      <c r="A46" s="663" t="s">
        <v>518</v>
      </c>
      <c r="B46" s="664" t="s">
        <v>1429</v>
      </c>
      <c r="C46" s="665" t="s">
        <v>523</v>
      </c>
      <c r="D46" s="666" t="s">
        <v>1430</v>
      </c>
      <c r="E46" s="665" t="s">
        <v>537</v>
      </c>
      <c r="F46" s="666" t="s">
        <v>1434</v>
      </c>
      <c r="G46" s="665" t="s">
        <v>545</v>
      </c>
      <c r="H46" s="665" t="s">
        <v>688</v>
      </c>
      <c r="I46" s="665" t="s">
        <v>689</v>
      </c>
      <c r="J46" s="665" t="s">
        <v>690</v>
      </c>
      <c r="K46" s="665" t="s">
        <v>691</v>
      </c>
      <c r="L46" s="667">
        <v>176.62</v>
      </c>
      <c r="M46" s="667">
        <v>1</v>
      </c>
      <c r="N46" s="668">
        <v>176.62</v>
      </c>
    </row>
    <row r="47" spans="1:14" ht="14.4" customHeight="1" x14ac:dyDescent="0.3">
      <c r="A47" s="663" t="s">
        <v>518</v>
      </c>
      <c r="B47" s="664" t="s">
        <v>1429</v>
      </c>
      <c r="C47" s="665" t="s">
        <v>523</v>
      </c>
      <c r="D47" s="666" t="s">
        <v>1430</v>
      </c>
      <c r="E47" s="665" t="s">
        <v>537</v>
      </c>
      <c r="F47" s="666" t="s">
        <v>1434</v>
      </c>
      <c r="G47" s="665" t="s">
        <v>545</v>
      </c>
      <c r="H47" s="665" t="s">
        <v>692</v>
      </c>
      <c r="I47" s="665" t="s">
        <v>693</v>
      </c>
      <c r="J47" s="665" t="s">
        <v>694</v>
      </c>
      <c r="K47" s="665" t="s">
        <v>695</v>
      </c>
      <c r="L47" s="667">
        <v>60.669907625180933</v>
      </c>
      <c r="M47" s="667">
        <v>41</v>
      </c>
      <c r="N47" s="668">
        <v>2487.4662126324183</v>
      </c>
    </row>
    <row r="48" spans="1:14" ht="14.4" customHeight="1" x14ac:dyDescent="0.3">
      <c r="A48" s="663" t="s">
        <v>518</v>
      </c>
      <c r="B48" s="664" t="s">
        <v>1429</v>
      </c>
      <c r="C48" s="665" t="s">
        <v>523</v>
      </c>
      <c r="D48" s="666" t="s">
        <v>1430</v>
      </c>
      <c r="E48" s="665" t="s">
        <v>537</v>
      </c>
      <c r="F48" s="666" t="s">
        <v>1434</v>
      </c>
      <c r="G48" s="665" t="s">
        <v>545</v>
      </c>
      <c r="H48" s="665" t="s">
        <v>696</v>
      </c>
      <c r="I48" s="665" t="s">
        <v>697</v>
      </c>
      <c r="J48" s="665" t="s">
        <v>698</v>
      </c>
      <c r="K48" s="665" t="s">
        <v>699</v>
      </c>
      <c r="L48" s="667">
        <v>70.39</v>
      </c>
      <c r="M48" s="667">
        <v>1</v>
      </c>
      <c r="N48" s="668">
        <v>70.39</v>
      </c>
    </row>
    <row r="49" spans="1:14" ht="14.4" customHeight="1" x14ac:dyDescent="0.3">
      <c r="A49" s="663" t="s">
        <v>518</v>
      </c>
      <c r="B49" s="664" t="s">
        <v>1429</v>
      </c>
      <c r="C49" s="665" t="s">
        <v>523</v>
      </c>
      <c r="D49" s="666" t="s">
        <v>1430</v>
      </c>
      <c r="E49" s="665" t="s">
        <v>537</v>
      </c>
      <c r="F49" s="666" t="s">
        <v>1434</v>
      </c>
      <c r="G49" s="665" t="s">
        <v>545</v>
      </c>
      <c r="H49" s="665" t="s">
        <v>700</v>
      </c>
      <c r="I49" s="665" t="s">
        <v>701</v>
      </c>
      <c r="J49" s="665" t="s">
        <v>702</v>
      </c>
      <c r="K49" s="665" t="s">
        <v>703</v>
      </c>
      <c r="L49" s="667">
        <v>124.76857142857141</v>
      </c>
      <c r="M49" s="667">
        <v>7</v>
      </c>
      <c r="N49" s="668">
        <v>873.37999999999988</v>
      </c>
    </row>
    <row r="50" spans="1:14" ht="14.4" customHeight="1" x14ac:dyDescent="0.3">
      <c r="A50" s="663" t="s">
        <v>518</v>
      </c>
      <c r="B50" s="664" t="s">
        <v>1429</v>
      </c>
      <c r="C50" s="665" t="s">
        <v>523</v>
      </c>
      <c r="D50" s="666" t="s">
        <v>1430</v>
      </c>
      <c r="E50" s="665" t="s">
        <v>537</v>
      </c>
      <c r="F50" s="666" t="s">
        <v>1434</v>
      </c>
      <c r="G50" s="665" t="s">
        <v>545</v>
      </c>
      <c r="H50" s="665" t="s">
        <v>704</v>
      </c>
      <c r="I50" s="665" t="s">
        <v>705</v>
      </c>
      <c r="J50" s="665" t="s">
        <v>706</v>
      </c>
      <c r="K50" s="665" t="s">
        <v>707</v>
      </c>
      <c r="L50" s="667">
        <v>142.6</v>
      </c>
      <c r="M50" s="667">
        <v>2</v>
      </c>
      <c r="N50" s="668">
        <v>285.2</v>
      </c>
    </row>
    <row r="51" spans="1:14" ht="14.4" customHeight="1" x14ac:dyDescent="0.3">
      <c r="A51" s="663" t="s">
        <v>518</v>
      </c>
      <c r="B51" s="664" t="s">
        <v>1429</v>
      </c>
      <c r="C51" s="665" t="s">
        <v>523</v>
      </c>
      <c r="D51" s="666" t="s">
        <v>1430</v>
      </c>
      <c r="E51" s="665" t="s">
        <v>537</v>
      </c>
      <c r="F51" s="666" t="s">
        <v>1434</v>
      </c>
      <c r="G51" s="665" t="s">
        <v>545</v>
      </c>
      <c r="H51" s="665" t="s">
        <v>708</v>
      </c>
      <c r="I51" s="665" t="s">
        <v>709</v>
      </c>
      <c r="J51" s="665" t="s">
        <v>710</v>
      </c>
      <c r="K51" s="665" t="s">
        <v>711</v>
      </c>
      <c r="L51" s="667">
        <v>67.78000000000003</v>
      </c>
      <c r="M51" s="667">
        <v>1</v>
      </c>
      <c r="N51" s="668">
        <v>67.78000000000003</v>
      </c>
    </row>
    <row r="52" spans="1:14" ht="14.4" customHeight="1" x14ac:dyDescent="0.3">
      <c r="A52" s="663" t="s">
        <v>518</v>
      </c>
      <c r="B52" s="664" t="s">
        <v>1429</v>
      </c>
      <c r="C52" s="665" t="s">
        <v>523</v>
      </c>
      <c r="D52" s="666" t="s">
        <v>1430</v>
      </c>
      <c r="E52" s="665" t="s">
        <v>537</v>
      </c>
      <c r="F52" s="666" t="s">
        <v>1434</v>
      </c>
      <c r="G52" s="665" t="s">
        <v>545</v>
      </c>
      <c r="H52" s="665" t="s">
        <v>712</v>
      </c>
      <c r="I52" s="665" t="s">
        <v>713</v>
      </c>
      <c r="J52" s="665" t="s">
        <v>714</v>
      </c>
      <c r="K52" s="665" t="s">
        <v>715</v>
      </c>
      <c r="L52" s="667">
        <v>48.679999999999986</v>
      </c>
      <c r="M52" s="667">
        <v>5</v>
      </c>
      <c r="N52" s="668">
        <v>243.39999999999992</v>
      </c>
    </row>
    <row r="53" spans="1:14" ht="14.4" customHeight="1" x14ac:dyDescent="0.3">
      <c r="A53" s="663" t="s">
        <v>518</v>
      </c>
      <c r="B53" s="664" t="s">
        <v>1429</v>
      </c>
      <c r="C53" s="665" t="s">
        <v>523</v>
      </c>
      <c r="D53" s="666" t="s">
        <v>1430</v>
      </c>
      <c r="E53" s="665" t="s">
        <v>537</v>
      </c>
      <c r="F53" s="666" t="s">
        <v>1434</v>
      </c>
      <c r="G53" s="665" t="s">
        <v>545</v>
      </c>
      <c r="H53" s="665" t="s">
        <v>716</v>
      </c>
      <c r="I53" s="665" t="s">
        <v>717</v>
      </c>
      <c r="J53" s="665" t="s">
        <v>718</v>
      </c>
      <c r="K53" s="665" t="s">
        <v>719</v>
      </c>
      <c r="L53" s="667">
        <v>74.889999999999986</v>
      </c>
      <c r="M53" s="667">
        <v>1</v>
      </c>
      <c r="N53" s="668">
        <v>74.889999999999986</v>
      </c>
    </row>
    <row r="54" spans="1:14" ht="14.4" customHeight="1" x14ac:dyDescent="0.3">
      <c r="A54" s="663" t="s">
        <v>518</v>
      </c>
      <c r="B54" s="664" t="s">
        <v>1429</v>
      </c>
      <c r="C54" s="665" t="s">
        <v>523</v>
      </c>
      <c r="D54" s="666" t="s">
        <v>1430</v>
      </c>
      <c r="E54" s="665" t="s">
        <v>537</v>
      </c>
      <c r="F54" s="666" t="s">
        <v>1434</v>
      </c>
      <c r="G54" s="665" t="s">
        <v>545</v>
      </c>
      <c r="H54" s="665" t="s">
        <v>720</v>
      </c>
      <c r="I54" s="665" t="s">
        <v>721</v>
      </c>
      <c r="J54" s="665" t="s">
        <v>722</v>
      </c>
      <c r="K54" s="665" t="s">
        <v>723</v>
      </c>
      <c r="L54" s="667">
        <v>60.3</v>
      </c>
      <c r="M54" s="667">
        <v>1</v>
      </c>
      <c r="N54" s="668">
        <v>60.3</v>
      </c>
    </row>
    <row r="55" spans="1:14" ht="14.4" customHeight="1" x14ac:dyDescent="0.3">
      <c r="A55" s="663" t="s">
        <v>518</v>
      </c>
      <c r="B55" s="664" t="s">
        <v>1429</v>
      </c>
      <c r="C55" s="665" t="s">
        <v>523</v>
      </c>
      <c r="D55" s="666" t="s">
        <v>1430</v>
      </c>
      <c r="E55" s="665" t="s">
        <v>537</v>
      </c>
      <c r="F55" s="666" t="s">
        <v>1434</v>
      </c>
      <c r="G55" s="665" t="s">
        <v>545</v>
      </c>
      <c r="H55" s="665" t="s">
        <v>724</v>
      </c>
      <c r="I55" s="665" t="s">
        <v>725</v>
      </c>
      <c r="J55" s="665" t="s">
        <v>726</v>
      </c>
      <c r="K55" s="665" t="s">
        <v>727</v>
      </c>
      <c r="L55" s="667">
        <v>26.28</v>
      </c>
      <c r="M55" s="667">
        <v>2</v>
      </c>
      <c r="N55" s="668">
        <v>52.56</v>
      </c>
    </row>
    <row r="56" spans="1:14" ht="14.4" customHeight="1" x14ac:dyDescent="0.3">
      <c r="A56" s="663" t="s">
        <v>518</v>
      </c>
      <c r="B56" s="664" t="s">
        <v>1429</v>
      </c>
      <c r="C56" s="665" t="s">
        <v>523</v>
      </c>
      <c r="D56" s="666" t="s">
        <v>1430</v>
      </c>
      <c r="E56" s="665" t="s">
        <v>537</v>
      </c>
      <c r="F56" s="666" t="s">
        <v>1434</v>
      </c>
      <c r="G56" s="665" t="s">
        <v>545</v>
      </c>
      <c r="H56" s="665" t="s">
        <v>728</v>
      </c>
      <c r="I56" s="665" t="s">
        <v>729</v>
      </c>
      <c r="J56" s="665" t="s">
        <v>730</v>
      </c>
      <c r="K56" s="665" t="s">
        <v>731</v>
      </c>
      <c r="L56" s="667">
        <v>152.53999999999996</v>
      </c>
      <c r="M56" s="667">
        <v>1</v>
      </c>
      <c r="N56" s="668">
        <v>152.53999999999996</v>
      </c>
    </row>
    <row r="57" spans="1:14" ht="14.4" customHeight="1" x14ac:dyDescent="0.3">
      <c r="A57" s="663" t="s">
        <v>518</v>
      </c>
      <c r="B57" s="664" t="s">
        <v>1429</v>
      </c>
      <c r="C57" s="665" t="s">
        <v>523</v>
      </c>
      <c r="D57" s="666" t="s">
        <v>1430</v>
      </c>
      <c r="E57" s="665" t="s">
        <v>537</v>
      </c>
      <c r="F57" s="666" t="s">
        <v>1434</v>
      </c>
      <c r="G57" s="665" t="s">
        <v>545</v>
      </c>
      <c r="H57" s="665" t="s">
        <v>732</v>
      </c>
      <c r="I57" s="665" t="s">
        <v>733</v>
      </c>
      <c r="J57" s="665" t="s">
        <v>734</v>
      </c>
      <c r="K57" s="665" t="s">
        <v>735</v>
      </c>
      <c r="L57" s="667">
        <v>72.3</v>
      </c>
      <c r="M57" s="667">
        <v>5</v>
      </c>
      <c r="N57" s="668">
        <v>361.5</v>
      </c>
    </row>
    <row r="58" spans="1:14" ht="14.4" customHeight="1" x14ac:dyDescent="0.3">
      <c r="A58" s="663" t="s">
        <v>518</v>
      </c>
      <c r="B58" s="664" t="s">
        <v>1429</v>
      </c>
      <c r="C58" s="665" t="s">
        <v>523</v>
      </c>
      <c r="D58" s="666" t="s">
        <v>1430</v>
      </c>
      <c r="E58" s="665" t="s">
        <v>537</v>
      </c>
      <c r="F58" s="666" t="s">
        <v>1434</v>
      </c>
      <c r="G58" s="665" t="s">
        <v>545</v>
      </c>
      <c r="H58" s="665" t="s">
        <v>736</v>
      </c>
      <c r="I58" s="665" t="s">
        <v>737</v>
      </c>
      <c r="J58" s="665" t="s">
        <v>738</v>
      </c>
      <c r="K58" s="665" t="s">
        <v>739</v>
      </c>
      <c r="L58" s="667">
        <v>107.89024286344575</v>
      </c>
      <c r="M58" s="667">
        <v>1</v>
      </c>
      <c r="N58" s="668">
        <v>107.89024286344575</v>
      </c>
    </row>
    <row r="59" spans="1:14" ht="14.4" customHeight="1" x14ac:dyDescent="0.3">
      <c r="A59" s="663" t="s">
        <v>518</v>
      </c>
      <c r="B59" s="664" t="s">
        <v>1429</v>
      </c>
      <c r="C59" s="665" t="s">
        <v>523</v>
      </c>
      <c r="D59" s="666" t="s">
        <v>1430</v>
      </c>
      <c r="E59" s="665" t="s">
        <v>537</v>
      </c>
      <c r="F59" s="666" t="s">
        <v>1434</v>
      </c>
      <c r="G59" s="665" t="s">
        <v>545</v>
      </c>
      <c r="H59" s="665" t="s">
        <v>740</v>
      </c>
      <c r="I59" s="665" t="s">
        <v>741</v>
      </c>
      <c r="J59" s="665" t="s">
        <v>738</v>
      </c>
      <c r="K59" s="665" t="s">
        <v>742</v>
      </c>
      <c r="L59" s="667">
        <v>45.189998179887162</v>
      </c>
      <c r="M59" s="667">
        <v>2</v>
      </c>
      <c r="N59" s="668">
        <v>90.379996359774324</v>
      </c>
    </row>
    <row r="60" spans="1:14" ht="14.4" customHeight="1" x14ac:dyDescent="0.3">
      <c r="A60" s="663" t="s">
        <v>518</v>
      </c>
      <c r="B60" s="664" t="s">
        <v>1429</v>
      </c>
      <c r="C60" s="665" t="s">
        <v>523</v>
      </c>
      <c r="D60" s="666" t="s">
        <v>1430</v>
      </c>
      <c r="E60" s="665" t="s">
        <v>537</v>
      </c>
      <c r="F60" s="666" t="s">
        <v>1434</v>
      </c>
      <c r="G60" s="665" t="s">
        <v>545</v>
      </c>
      <c r="H60" s="665" t="s">
        <v>743</v>
      </c>
      <c r="I60" s="665" t="s">
        <v>744</v>
      </c>
      <c r="J60" s="665" t="s">
        <v>745</v>
      </c>
      <c r="K60" s="665" t="s">
        <v>746</v>
      </c>
      <c r="L60" s="667">
        <v>18.670000000000005</v>
      </c>
      <c r="M60" s="667">
        <v>2</v>
      </c>
      <c r="N60" s="668">
        <v>37.340000000000011</v>
      </c>
    </row>
    <row r="61" spans="1:14" ht="14.4" customHeight="1" x14ac:dyDescent="0.3">
      <c r="A61" s="663" t="s">
        <v>518</v>
      </c>
      <c r="B61" s="664" t="s">
        <v>1429</v>
      </c>
      <c r="C61" s="665" t="s">
        <v>523</v>
      </c>
      <c r="D61" s="666" t="s">
        <v>1430</v>
      </c>
      <c r="E61" s="665" t="s">
        <v>537</v>
      </c>
      <c r="F61" s="666" t="s">
        <v>1434</v>
      </c>
      <c r="G61" s="665" t="s">
        <v>545</v>
      </c>
      <c r="H61" s="665" t="s">
        <v>747</v>
      </c>
      <c r="I61" s="665" t="s">
        <v>748</v>
      </c>
      <c r="J61" s="665" t="s">
        <v>749</v>
      </c>
      <c r="K61" s="665" t="s">
        <v>750</v>
      </c>
      <c r="L61" s="667">
        <v>34.669264585451003</v>
      </c>
      <c r="M61" s="667">
        <v>1</v>
      </c>
      <c r="N61" s="668">
        <v>34.669264585451003</v>
      </c>
    </row>
    <row r="62" spans="1:14" ht="14.4" customHeight="1" x14ac:dyDescent="0.3">
      <c r="A62" s="663" t="s">
        <v>518</v>
      </c>
      <c r="B62" s="664" t="s">
        <v>1429</v>
      </c>
      <c r="C62" s="665" t="s">
        <v>523</v>
      </c>
      <c r="D62" s="666" t="s">
        <v>1430</v>
      </c>
      <c r="E62" s="665" t="s">
        <v>537</v>
      </c>
      <c r="F62" s="666" t="s">
        <v>1434</v>
      </c>
      <c r="G62" s="665" t="s">
        <v>545</v>
      </c>
      <c r="H62" s="665" t="s">
        <v>751</v>
      </c>
      <c r="I62" s="665" t="s">
        <v>752</v>
      </c>
      <c r="J62" s="665" t="s">
        <v>745</v>
      </c>
      <c r="K62" s="665" t="s">
        <v>753</v>
      </c>
      <c r="L62" s="667">
        <v>27.552810758242863</v>
      </c>
      <c r="M62" s="667">
        <v>7</v>
      </c>
      <c r="N62" s="668">
        <v>192.86967530770005</v>
      </c>
    </row>
    <row r="63" spans="1:14" ht="14.4" customHeight="1" x14ac:dyDescent="0.3">
      <c r="A63" s="663" t="s">
        <v>518</v>
      </c>
      <c r="B63" s="664" t="s">
        <v>1429</v>
      </c>
      <c r="C63" s="665" t="s">
        <v>523</v>
      </c>
      <c r="D63" s="666" t="s">
        <v>1430</v>
      </c>
      <c r="E63" s="665" t="s">
        <v>537</v>
      </c>
      <c r="F63" s="666" t="s">
        <v>1434</v>
      </c>
      <c r="G63" s="665" t="s">
        <v>545</v>
      </c>
      <c r="H63" s="665" t="s">
        <v>754</v>
      </c>
      <c r="I63" s="665" t="s">
        <v>755</v>
      </c>
      <c r="J63" s="665" t="s">
        <v>756</v>
      </c>
      <c r="K63" s="665" t="s">
        <v>757</v>
      </c>
      <c r="L63" s="667">
        <v>40.519942935525037</v>
      </c>
      <c r="M63" s="667">
        <v>1</v>
      </c>
      <c r="N63" s="668">
        <v>40.519942935525037</v>
      </c>
    </row>
    <row r="64" spans="1:14" ht="14.4" customHeight="1" x14ac:dyDescent="0.3">
      <c r="A64" s="663" t="s">
        <v>518</v>
      </c>
      <c r="B64" s="664" t="s">
        <v>1429</v>
      </c>
      <c r="C64" s="665" t="s">
        <v>523</v>
      </c>
      <c r="D64" s="666" t="s">
        <v>1430</v>
      </c>
      <c r="E64" s="665" t="s">
        <v>537</v>
      </c>
      <c r="F64" s="666" t="s">
        <v>1434</v>
      </c>
      <c r="G64" s="665" t="s">
        <v>545</v>
      </c>
      <c r="H64" s="665" t="s">
        <v>758</v>
      </c>
      <c r="I64" s="665" t="s">
        <v>759</v>
      </c>
      <c r="J64" s="665" t="s">
        <v>760</v>
      </c>
      <c r="K64" s="665"/>
      <c r="L64" s="667">
        <v>88.99</v>
      </c>
      <c r="M64" s="667">
        <v>1</v>
      </c>
      <c r="N64" s="668">
        <v>88.99</v>
      </c>
    </row>
    <row r="65" spans="1:14" ht="14.4" customHeight="1" x14ac:dyDescent="0.3">
      <c r="A65" s="663" t="s">
        <v>518</v>
      </c>
      <c r="B65" s="664" t="s">
        <v>1429</v>
      </c>
      <c r="C65" s="665" t="s">
        <v>523</v>
      </c>
      <c r="D65" s="666" t="s">
        <v>1430</v>
      </c>
      <c r="E65" s="665" t="s">
        <v>537</v>
      </c>
      <c r="F65" s="666" t="s">
        <v>1434</v>
      </c>
      <c r="G65" s="665" t="s">
        <v>545</v>
      </c>
      <c r="H65" s="665" t="s">
        <v>761</v>
      </c>
      <c r="I65" s="665" t="s">
        <v>762</v>
      </c>
      <c r="J65" s="665" t="s">
        <v>763</v>
      </c>
      <c r="K65" s="665" t="s">
        <v>563</v>
      </c>
      <c r="L65" s="667">
        <v>123.42027782191558</v>
      </c>
      <c r="M65" s="667">
        <v>1</v>
      </c>
      <c r="N65" s="668">
        <v>123.42027782191558</v>
      </c>
    </row>
    <row r="66" spans="1:14" ht="14.4" customHeight="1" x14ac:dyDescent="0.3">
      <c r="A66" s="663" t="s">
        <v>518</v>
      </c>
      <c r="B66" s="664" t="s">
        <v>1429</v>
      </c>
      <c r="C66" s="665" t="s">
        <v>523</v>
      </c>
      <c r="D66" s="666" t="s">
        <v>1430</v>
      </c>
      <c r="E66" s="665" t="s">
        <v>537</v>
      </c>
      <c r="F66" s="666" t="s">
        <v>1434</v>
      </c>
      <c r="G66" s="665" t="s">
        <v>545</v>
      </c>
      <c r="H66" s="665" t="s">
        <v>764</v>
      </c>
      <c r="I66" s="665" t="s">
        <v>765</v>
      </c>
      <c r="J66" s="665" t="s">
        <v>766</v>
      </c>
      <c r="K66" s="665" t="s">
        <v>767</v>
      </c>
      <c r="L66" s="667">
        <v>65.250000000000028</v>
      </c>
      <c r="M66" s="667">
        <v>2</v>
      </c>
      <c r="N66" s="668">
        <v>130.50000000000006</v>
      </c>
    </row>
    <row r="67" spans="1:14" ht="14.4" customHeight="1" x14ac:dyDescent="0.3">
      <c r="A67" s="663" t="s">
        <v>518</v>
      </c>
      <c r="B67" s="664" t="s">
        <v>1429</v>
      </c>
      <c r="C67" s="665" t="s">
        <v>523</v>
      </c>
      <c r="D67" s="666" t="s">
        <v>1430</v>
      </c>
      <c r="E67" s="665" t="s">
        <v>537</v>
      </c>
      <c r="F67" s="666" t="s">
        <v>1434</v>
      </c>
      <c r="G67" s="665" t="s">
        <v>545</v>
      </c>
      <c r="H67" s="665" t="s">
        <v>768</v>
      </c>
      <c r="I67" s="665" t="s">
        <v>769</v>
      </c>
      <c r="J67" s="665" t="s">
        <v>770</v>
      </c>
      <c r="K67" s="665" t="s">
        <v>771</v>
      </c>
      <c r="L67" s="667">
        <v>1592.8</v>
      </c>
      <c r="M67" s="667">
        <v>1.5</v>
      </c>
      <c r="N67" s="668">
        <v>2389.1999999999998</v>
      </c>
    </row>
    <row r="68" spans="1:14" ht="14.4" customHeight="1" x14ac:dyDescent="0.3">
      <c r="A68" s="663" t="s">
        <v>518</v>
      </c>
      <c r="B68" s="664" t="s">
        <v>1429</v>
      </c>
      <c r="C68" s="665" t="s">
        <v>523</v>
      </c>
      <c r="D68" s="666" t="s">
        <v>1430</v>
      </c>
      <c r="E68" s="665" t="s">
        <v>537</v>
      </c>
      <c r="F68" s="666" t="s">
        <v>1434</v>
      </c>
      <c r="G68" s="665" t="s">
        <v>545</v>
      </c>
      <c r="H68" s="665" t="s">
        <v>772</v>
      </c>
      <c r="I68" s="665" t="s">
        <v>773</v>
      </c>
      <c r="J68" s="665" t="s">
        <v>774</v>
      </c>
      <c r="K68" s="665" t="s">
        <v>775</v>
      </c>
      <c r="L68" s="667">
        <v>71.449999999999989</v>
      </c>
      <c r="M68" s="667">
        <v>1</v>
      </c>
      <c r="N68" s="668">
        <v>71.449999999999989</v>
      </c>
    </row>
    <row r="69" spans="1:14" ht="14.4" customHeight="1" x14ac:dyDescent="0.3">
      <c r="A69" s="663" t="s">
        <v>518</v>
      </c>
      <c r="B69" s="664" t="s">
        <v>1429</v>
      </c>
      <c r="C69" s="665" t="s">
        <v>523</v>
      </c>
      <c r="D69" s="666" t="s">
        <v>1430</v>
      </c>
      <c r="E69" s="665" t="s">
        <v>537</v>
      </c>
      <c r="F69" s="666" t="s">
        <v>1434</v>
      </c>
      <c r="G69" s="665" t="s">
        <v>545</v>
      </c>
      <c r="H69" s="665" t="s">
        <v>776</v>
      </c>
      <c r="I69" s="665" t="s">
        <v>777</v>
      </c>
      <c r="J69" s="665" t="s">
        <v>778</v>
      </c>
      <c r="K69" s="665" t="s">
        <v>779</v>
      </c>
      <c r="L69" s="667">
        <v>66.540000000000006</v>
      </c>
      <c r="M69" s="667">
        <v>1</v>
      </c>
      <c r="N69" s="668">
        <v>66.540000000000006</v>
      </c>
    </row>
    <row r="70" spans="1:14" ht="14.4" customHeight="1" x14ac:dyDescent="0.3">
      <c r="A70" s="663" t="s">
        <v>518</v>
      </c>
      <c r="B70" s="664" t="s">
        <v>1429</v>
      </c>
      <c r="C70" s="665" t="s">
        <v>523</v>
      </c>
      <c r="D70" s="666" t="s">
        <v>1430</v>
      </c>
      <c r="E70" s="665" t="s">
        <v>537</v>
      </c>
      <c r="F70" s="666" t="s">
        <v>1434</v>
      </c>
      <c r="G70" s="665" t="s">
        <v>545</v>
      </c>
      <c r="H70" s="665" t="s">
        <v>780</v>
      </c>
      <c r="I70" s="665" t="s">
        <v>781</v>
      </c>
      <c r="J70" s="665" t="s">
        <v>782</v>
      </c>
      <c r="K70" s="665" t="s">
        <v>783</v>
      </c>
      <c r="L70" s="667">
        <v>107.66</v>
      </c>
      <c r="M70" s="667">
        <v>1</v>
      </c>
      <c r="N70" s="668">
        <v>107.66</v>
      </c>
    </row>
    <row r="71" spans="1:14" ht="14.4" customHeight="1" x14ac:dyDescent="0.3">
      <c r="A71" s="663" t="s">
        <v>518</v>
      </c>
      <c r="B71" s="664" t="s">
        <v>1429</v>
      </c>
      <c r="C71" s="665" t="s">
        <v>523</v>
      </c>
      <c r="D71" s="666" t="s">
        <v>1430</v>
      </c>
      <c r="E71" s="665" t="s">
        <v>537</v>
      </c>
      <c r="F71" s="666" t="s">
        <v>1434</v>
      </c>
      <c r="G71" s="665" t="s">
        <v>545</v>
      </c>
      <c r="H71" s="665" t="s">
        <v>784</v>
      </c>
      <c r="I71" s="665" t="s">
        <v>785</v>
      </c>
      <c r="J71" s="665" t="s">
        <v>786</v>
      </c>
      <c r="K71" s="665" t="s">
        <v>787</v>
      </c>
      <c r="L71" s="667">
        <v>1346.1469664502354</v>
      </c>
      <c r="M71" s="667">
        <v>2</v>
      </c>
      <c r="N71" s="668">
        <v>2692.2939329004707</v>
      </c>
    </row>
    <row r="72" spans="1:14" ht="14.4" customHeight="1" x14ac:dyDescent="0.3">
      <c r="A72" s="663" t="s">
        <v>518</v>
      </c>
      <c r="B72" s="664" t="s">
        <v>1429</v>
      </c>
      <c r="C72" s="665" t="s">
        <v>523</v>
      </c>
      <c r="D72" s="666" t="s">
        <v>1430</v>
      </c>
      <c r="E72" s="665" t="s">
        <v>537</v>
      </c>
      <c r="F72" s="666" t="s">
        <v>1434</v>
      </c>
      <c r="G72" s="665" t="s">
        <v>545</v>
      </c>
      <c r="H72" s="665" t="s">
        <v>788</v>
      </c>
      <c r="I72" s="665" t="s">
        <v>789</v>
      </c>
      <c r="J72" s="665" t="s">
        <v>624</v>
      </c>
      <c r="K72" s="665" t="s">
        <v>790</v>
      </c>
      <c r="L72" s="667">
        <v>56.880297465486962</v>
      </c>
      <c r="M72" s="667">
        <v>18</v>
      </c>
      <c r="N72" s="668">
        <v>1023.8453543787654</v>
      </c>
    </row>
    <row r="73" spans="1:14" ht="14.4" customHeight="1" x14ac:dyDescent="0.3">
      <c r="A73" s="663" t="s">
        <v>518</v>
      </c>
      <c r="B73" s="664" t="s">
        <v>1429</v>
      </c>
      <c r="C73" s="665" t="s">
        <v>523</v>
      </c>
      <c r="D73" s="666" t="s">
        <v>1430</v>
      </c>
      <c r="E73" s="665" t="s">
        <v>537</v>
      </c>
      <c r="F73" s="666" t="s">
        <v>1434</v>
      </c>
      <c r="G73" s="665" t="s">
        <v>545</v>
      </c>
      <c r="H73" s="665" t="s">
        <v>791</v>
      </c>
      <c r="I73" s="665" t="s">
        <v>792</v>
      </c>
      <c r="J73" s="665" t="s">
        <v>793</v>
      </c>
      <c r="K73" s="665" t="s">
        <v>794</v>
      </c>
      <c r="L73" s="667">
        <v>60.360000000000063</v>
      </c>
      <c r="M73" s="667">
        <v>1</v>
      </c>
      <c r="N73" s="668">
        <v>60.360000000000063</v>
      </c>
    </row>
    <row r="74" spans="1:14" ht="14.4" customHeight="1" x14ac:dyDescent="0.3">
      <c r="A74" s="663" t="s">
        <v>518</v>
      </c>
      <c r="B74" s="664" t="s">
        <v>1429</v>
      </c>
      <c r="C74" s="665" t="s">
        <v>523</v>
      </c>
      <c r="D74" s="666" t="s">
        <v>1430</v>
      </c>
      <c r="E74" s="665" t="s">
        <v>537</v>
      </c>
      <c r="F74" s="666" t="s">
        <v>1434</v>
      </c>
      <c r="G74" s="665" t="s">
        <v>545</v>
      </c>
      <c r="H74" s="665" t="s">
        <v>795</v>
      </c>
      <c r="I74" s="665" t="s">
        <v>796</v>
      </c>
      <c r="J74" s="665" t="s">
        <v>797</v>
      </c>
      <c r="K74" s="665" t="s">
        <v>798</v>
      </c>
      <c r="L74" s="667">
        <v>1057.1223796070603</v>
      </c>
      <c r="M74" s="667">
        <v>1</v>
      </c>
      <c r="N74" s="668">
        <v>1057.1223796070603</v>
      </c>
    </row>
    <row r="75" spans="1:14" ht="14.4" customHeight="1" x14ac:dyDescent="0.3">
      <c r="A75" s="663" t="s">
        <v>518</v>
      </c>
      <c r="B75" s="664" t="s">
        <v>1429</v>
      </c>
      <c r="C75" s="665" t="s">
        <v>523</v>
      </c>
      <c r="D75" s="666" t="s">
        <v>1430</v>
      </c>
      <c r="E75" s="665" t="s">
        <v>537</v>
      </c>
      <c r="F75" s="666" t="s">
        <v>1434</v>
      </c>
      <c r="G75" s="665" t="s">
        <v>545</v>
      </c>
      <c r="H75" s="665" t="s">
        <v>799</v>
      </c>
      <c r="I75" s="665" t="s">
        <v>800</v>
      </c>
      <c r="J75" s="665" t="s">
        <v>801</v>
      </c>
      <c r="K75" s="665" t="s">
        <v>802</v>
      </c>
      <c r="L75" s="667">
        <v>188.88</v>
      </c>
      <c r="M75" s="667">
        <v>2</v>
      </c>
      <c r="N75" s="668">
        <v>377.76</v>
      </c>
    </row>
    <row r="76" spans="1:14" ht="14.4" customHeight="1" x14ac:dyDescent="0.3">
      <c r="A76" s="663" t="s">
        <v>518</v>
      </c>
      <c r="B76" s="664" t="s">
        <v>1429</v>
      </c>
      <c r="C76" s="665" t="s">
        <v>523</v>
      </c>
      <c r="D76" s="666" t="s">
        <v>1430</v>
      </c>
      <c r="E76" s="665" t="s">
        <v>537</v>
      </c>
      <c r="F76" s="666" t="s">
        <v>1434</v>
      </c>
      <c r="G76" s="665" t="s">
        <v>545</v>
      </c>
      <c r="H76" s="665" t="s">
        <v>803</v>
      </c>
      <c r="I76" s="665" t="s">
        <v>804</v>
      </c>
      <c r="J76" s="665" t="s">
        <v>805</v>
      </c>
      <c r="K76" s="665" t="s">
        <v>806</v>
      </c>
      <c r="L76" s="667">
        <v>370.33</v>
      </c>
      <c r="M76" s="667">
        <v>2</v>
      </c>
      <c r="N76" s="668">
        <v>740.66</v>
      </c>
    </row>
    <row r="77" spans="1:14" ht="14.4" customHeight="1" x14ac:dyDescent="0.3">
      <c r="A77" s="663" t="s">
        <v>518</v>
      </c>
      <c r="B77" s="664" t="s">
        <v>1429</v>
      </c>
      <c r="C77" s="665" t="s">
        <v>523</v>
      </c>
      <c r="D77" s="666" t="s">
        <v>1430</v>
      </c>
      <c r="E77" s="665" t="s">
        <v>537</v>
      </c>
      <c r="F77" s="666" t="s">
        <v>1434</v>
      </c>
      <c r="G77" s="665" t="s">
        <v>545</v>
      </c>
      <c r="H77" s="665" t="s">
        <v>807</v>
      </c>
      <c r="I77" s="665" t="s">
        <v>808</v>
      </c>
      <c r="J77" s="665" t="s">
        <v>809</v>
      </c>
      <c r="K77" s="665" t="s">
        <v>810</v>
      </c>
      <c r="L77" s="667">
        <v>475.12999999999988</v>
      </c>
      <c r="M77" s="667">
        <v>2</v>
      </c>
      <c r="N77" s="668">
        <v>950.25999999999976</v>
      </c>
    </row>
    <row r="78" spans="1:14" ht="14.4" customHeight="1" x14ac:dyDescent="0.3">
      <c r="A78" s="663" t="s">
        <v>518</v>
      </c>
      <c r="B78" s="664" t="s">
        <v>1429</v>
      </c>
      <c r="C78" s="665" t="s">
        <v>523</v>
      </c>
      <c r="D78" s="666" t="s">
        <v>1430</v>
      </c>
      <c r="E78" s="665" t="s">
        <v>537</v>
      </c>
      <c r="F78" s="666" t="s">
        <v>1434</v>
      </c>
      <c r="G78" s="665" t="s">
        <v>545</v>
      </c>
      <c r="H78" s="665" t="s">
        <v>811</v>
      </c>
      <c r="I78" s="665" t="s">
        <v>812</v>
      </c>
      <c r="J78" s="665" t="s">
        <v>636</v>
      </c>
      <c r="K78" s="665" t="s">
        <v>683</v>
      </c>
      <c r="L78" s="667">
        <v>70.04000000000002</v>
      </c>
      <c r="M78" s="667">
        <v>1</v>
      </c>
      <c r="N78" s="668">
        <v>70.04000000000002</v>
      </c>
    </row>
    <row r="79" spans="1:14" ht="14.4" customHeight="1" x14ac:dyDescent="0.3">
      <c r="A79" s="663" t="s">
        <v>518</v>
      </c>
      <c r="B79" s="664" t="s">
        <v>1429</v>
      </c>
      <c r="C79" s="665" t="s">
        <v>523</v>
      </c>
      <c r="D79" s="666" t="s">
        <v>1430</v>
      </c>
      <c r="E79" s="665" t="s">
        <v>537</v>
      </c>
      <c r="F79" s="666" t="s">
        <v>1434</v>
      </c>
      <c r="G79" s="665" t="s">
        <v>545</v>
      </c>
      <c r="H79" s="665" t="s">
        <v>813</v>
      </c>
      <c r="I79" s="665" t="s">
        <v>814</v>
      </c>
      <c r="J79" s="665" t="s">
        <v>815</v>
      </c>
      <c r="K79" s="665" t="s">
        <v>816</v>
      </c>
      <c r="L79" s="667">
        <v>66.080000000000013</v>
      </c>
      <c r="M79" s="667">
        <v>3</v>
      </c>
      <c r="N79" s="668">
        <v>198.24000000000004</v>
      </c>
    </row>
    <row r="80" spans="1:14" ht="14.4" customHeight="1" x14ac:dyDescent="0.3">
      <c r="A80" s="663" t="s">
        <v>518</v>
      </c>
      <c r="B80" s="664" t="s">
        <v>1429</v>
      </c>
      <c r="C80" s="665" t="s">
        <v>523</v>
      </c>
      <c r="D80" s="666" t="s">
        <v>1430</v>
      </c>
      <c r="E80" s="665" t="s">
        <v>537</v>
      </c>
      <c r="F80" s="666" t="s">
        <v>1434</v>
      </c>
      <c r="G80" s="665" t="s">
        <v>545</v>
      </c>
      <c r="H80" s="665" t="s">
        <v>817</v>
      </c>
      <c r="I80" s="665" t="s">
        <v>759</v>
      </c>
      <c r="J80" s="665" t="s">
        <v>818</v>
      </c>
      <c r="K80" s="665"/>
      <c r="L80" s="667">
        <v>116.07999999999997</v>
      </c>
      <c r="M80" s="667">
        <v>1</v>
      </c>
      <c r="N80" s="668">
        <v>116.07999999999997</v>
      </c>
    </row>
    <row r="81" spans="1:14" ht="14.4" customHeight="1" x14ac:dyDescent="0.3">
      <c r="A81" s="663" t="s">
        <v>518</v>
      </c>
      <c r="B81" s="664" t="s">
        <v>1429</v>
      </c>
      <c r="C81" s="665" t="s">
        <v>523</v>
      </c>
      <c r="D81" s="666" t="s">
        <v>1430</v>
      </c>
      <c r="E81" s="665" t="s">
        <v>537</v>
      </c>
      <c r="F81" s="666" t="s">
        <v>1434</v>
      </c>
      <c r="G81" s="665" t="s">
        <v>545</v>
      </c>
      <c r="H81" s="665" t="s">
        <v>819</v>
      </c>
      <c r="I81" s="665" t="s">
        <v>759</v>
      </c>
      <c r="J81" s="665" t="s">
        <v>820</v>
      </c>
      <c r="K81" s="665"/>
      <c r="L81" s="667">
        <v>148.24</v>
      </c>
      <c r="M81" s="667">
        <v>2</v>
      </c>
      <c r="N81" s="668">
        <v>296.48</v>
      </c>
    </row>
    <row r="82" spans="1:14" ht="14.4" customHeight="1" x14ac:dyDescent="0.3">
      <c r="A82" s="663" t="s">
        <v>518</v>
      </c>
      <c r="B82" s="664" t="s">
        <v>1429</v>
      </c>
      <c r="C82" s="665" t="s">
        <v>523</v>
      </c>
      <c r="D82" s="666" t="s">
        <v>1430</v>
      </c>
      <c r="E82" s="665" t="s">
        <v>537</v>
      </c>
      <c r="F82" s="666" t="s">
        <v>1434</v>
      </c>
      <c r="G82" s="665" t="s">
        <v>545</v>
      </c>
      <c r="H82" s="665" t="s">
        <v>821</v>
      </c>
      <c r="I82" s="665" t="s">
        <v>822</v>
      </c>
      <c r="J82" s="665" t="s">
        <v>823</v>
      </c>
      <c r="K82" s="665" t="s">
        <v>824</v>
      </c>
      <c r="L82" s="667">
        <v>116.36000485495893</v>
      </c>
      <c r="M82" s="667">
        <v>1</v>
      </c>
      <c r="N82" s="668">
        <v>116.36000485495893</v>
      </c>
    </row>
    <row r="83" spans="1:14" ht="14.4" customHeight="1" x14ac:dyDescent="0.3">
      <c r="A83" s="663" t="s">
        <v>518</v>
      </c>
      <c r="B83" s="664" t="s">
        <v>1429</v>
      </c>
      <c r="C83" s="665" t="s">
        <v>523</v>
      </c>
      <c r="D83" s="666" t="s">
        <v>1430</v>
      </c>
      <c r="E83" s="665" t="s">
        <v>537</v>
      </c>
      <c r="F83" s="666" t="s">
        <v>1434</v>
      </c>
      <c r="G83" s="665" t="s">
        <v>545</v>
      </c>
      <c r="H83" s="665" t="s">
        <v>825</v>
      </c>
      <c r="I83" s="665" t="s">
        <v>826</v>
      </c>
      <c r="J83" s="665" t="s">
        <v>827</v>
      </c>
      <c r="K83" s="665" t="s">
        <v>828</v>
      </c>
      <c r="L83" s="667">
        <v>180.16000000000003</v>
      </c>
      <c r="M83" s="667">
        <v>1</v>
      </c>
      <c r="N83" s="668">
        <v>180.16000000000003</v>
      </c>
    </row>
    <row r="84" spans="1:14" ht="14.4" customHeight="1" x14ac:dyDescent="0.3">
      <c r="A84" s="663" t="s">
        <v>518</v>
      </c>
      <c r="B84" s="664" t="s">
        <v>1429</v>
      </c>
      <c r="C84" s="665" t="s">
        <v>523</v>
      </c>
      <c r="D84" s="666" t="s">
        <v>1430</v>
      </c>
      <c r="E84" s="665" t="s">
        <v>537</v>
      </c>
      <c r="F84" s="666" t="s">
        <v>1434</v>
      </c>
      <c r="G84" s="665" t="s">
        <v>545</v>
      </c>
      <c r="H84" s="665" t="s">
        <v>829</v>
      </c>
      <c r="I84" s="665" t="s">
        <v>830</v>
      </c>
      <c r="J84" s="665" t="s">
        <v>831</v>
      </c>
      <c r="K84" s="665" t="s">
        <v>832</v>
      </c>
      <c r="L84" s="667">
        <v>108.85957131665667</v>
      </c>
      <c r="M84" s="667">
        <v>6</v>
      </c>
      <c r="N84" s="668">
        <v>653.15742789993999</v>
      </c>
    </row>
    <row r="85" spans="1:14" ht="14.4" customHeight="1" x14ac:dyDescent="0.3">
      <c r="A85" s="663" t="s">
        <v>518</v>
      </c>
      <c r="B85" s="664" t="s">
        <v>1429</v>
      </c>
      <c r="C85" s="665" t="s">
        <v>523</v>
      </c>
      <c r="D85" s="666" t="s">
        <v>1430</v>
      </c>
      <c r="E85" s="665" t="s">
        <v>537</v>
      </c>
      <c r="F85" s="666" t="s">
        <v>1434</v>
      </c>
      <c r="G85" s="665" t="s">
        <v>545</v>
      </c>
      <c r="H85" s="665" t="s">
        <v>833</v>
      </c>
      <c r="I85" s="665" t="s">
        <v>834</v>
      </c>
      <c r="J85" s="665" t="s">
        <v>835</v>
      </c>
      <c r="K85" s="665" t="s">
        <v>836</v>
      </c>
      <c r="L85" s="667">
        <v>47.610000000000007</v>
      </c>
      <c r="M85" s="667">
        <v>3</v>
      </c>
      <c r="N85" s="668">
        <v>142.83000000000001</v>
      </c>
    </row>
    <row r="86" spans="1:14" ht="14.4" customHeight="1" x14ac:dyDescent="0.3">
      <c r="A86" s="663" t="s">
        <v>518</v>
      </c>
      <c r="B86" s="664" t="s">
        <v>1429</v>
      </c>
      <c r="C86" s="665" t="s">
        <v>523</v>
      </c>
      <c r="D86" s="666" t="s">
        <v>1430</v>
      </c>
      <c r="E86" s="665" t="s">
        <v>537</v>
      </c>
      <c r="F86" s="666" t="s">
        <v>1434</v>
      </c>
      <c r="G86" s="665" t="s">
        <v>545</v>
      </c>
      <c r="H86" s="665" t="s">
        <v>837</v>
      </c>
      <c r="I86" s="665" t="s">
        <v>838</v>
      </c>
      <c r="J86" s="665" t="s">
        <v>839</v>
      </c>
      <c r="K86" s="665" t="s">
        <v>840</v>
      </c>
      <c r="L86" s="667">
        <v>33.119999999999997</v>
      </c>
      <c r="M86" s="667">
        <v>1</v>
      </c>
      <c r="N86" s="668">
        <v>33.119999999999997</v>
      </c>
    </row>
    <row r="87" spans="1:14" ht="14.4" customHeight="1" x14ac:dyDescent="0.3">
      <c r="A87" s="663" t="s">
        <v>518</v>
      </c>
      <c r="B87" s="664" t="s">
        <v>1429</v>
      </c>
      <c r="C87" s="665" t="s">
        <v>523</v>
      </c>
      <c r="D87" s="666" t="s">
        <v>1430</v>
      </c>
      <c r="E87" s="665" t="s">
        <v>537</v>
      </c>
      <c r="F87" s="666" t="s">
        <v>1434</v>
      </c>
      <c r="G87" s="665" t="s">
        <v>545</v>
      </c>
      <c r="H87" s="665" t="s">
        <v>841</v>
      </c>
      <c r="I87" s="665" t="s">
        <v>842</v>
      </c>
      <c r="J87" s="665" t="s">
        <v>570</v>
      </c>
      <c r="K87" s="665" t="s">
        <v>843</v>
      </c>
      <c r="L87" s="667">
        <v>69.720000000000013</v>
      </c>
      <c r="M87" s="667">
        <v>3</v>
      </c>
      <c r="N87" s="668">
        <v>209.16000000000003</v>
      </c>
    </row>
    <row r="88" spans="1:14" ht="14.4" customHeight="1" x14ac:dyDescent="0.3">
      <c r="A88" s="663" t="s">
        <v>518</v>
      </c>
      <c r="B88" s="664" t="s">
        <v>1429</v>
      </c>
      <c r="C88" s="665" t="s">
        <v>523</v>
      </c>
      <c r="D88" s="666" t="s">
        <v>1430</v>
      </c>
      <c r="E88" s="665" t="s">
        <v>537</v>
      </c>
      <c r="F88" s="666" t="s">
        <v>1434</v>
      </c>
      <c r="G88" s="665" t="s">
        <v>545</v>
      </c>
      <c r="H88" s="665" t="s">
        <v>844</v>
      </c>
      <c r="I88" s="665" t="s">
        <v>845</v>
      </c>
      <c r="J88" s="665" t="s">
        <v>846</v>
      </c>
      <c r="K88" s="665" t="s">
        <v>591</v>
      </c>
      <c r="L88" s="667">
        <v>40.779999999999994</v>
      </c>
      <c r="M88" s="667">
        <v>5</v>
      </c>
      <c r="N88" s="668">
        <v>203.89999999999998</v>
      </c>
    </row>
    <row r="89" spans="1:14" ht="14.4" customHeight="1" x14ac:dyDescent="0.3">
      <c r="A89" s="663" t="s">
        <v>518</v>
      </c>
      <c r="B89" s="664" t="s">
        <v>1429</v>
      </c>
      <c r="C89" s="665" t="s">
        <v>523</v>
      </c>
      <c r="D89" s="666" t="s">
        <v>1430</v>
      </c>
      <c r="E89" s="665" t="s">
        <v>537</v>
      </c>
      <c r="F89" s="666" t="s">
        <v>1434</v>
      </c>
      <c r="G89" s="665" t="s">
        <v>545</v>
      </c>
      <c r="H89" s="665" t="s">
        <v>847</v>
      </c>
      <c r="I89" s="665" t="s">
        <v>848</v>
      </c>
      <c r="J89" s="665" t="s">
        <v>849</v>
      </c>
      <c r="K89" s="665" t="s">
        <v>850</v>
      </c>
      <c r="L89" s="667">
        <v>55.96</v>
      </c>
      <c r="M89" s="667">
        <v>3</v>
      </c>
      <c r="N89" s="668">
        <v>167.88</v>
      </c>
    </row>
    <row r="90" spans="1:14" ht="14.4" customHeight="1" x14ac:dyDescent="0.3">
      <c r="A90" s="663" t="s">
        <v>518</v>
      </c>
      <c r="B90" s="664" t="s">
        <v>1429</v>
      </c>
      <c r="C90" s="665" t="s">
        <v>523</v>
      </c>
      <c r="D90" s="666" t="s">
        <v>1430</v>
      </c>
      <c r="E90" s="665" t="s">
        <v>537</v>
      </c>
      <c r="F90" s="666" t="s">
        <v>1434</v>
      </c>
      <c r="G90" s="665" t="s">
        <v>545</v>
      </c>
      <c r="H90" s="665" t="s">
        <v>851</v>
      </c>
      <c r="I90" s="665" t="s">
        <v>852</v>
      </c>
      <c r="J90" s="665" t="s">
        <v>853</v>
      </c>
      <c r="K90" s="665" t="s">
        <v>854</v>
      </c>
      <c r="L90" s="667">
        <v>72.299999999999983</v>
      </c>
      <c r="M90" s="667">
        <v>1</v>
      </c>
      <c r="N90" s="668">
        <v>72.299999999999983</v>
      </c>
    </row>
    <row r="91" spans="1:14" ht="14.4" customHeight="1" x14ac:dyDescent="0.3">
      <c r="A91" s="663" t="s">
        <v>518</v>
      </c>
      <c r="B91" s="664" t="s">
        <v>1429</v>
      </c>
      <c r="C91" s="665" t="s">
        <v>523</v>
      </c>
      <c r="D91" s="666" t="s">
        <v>1430</v>
      </c>
      <c r="E91" s="665" t="s">
        <v>537</v>
      </c>
      <c r="F91" s="666" t="s">
        <v>1434</v>
      </c>
      <c r="G91" s="665" t="s">
        <v>545</v>
      </c>
      <c r="H91" s="665" t="s">
        <v>855</v>
      </c>
      <c r="I91" s="665" t="s">
        <v>856</v>
      </c>
      <c r="J91" s="665" t="s">
        <v>857</v>
      </c>
      <c r="K91" s="665" t="s">
        <v>858</v>
      </c>
      <c r="L91" s="667">
        <v>262.03999704105513</v>
      </c>
      <c r="M91" s="667">
        <v>2</v>
      </c>
      <c r="N91" s="668">
        <v>524.07999408211026</v>
      </c>
    </row>
    <row r="92" spans="1:14" ht="14.4" customHeight="1" x14ac:dyDescent="0.3">
      <c r="A92" s="663" t="s">
        <v>518</v>
      </c>
      <c r="B92" s="664" t="s">
        <v>1429</v>
      </c>
      <c r="C92" s="665" t="s">
        <v>523</v>
      </c>
      <c r="D92" s="666" t="s">
        <v>1430</v>
      </c>
      <c r="E92" s="665" t="s">
        <v>537</v>
      </c>
      <c r="F92" s="666" t="s">
        <v>1434</v>
      </c>
      <c r="G92" s="665" t="s">
        <v>545</v>
      </c>
      <c r="H92" s="665" t="s">
        <v>859</v>
      </c>
      <c r="I92" s="665" t="s">
        <v>860</v>
      </c>
      <c r="J92" s="665" t="s">
        <v>861</v>
      </c>
      <c r="K92" s="665" t="s">
        <v>862</v>
      </c>
      <c r="L92" s="667">
        <v>152.18375353276269</v>
      </c>
      <c r="M92" s="667">
        <v>37.999999999999986</v>
      </c>
      <c r="N92" s="668">
        <v>5782.9826342449805</v>
      </c>
    </row>
    <row r="93" spans="1:14" ht="14.4" customHeight="1" x14ac:dyDescent="0.3">
      <c r="A93" s="663" t="s">
        <v>518</v>
      </c>
      <c r="B93" s="664" t="s">
        <v>1429</v>
      </c>
      <c r="C93" s="665" t="s">
        <v>523</v>
      </c>
      <c r="D93" s="666" t="s">
        <v>1430</v>
      </c>
      <c r="E93" s="665" t="s">
        <v>537</v>
      </c>
      <c r="F93" s="666" t="s">
        <v>1434</v>
      </c>
      <c r="G93" s="665" t="s">
        <v>545</v>
      </c>
      <c r="H93" s="665" t="s">
        <v>863</v>
      </c>
      <c r="I93" s="665" t="s">
        <v>864</v>
      </c>
      <c r="J93" s="665" t="s">
        <v>865</v>
      </c>
      <c r="K93" s="665" t="s">
        <v>866</v>
      </c>
      <c r="L93" s="667">
        <v>85.750000000000014</v>
      </c>
      <c r="M93" s="667">
        <v>4</v>
      </c>
      <c r="N93" s="668">
        <v>343.00000000000006</v>
      </c>
    </row>
    <row r="94" spans="1:14" ht="14.4" customHeight="1" x14ac:dyDescent="0.3">
      <c r="A94" s="663" t="s">
        <v>518</v>
      </c>
      <c r="B94" s="664" t="s">
        <v>1429</v>
      </c>
      <c r="C94" s="665" t="s">
        <v>523</v>
      </c>
      <c r="D94" s="666" t="s">
        <v>1430</v>
      </c>
      <c r="E94" s="665" t="s">
        <v>537</v>
      </c>
      <c r="F94" s="666" t="s">
        <v>1434</v>
      </c>
      <c r="G94" s="665" t="s">
        <v>545</v>
      </c>
      <c r="H94" s="665" t="s">
        <v>867</v>
      </c>
      <c r="I94" s="665" t="s">
        <v>868</v>
      </c>
      <c r="J94" s="665" t="s">
        <v>869</v>
      </c>
      <c r="K94" s="665" t="s">
        <v>870</v>
      </c>
      <c r="L94" s="667">
        <v>111.62</v>
      </c>
      <c r="M94" s="667">
        <v>1</v>
      </c>
      <c r="N94" s="668">
        <v>111.62</v>
      </c>
    </row>
    <row r="95" spans="1:14" ht="14.4" customHeight="1" x14ac:dyDescent="0.3">
      <c r="A95" s="663" t="s">
        <v>518</v>
      </c>
      <c r="B95" s="664" t="s">
        <v>1429</v>
      </c>
      <c r="C95" s="665" t="s">
        <v>523</v>
      </c>
      <c r="D95" s="666" t="s">
        <v>1430</v>
      </c>
      <c r="E95" s="665" t="s">
        <v>537</v>
      </c>
      <c r="F95" s="666" t="s">
        <v>1434</v>
      </c>
      <c r="G95" s="665" t="s">
        <v>545</v>
      </c>
      <c r="H95" s="665" t="s">
        <v>871</v>
      </c>
      <c r="I95" s="665" t="s">
        <v>872</v>
      </c>
      <c r="J95" s="665" t="s">
        <v>873</v>
      </c>
      <c r="K95" s="665" t="s">
        <v>874</v>
      </c>
      <c r="L95" s="667">
        <v>104.07003604069499</v>
      </c>
      <c r="M95" s="667">
        <v>13</v>
      </c>
      <c r="N95" s="668">
        <v>1352.9104685290349</v>
      </c>
    </row>
    <row r="96" spans="1:14" ht="14.4" customHeight="1" x14ac:dyDescent="0.3">
      <c r="A96" s="663" t="s">
        <v>518</v>
      </c>
      <c r="B96" s="664" t="s">
        <v>1429</v>
      </c>
      <c r="C96" s="665" t="s">
        <v>523</v>
      </c>
      <c r="D96" s="666" t="s">
        <v>1430</v>
      </c>
      <c r="E96" s="665" t="s">
        <v>537</v>
      </c>
      <c r="F96" s="666" t="s">
        <v>1434</v>
      </c>
      <c r="G96" s="665" t="s">
        <v>545</v>
      </c>
      <c r="H96" s="665" t="s">
        <v>875</v>
      </c>
      <c r="I96" s="665" t="s">
        <v>876</v>
      </c>
      <c r="J96" s="665" t="s">
        <v>782</v>
      </c>
      <c r="K96" s="665" t="s">
        <v>877</v>
      </c>
      <c r="L96" s="667">
        <v>457.57125327920579</v>
      </c>
      <c r="M96" s="667">
        <v>1</v>
      </c>
      <c r="N96" s="668">
        <v>457.57125327920579</v>
      </c>
    </row>
    <row r="97" spans="1:14" ht="14.4" customHeight="1" x14ac:dyDescent="0.3">
      <c r="A97" s="663" t="s">
        <v>518</v>
      </c>
      <c r="B97" s="664" t="s">
        <v>1429</v>
      </c>
      <c r="C97" s="665" t="s">
        <v>523</v>
      </c>
      <c r="D97" s="666" t="s">
        <v>1430</v>
      </c>
      <c r="E97" s="665" t="s">
        <v>537</v>
      </c>
      <c r="F97" s="666" t="s">
        <v>1434</v>
      </c>
      <c r="G97" s="665" t="s">
        <v>545</v>
      </c>
      <c r="H97" s="665" t="s">
        <v>878</v>
      </c>
      <c r="I97" s="665" t="s">
        <v>879</v>
      </c>
      <c r="J97" s="665" t="s">
        <v>880</v>
      </c>
      <c r="K97" s="665" t="s">
        <v>881</v>
      </c>
      <c r="L97" s="667">
        <v>47.540165705006551</v>
      </c>
      <c r="M97" s="667">
        <v>11</v>
      </c>
      <c r="N97" s="668">
        <v>522.94182275507205</v>
      </c>
    </row>
    <row r="98" spans="1:14" ht="14.4" customHeight="1" x14ac:dyDescent="0.3">
      <c r="A98" s="663" t="s">
        <v>518</v>
      </c>
      <c r="B98" s="664" t="s">
        <v>1429</v>
      </c>
      <c r="C98" s="665" t="s">
        <v>523</v>
      </c>
      <c r="D98" s="666" t="s">
        <v>1430</v>
      </c>
      <c r="E98" s="665" t="s">
        <v>537</v>
      </c>
      <c r="F98" s="666" t="s">
        <v>1434</v>
      </c>
      <c r="G98" s="665" t="s">
        <v>545</v>
      </c>
      <c r="H98" s="665" t="s">
        <v>882</v>
      </c>
      <c r="I98" s="665" t="s">
        <v>759</v>
      </c>
      <c r="J98" s="665" t="s">
        <v>883</v>
      </c>
      <c r="K98" s="665" t="s">
        <v>884</v>
      </c>
      <c r="L98" s="667">
        <v>23.700130154161247</v>
      </c>
      <c r="M98" s="667">
        <v>138</v>
      </c>
      <c r="N98" s="668">
        <v>3270.6179612742521</v>
      </c>
    </row>
    <row r="99" spans="1:14" ht="14.4" customHeight="1" x14ac:dyDescent="0.3">
      <c r="A99" s="663" t="s">
        <v>518</v>
      </c>
      <c r="B99" s="664" t="s">
        <v>1429</v>
      </c>
      <c r="C99" s="665" t="s">
        <v>523</v>
      </c>
      <c r="D99" s="666" t="s">
        <v>1430</v>
      </c>
      <c r="E99" s="665" t="s">
        <v>537</v>
      </c>
      <c r="F99" s="666" t="s">
        <v>1434</v>
      </c>
      <c r="G99" s="665" t="s">
        <v>545</v>
      </c>
      <c r="H99" s="665" t="s">
        <v>885</v>
      </c>
      <c r="I99" s="665" t="s">
        <v>886</v>
      </c>
      <c r="J99" s="665" t="s">
        <v>887</v>
      </c>
      <c r="K99" s="665" t="s">
        <v>683</v>
      </c>
      <c r="L99" s="667">
        <v>43.619999999999969</v>
      </c>
      <c r="M99" s="667">
        <v>2</v>
      </c>
      <c r="N99" s="668">
        <v>87.239999999999938</v>
      </c>
    </row>
    <row r="100" spans="1:14" ht="14.4" customHeight="1" x14ac:dyDescent="0.3">
      <c r="A100" s="663" t="s">
        <v>518</v>
      </c>
      <c r="B100" s="664" t="s">
        <v>1429</v>
      </c>
      <c r="C100" s="665" t="s">
        <v>523</v>
      </c>
      <c r="D100" s="666" t="s">
        <v>1430</v>
      </c>
      <c r="E100" s="665" t="s">
        <v>537</v>
      </c>
      <c r="F100" s="666" t="s">
        <v>1434</v>
      </c>
      <c r="G100" s="665" t="s">
        <v>545</v>
      </c>
      <c r="H100" s="665" t="s">
        <v>888</v>
      </c>
      <c r="I100" s="665" t="s">
        <v>889</v>
      </c>
      <c r="J100" s="665" t="s">
        <v>890</v>
      </c>
      <c r="K100" s="665" t="s">
        <v>891</v>
      </c>
      <c r="L100" s="667">
        <v>108.08</v>
      </c>
      <c r="M100" s="667">
        <v>1</v>
      </c>
      <c r="N100" s="668">
        <v>108.08</v>
      </c>
    </row>
    <row r="101" spans="1:14" ht="14.4" customHeight="1" x14ac:dyDescent="0.3">
      <c r="A101" s="663" t="s">
        <v>518</v>
      </c>
      <c r="B101" s="664" t="s">
        <v>1429</v>
      </c>
      <c r="C101" s="665" t="s">
        <v>523</v>
      </c>
      <c r="D101" s="666" t="s">
        <v>1430</v>
      </c>
      <c r="E101" s="665" t="s">
        <v>537</v>
      </c>
      <c r="F101" s="666" t="s">
        <v>1434</v>
      </c>
      <c r="G101" s="665" t="s">
        <v>545</v>
      </c>
      <c r="H101" s="665" t="s">
        <v>892</v>
      </c>
      <c r="I101" s="665" t="s">
        <v>893</v>
      </c>
      <c r="J101" s="665" t="s">
        <v>894</v>
      </c>
      <c r="K101" s="665" t="s">
        <v>895</v>
      </c>
      <c r="L101" s="667">
        <v>77.28</v>
      </c>
      <c r="M101" s="667">
        <v>2</v>
      </c>
      <c r="N101" s="668">
        <v>154.56</v>
      </c>
    </row>
    <row r="102" spans="1:14" ht="14.4" customHeight="1" x14ac:dyDescent="0.3">
      <c r="A102" s="663" t="s">
        <v>518</v>
      </c>
      <c r="B102" s="664" t="s">
        <v>1429</v>
      </c>
      <c r="C102" s="665" t="s">
        <v>523</v>
      </c>
      <c r="D102" s="666" t="s">
        <v>1430</v>
      </c>
      <c r="E102" s="665" t="s">
        <v>537</v>
      </c>
      <c r="F102" s="666" t="s">
        <v>1434</v>
      </c>
      <c r="G102" s="665" t="s">
        <v>545</v>
      </c>
      <c r="H102" s="665" t="s">
        <v>896</v>
      </c>
      <c r="I102" s="665" t="s">
        <v>759</v>
      </c>
      <c r="J102" s="665" t="s">
        <v>897</v>
      </c>
      <c r="K102" s="665" t="s">
        <v>898</v>
      </c>
      <c r="L102" s="667">
        <v>195.375</v>
      </c>
      <c r="M102" s="667">
        <v>2</v>
      </c>
      <c r="N102" s="668">
        <v>390.75</v>
      </c>
    </row>
    <row r="103" spans="1:14" ht="14.4" customHeight="1" x14ac:dyDescent="0.3">
      <c r="A103" s="663" t="s">
        <v>518</v>
      </c>
      <c r="B103" s="664" t="s">
        <v>1429</v>
      </c>
      <c r="C103" s="665" t="s">
        <v>523</v>
      </c>
      <c r="D103" s="666" t="s">
        <v>1430</v>
      </c>
      <c r="E103" s="665" t="s">
        <v>537</v>
      </c>
      <c r="F103" s="666" t="s">
        <v>1434</v>
      </c>
      <c r="G103" s="665" t="s">
        <v>545</v>
      </c>
      <c r="H103" s="665" t="s">
        <v>899</v>
      </c>
      <c r="I103" s="665" t="s">
        <v>900</v>
      </c>
      <c r="J103" s="665" t="s">
        <v>651</v>
      </c>
      <c r="K103" s="665" t="s">
        <v>901</v>
      </c>
      <c r="L103" s="667">
        <v>39.459999999999987</v>
      </c>
      <c r="M103" s="667">
        <v>1</v>
      </c>
      <c r="N103" s="668">
        <v>39.459999999999987</v>
      </c>
    </row>
    <row r="104" spans="1:14" ht="14.4" customHeight="1" x14ac:dyDescent="0.3">
      <c r="A104" s="663" t="s">
        <v>518</v>
      </c>
      <c r="B104" s="664" t="s">
        <v>1429</v>
      </c>
      <c r="C104" s="665" t="s">
        <v>523</v>
      </c>
      <c r="D104" s="666" t="s">
        <v>1430</v>
      </c>
      <c r="E104" s="665" t="s">
        <v>537</v>
      </c>
      <c r="F104" s="666" t="s">
        <v>1434</v>
      </c>
      <c r="G104" s="665" t="s">
        <v>545</v>
      </c>
      <c r="H104" s="665" t="s">
        <v>902</v>
      </c>
      <c r="I104" s="665" t="s">
        <v>759</v>
      </c>
      <c r="J104" s="665" t="s">
        <v>903</v>
      </c>
      <c r="K104" s="665"/>
      <c r="L104" s="667">
        <v>48.211010050335652</v>
      </c>
      <c r="M104" s="667">
        <v>2</v>
      </c>
      <c r="N104" s="668">
        <v>96.422020100671304</v>
      </c>
    </row>
    <row r="105" spans="1:14" ht="14.4" customHeight="1" x14ac:dyDescent="0.3">
      <c r="A105" s="663" t="s">
        <v>518</v>
      </c>
      <c r="B105" s="664" t="s">
        <v>1429</v>
      </c>
      <c r="C105" s="665" t="s">
        <v>523</v>
      </c>
      <c r="D105" s="666" t="s">
        <v>1430</v>
      </c>
      <c r="E105" s="665" t="s">
        <v>537</v>
      </c>
      <c r="F105" s="666" t="s">
        <v>1434</v>
      </c>
      <c r="G105" s="665" t="s">
        <v>545</v>
      </c>
      <c r="H105" s="665" t="s">
        <v>904</v>
      </c>
      <c r="I105" s="665" t="s">
        <v>904</v>
      </c>
      <c r="J105" s="665" t="s">
        <v>905</v>
      </c>
      <c r="K105" s="665" t="s">
        <v>906</v>
      </c>
      <c r="L105" s="667">
        <v>46.66</v>
      </c>
      <c r="M105" s="667">
        <v>2</v>
      </c>
      <c r="N105" s="668">
        <v>93.32</v>
      </c>
    </row>
    <row r="106" spans="1:14" ht="14.4" customHeight="1" x14ac:dyDescent="0.3">
      <c r="A106" s="663" t="s">
        <v>518</v>
      </c>
      <c r="B106" s="664" t="s">
        <v>1429</v>
      </c>
      <c r="C106" s="665" t="s">
        <v>523</v>
      </c>
      <c r="D106" s="666" t="s">
        <v>1430</v>
      </c>
      <c r="E106" s="665" t="s">
        <v>537</v>
      </c>
      <c r="F106" s="666" t="s">
        <v>1434</v>
      </c>
      <c r="G106" s="665" t="s">
        <v>545</v>
      </c>
      <c r="H106" s="665" t="s">
        <v>907</v>
      </c>
      <c r="I106" s="665" t="s">
        <v>908</v>
      </c>
      <c r="J106" s="665" t="s">
        <v>766</v>
      </c>
      <c r="K106" s="665" t="s">
        <v>909</v>
      </c>
      <c r="L106" s="667">
        <v>45.650001904682668</v>
      </c>
      <c r="M106" s="667">
        <v>1</v>
      </c>
      <c r="N106" s="668">
        <v>45.650001904682668</v>
      </c>
    </row>
    <row r="107" spans="1:14" ht="14.4" customHeight="1" x14ac:dyDescent="0.3">
      <c r="A107" s="663" t="s">
        <v>518</v>
      </c>
      <c r="B107" s="664" t="s">
        <v>1429</v>
      </c>
      <c r="C107" s="665" t="s">
        <v>523</v>
      </c>
      <c r="D107" s="666" t="s">
        <v>1430</v>
      </c>
      <c r="E107" s="665" t="s">
        <v>537</v>
      </c>
      <c r="F107" s="666" t="s">
        <v>1434</v>
      </c>
      <c r="G107" s="665" t="s">
        <v>545</v>
      </c>
      <c r="H107" s="665" t="s">
        <v>910</v>
      </c>
      <c r="I107" s="665" t="s">
        <v>581</v>
      </c>
      <c r="J107" s="665" t="s">
        <v>911</v>
      </c>
      <c r="K107" s="665"/>
      <c r="L107" s="667">
        <v>423.63192126543152</v>
      </c>
      <c r="M107" s="667">
        <v>1</v>
      </c>
      <c r="N107" s="668">
        <v>423.63192126543152</v>
      </c>
    </row>
    <row r="108" spans="1:14" ht="14.4" customHeight="1" x14ac:dyDescent="0.3">
      <c r="A108" s="663" t="s">
        <v>518</v>
      </c>
      <c r="B108" s="664" t="s">
        <v>1429</v>
      </c>
      <c r="C108" s="665" t="s">
        <v>523</v>
      </c>
      <c r="D108" s="666" t="s">
        <v>1430</v>
      </c>
      <c r="E108" s="665" t="s">
        <v>537</v>
      </c>
      <c r="F108" s="666" t="s">
        <v>1434</v>
      </c>
      <c r="G108" s="665" t="s">
        <v>545</v>
      </c>
      <c r="H108" s="665" t="s">
        <v>912</v>
      </c>
      <c r="I108" s="665" t="s">
        <v>759</v>
      </c>
      <c r="J108" s="665" t="s">
        <v>913</v>
      </c>
      <c r="K108" s="665"/>
      <c r="L108" s="667">
        <v>123.35655449294116</v>
      </c>
      <c r="M108" s="667">
        <v>3</v>
      </c>
      <c r="N108" s="668">
        <v>370.06966347882349</v>
      </c>
    </row>
    <row r="109" spans="1:14" ht="14.4" customHeight="1" x14ac:dyDescent="0.3">
      <c r="A109" s="663" t="s">
        <v>518</v>
      </c>
      <c r="B109" s="664" t="s">
        <v>1429</v>
      </c>
      <c r="C109" s="665" t="s">
        <v>523</v>
      </c>
      <c r="D109" s="666" t="s">
        <v>1430</v>
      </c>
      <c r="E109" s="665" t="s">
        <v>537</v>
      </c>
      <c r="F109" s="666" t="s">
        <v>1434</v>
      </c>
      <c r="G109" s="665" t="s">
        <v>545</v>
      </c>
      <c r="H109" s="665" t="s">
        <v>914</v>
      </c>
      <c r="I109" s="665" t="s">
        <v>915</v>
      </c>
      <c r="J109" s="665" t="s">
        <v>916</v>
      </c>
      <c r="K109" s="665" t="s">
        <v>917</v>
      </c>
      <c r="L109" s="667">
        <v>50.789911304153343</v>
      </c>
      <c r="M109" s="667">
        <v>37</v>
      </c>
      <c r="N109" s="668">
        <v>1879.2267182536737</v>
      </c>
    </row>
    <row r="110" spans="1:14" ht="14.4" customHeight="1" x14ac:dyDescent="0.3">
      <c r="A110" s="663" t="s">
        <v>518</v>
      </c>
      <c r="B110" s="664" t="s">
        <v>1429</v>
      </c>
      <c r="C110" s="665" t="s">
        <v>523</v>
      </c>
      <c r="D110" s="666" t="s">
        <v>1430</v>
      </c>
      <c r="E110" s="665" t="s">
        <v>537</v>
      </c>
      <c r="F110" s="666" t="s">
        <v>1434</v>
      </c>
      <c r="G110" s="665" t="s">
        <v>545</v>
      </c>
      <c r="H110" s="665" t="s">
        <v>918</v>
      </c>
      <c r="I110" s="665" t="s">
        <v>919</v>
      </c>
      <c r="J110" s="665" t="s">
        <v>920</v>
      </c>
      <c r="K110" s="665" t="s">
        <v>921</v>
      </c>
      <c r="L110" s="667">
        <v>103.56999999999998</v>
      </c>
      <c r="M110" s="667">
        <v>3</v>
      </c>
      <c r="N110" s="668">
        <v>310.70999999999992</v>
      </c>
    </row>
    <row r="111" spans="1:14" ht="14.4" customHeight="1" x14ac:dyDescent="0.3">
      <c r="A111" s="663" t="s">
        <v>518</v>
      </c>
      <c r="B111" s="664" t="s">
        <v>1429</v>
      </c>
      <c r="C111" s="665" t="s">
        <v>523</v>
      </c>
      <c r="D111" s="666" t="s">
        <v>1430</v>
      </c>
      <c r="E111" s="665" t="s">
        <v>537</v>
      </c>
      <c r="F111" s="666" t="s">
        <v>1434</v>
      </c>
      <c r="G111" s="665" t="s">
        <v>545</v>
      </c>
      <c r="H111" s="665" t="s">
        <v>922</v>
      </c>
      <c r="I111" s="665" t="s">
        <v>923</v>
      </c>
      <c r="J111" s="665" t="s">
        <v>924</v>
      </c>
      <c r="K111" s="665" t="s">
        <v>925</v>
      </c>
      <c r="L111" s="667">
        <v>325.15999999999991</v>
      </c>
      <c r="M111" s="667">
        <v>18</v>
      </c>
      <c r="N111" s="668">
        <v>5852.8799999999983</v>
      </c>
    </row>
    <row r="112" spans="1:14" ht="14.4" customHeight="1" x14ac:dyDescent="0.3">
      <c r="A112" s="663" t="s">
        <v>518</v>
      </c>
      <c r="B112" s="664" t="s">
        <v>1429</v>
      </c>
      <c r="C112" s="665" t="s">
        <v>523</v>
      </c>
      <c r="D112" s="666" t="s">
        <v>1430</v>
      </c>
      <c r="E112" s="665" t="s">
        <v>537</v>
      </c>
      <c r="F112" s="666" t="s">
        <v>1434</v>
      </c>
      <c r="G112" s="665" t="s">
        <v>545</v>
      </c>
      <c r="H112" s="665" t="s">
        <v>926</v>
      </c>
      <c r="I112" s="665" t="s">
        <v>927</v>
      </c>
      <c r="J112" s="665" t="s">
        <v>928</v>
      </c>
      <c r="K112" s="665"/>
      <c r="L112" s="667">
        <v>252.97807158108557</v>
      </c>
      <c r="M112" s="667">
        <v>1</v>
      </c>
      <c r="N112" s="668">
        <v>252.97807158108557</v>
      </c>
    </row>
    <row r="113" spans="1:14" ht="14.4" customHeight="1" x14ac:dyDescent="0.3">
      <c r="A113" s="663" t="s">
        <v>518</v>
      </c>
      <c r="B113" s="664" t="s">
        <v>1429</v>
      </c>
      <c r="C113" s="665" t="s">
        <v>523</v>
      </c>
      <c r="D113" s="666" t="s">
        <v>1430</v>
      </c>
      <c r="E113" s="665" t="s">
        <v>537</v>
      </c>
      <c r="F113" s="666" t="s">
        <v>1434</v>
      </c>
      <c r="G113" s="665" t="s">
        <v>545</v>
      </c>
      <c r="H113" s="665" t="s">
        <v>929</v>
      </c>
      <c r="I113" s="665" t="s">
        <v>929</v>
      </c>
      <c r="J113" s="665" t="s">
        <v>930</v>
      </c>
      <c r="K113" s="665" t="s">
        <v>931</v>
      </c>
      <c r="L113" s="667">
        <v>108.67999999999998</v>
      </c>
      <c r="M113" s="667">
        <v>1</v>
      </c>
      <c r="N113" s="668">
        <v>108.67999999999998</v>
      </c>
    </row>
    <row r="114" spans="1:14" ht="14.4" customHeight="1" x14ac:dyDescent="0.3">
      <c r="A114" s="663" t="s">
        <v>518</v>
      </c>
      <c r="B114" s="664" t="s">
        <v>1429</v>
      </c>
      <c r="C114" s="665" t="s">
        <v>523</v>
      </c>
      <c r="D114" s="666" t="s">
        <v>1430</v>
      </c>
      <c r="E114" s="665" t="s">
        <v>537</v>
      </c>
      <c r="F114" s="666" t="s">
        <v>1434</v>
      </c>
      <c r="G114" s="665" t="s">
        <v>545</v>
      </c>
      <c r="H114" s="665" t="s">
        <v>932</v>
      </c>
      <c r="I114" s="665" t="s">
        <v>759</v>
      </c>
      <c r="J114" s="665" t="s">
        <v>933</v>
      </c>
      <c r="K114" s="665"/>
      <c r="L114" s="667">
        <v>113.14766375354151</v>
      </c>
      <c r="M114" s="667">
        <v>8</v>
      </c>
      <c r="N114" s="668">
        <v>905.18131002833206</v>
      </c>
    </row>
    <row r="115" spans="1:14" ht="14.4" customHeight="1" x14ac:dyDescent="0.3">
      <c r="A115" s="663" t="s">
        <v>518</v>
      </c>
      <c r="B115" s="664" t="s">
        <v>1429</v>
      </c>
      <c r="C115" s="665" t="s">
        <v>523</v>
      </c>
      <c r="D115" s="666" t="s">
        <v>1430</v>
      </c>
      <c r="E115" s="665" t="s">
        <v>537</v>
      </c>
      <c r="F115" s="666" t="s">
        <v>1434</v>
      </c>
      <c r="G115" s="665" t="s">
        <v>545</v>
      </c>
      <c r="H115" s="665" t="s">
        <v>934</v>
      </c>
      <c r="I115" s="665" t="s">
        <v>935</v>
      </c>
      <c r="J115" s="665" t="s">
        <v>936</v>
      </c>
      <c r="K115" s="665" t="s">
        <v>937</v>
      </c>
      <c r="L115" s="667">
        <v>142.34999999999994</v>
      </c>
      <c r="M115" s="667">
        <v>1</v>
      </c>
      <c r="N115" s="668">
        <v>142.34999999999994</v>
      </c>
    </row>
    <row r="116" spans="1:14" ht="14.4" customHeight="1" x14ac:dyDescent="0.3">
      <c r="A116" s="663" t="s">
        <v>518</v>
      </c>
      <c r="B116" s="664" t="s">
        <v>1429</v>
      </c>
      <c r="C116" s="665" t="s">
        <v>523</v>
      </c>
      <c r="D116" s="666" t="s">
        <v>1430</v>
      </c>
      <c r="E116" s="665" t="s">
        <v>537</v>
      </c>
      <c r="F116" s="666" t="s">
        <v>1434</v>
      </c>
      <c r="G116" s="665" t="s">
        <v>545</v>
      </c>
      <c r="H116" s="665" t="s">
        <v>938</v>
      </c>
      <c r="I116" s="665" t="s">
        <v>939</v>
      </c>
      <c r="J116" s="665" t="s">
        <v>940</v>
      </c>
      <c r="K116" s="665" t="s">
        <v>941</v>
      </c>
      <c r="L116" s="667">
        <v>74.609999999999985</v>
      </c>
      <c r="M116" s="667">
        <v>2</v>
      </c>
      <c r="N116" s="668">
        <v>149.21999999999997</v>
      </c>
    </row>
    <row r="117" spans="1:14" ht="14.4" customHeight="1" x14ac:dyDescent="0.3">
      <c r="A117" s="663" t="s">
        <v>518</v>
      </c>
      <c r="B117" s="664" t="s">
        <v>1429</v>
      </c>
      <c r="C117" s="665" t="s">
        <v>523</v>
      </c>
      <c r="D117" s="666" t="s">
        <v>1430</v>
      </c>
      <c r="E117" s="665" t="s">
        <v>537</v>
      </c>
      <c r="F117" s="666" t="s">
        <v>1434</v>
      </c>
      <c r="G117" s="665" t="s">
        <v>545</v>
      </c>
      <c r="H117" s="665" t="s">
        <v>942</v>
      </c>
      <c r="I117" s="665" t="s">
        <v>942</v>
      </c>
      <c r="J117" s="665" t="s">
        <v>943</v>
      </c>
      <c r="K117" s="665" t="s">
        <v>944</v>
      </c>
      <c r="L117" s="667">
        <v>604.90971342055616</v>
      </c>
      <c r="M117" s="667">
        <v>7</v>
      </c>
      <c r="N117" s="668">
        <v>4234.3679939438935</v>
      </c>
    </row>
    <row r="118" spans="1:14" ht="14.4" customHeight="1" x14ac:dyDescent="0.3">
      <c r="A118" s="663" t="s">
        <v>518</v>
      </c>
      <c r="B118" s="664" t="s">
        <v>1429</v>
      </c>
      <c r="C118" s="665" t="s">
        <v>523</v>
      </c>
      <c r="D118" s="666" t="s">
        <v>1430</v>
      </c>
      <c r="E118" s="665" t="s">
        <v>537</v>
      </c>
      <c r="F118" s="666" t="s">
        <v>1434</v>
      </c>
      <c r="G118" s="665" t="s">
        <v>545</v>
      </c>
      <c r="H118" s="665" t="s">
        <v>945</v>
      </c>
      <c r="I118" s="665" t="s">
        <v>946</v>
      </c>
      <c r="J118" s="665" t="s">
        <v>947</v>
      </c>
      <c r="K118" s="665" t="s">
        <v>948</v>
      </c>
      <c r="L118" s="667">
        <v>69.378412669690846</v>
      </c>
      <c r="M118" s="667">
        <v>6</v>
      </c>
      <c r="N118" s="668">
        <v>416.27047601814508</v>
      </c>
    </row>
    <row r="119" spans="1:14" ht="14.4" customHeight="1" x14ac:dyDescent="0.3">
      <c r="A119" s="663" t="s">
        <v>518</v>
      </c>
      <c r="B119" s="664" t="s">
        <v>1429</v>
      </c>
      <c r="C119" s="665" t="s">
        <v>523</v>
      </c>
      <c r="D119" s="666" t="s">
        <v>1430</v>
      </c>
      <c r="E119" s="665" t="s">
        <v>537</v>
      </c>
      <c r="F119" s="666" t="s">
        <v>1434</v>
      </c>
      <c r="G119" s="665" t="s">
        <v>545</v>
      </c>
      <c r="H119" s="665" t="s">
        <v>949</v>
      </c>
      <c r="I119" s="665" t="s">
        <v>759</v>
      </c>
      <c r="J119" s="665" t="s">
        <v>950</v>
      </c>
      <c r="K119" s="665"/>
      <c r="L119" s="667">
        <v>73.716410290938782</v>
      </c>
      <c r="M119" s="667">
        <v>3</v>
      </c>
      <c r="N119" s="668">
        <v>221.14923087281636</v>
      </c>
    </row>
    <row r="120" spans="1:14" ht="14.4" customHeight="1" x14ac:dyDescent="0.3">
      <c r="A120" s="663" t="s">
        <v>518</v>
      </c>
      <c r="B120" s="664" t="s">
        <v>1429</v>
      </c>
      <c r="C120" s="665" t="s">
        <v>523</v>
      </c>
      <c r="D120" s="666" t="s">
        <v>1430</v>
      </c>
      <c r="E120" s="665" t="s">
        <v>537</v>
      </c>
      <c r="F120" s="666" t="s">
        <v>1434</v>
      </c>
      <c r="G120" s="665" t="s">
        <v>545</v>
      </c>
      <c r="H120" s="665" t="s">
        <v>951</v>
      </c>
      <c r="I120" s="665" t="s">
        <v>759</v>
      </c>
      <c r="J120" s="665" t="s">
        <v>952</v>
      </c>
      <c r="K120" s="665"/>
      <c r="L120" s="667">
        <v>42.749676394993649</v>
      </c>
      <c r="M120" s="667">
        <v>3</v>
      </c>
      <c r="N120" s="668">
        <v>128.24902918498094</v>
      </c>
    </row>
    <row r="121" spans="1:14" ht="14.4" customHeight="1" x14ac:dyDescent="0.3">
      <c r="A121" s="663" t="s">
        <v>518</v>
      </c>
      <c r="B121" s="664" t="s">
        <v>1429</v>
      </c>
      <c r="C121" s="665" t="s">
        <v>523</v>
      </c>
      <c r="D121" s="666" t="s">
        <v>1430</v>
      </c>
      <c r="E121" s="665" t="s">
        <v>537</v>
      </c>
      <c r="F121" s="666" t="s">
        <v>1434</v>
      </c>
      <c r="G121" s="665" t="s">
        <v>545</v>
      </c>
      <c r="H121" s="665" t="s">
        <v>953</v>
      </c>
      <c r="I121" s="665" t="s">
        <v>581</v>
      </c>
      <c r="J121" s="665" t="s">
        <v>954</v>
      </c>
      <c r="K121" s="665"/>
      <c r="L121" s="667">
        <v>99.256015183571776</v>
      </c>
      <c r="M121" s="667">
        <v>2</v>
      </c>
      <c r="N121" s="668">
        <v>198.51203036714355</v>
      </c>
    </row>
    <row r="122" spans="1:14" ht="14.4" customHeight="1" x14ac:dyDescent="0.3">
      <c r="A122" s="663" t="s">
        <v>518</v>
      </c>
      <c r="B122" s="664" t="s">
        <v>1429</v>
      </c>
      <c r="C122" s="665" t="s">
        <v>523</v>
      </c>
      <c r="D122" s="666" t="s">
        <v>1430</v>
      </c>
      <c r="E122" s="665" t="s">
        <v>537</v>
      </c>
      <c r="F122" s="666" t="s">
        <v>1434</v>
      </c>
      <c r="G122" s="665" t="s">
        <v>545</v>
      </c>
      <c r="H122" s="665" t="s">
        <v>955</v>
      </c>
      <c r="I122" s="665" t="s">
        <v>759</v>
      </c>
      <c r="J122" s="665" t="s">
        <v>956</v>
      </c>
      <c r="K122" s="665"/>
      <c r="L122" s="667">
        <v>87.629807373039569</v>
      </c>
      <c r="M122" s="667">
        <v>2</v>
      </c>
      <c r="N122" s="668">
        <v>175.25961474607914</v>
      </c>
    </row>
    <row r="123" spans="1:14" ht="14.4" customHeight="1" x14ac:dyDescent="0.3">
      <c r="A123" s="663" t="s">
        <v>518</v>
      </c>
      <c r="B123" s="664" t="s">
        <v>1429</v>
      </c>
      <c r="C123" s="665" t="s">
        <v>523</v>
      </c>
      <c r="D123" s="666" t="s">
        <v>1430</v>
      </c>
      <c r="E123" s="665" t="s">
        <v>537</v>
      </c>
      <c r="F123" s="666" t="s">
        <v>1434</v>
      </c>
      <c r="G123" s="665" t="s">
        <v>545</v>
      </c>
      <c r="H123" s="665" t="s">
        <v>957</v>
      </c>
      <c r="I123" s="665" t="s">
        <v>958</v>
      </c>
      <c r="J123" s="665" t="s">
        <v>959</v>
      </c>
      <c r="K123" s="665" t="s">
        <v>960</v>
      </c>
      <c r="L123" s="667">
        <v>64.590000000000018</v>
      </c>
      <c r="M123" s="667">
        <v>1</v>
      </c>
      <c r="N123" s="668">
        <v>64.590000000000018</v>
      </c>
    </row>
    <row r="124" spans="1:14" ht="14.4" customHeight="1" x14ac:dyDescent="0.3">
      <c r="A124" s="663" t="s">
        <v>518</v>
      </c>
      <c r="B124" s="664" t="s">
        <v>1429</v>
      </c>
      <c r="C124" s="665" t="s">
        <v>523</v>
      </c>
      <c r="D124" s="666" t="s">
        <v>1430</v>
      </c>
      <c r="E124" s="665" t="s">
        <v>537</v>
      </c>
      <c r="F124" s="666" t="s">
        <v>1434</v>
      </c>
      <c r="G124" s="665" t="s">
        <v>545</v>
      </c>
      <c r="H124" s="665" t="s">
        <v>961</v>
      </c>
      <c r="I124" s="665" t="s">
        <v>962</v>
      </c>
      <c r="J124" s="665" t="s">
        <v>543</v>
      </c>
      <c r="K124" s="665" t="s">
        <v>963</v>
      </c>
      <c r="L124" s="667">
        <v>107.32981692305671</v>
      </c>
      <c r="M124" s="667">
        <v>32</v>
      </c>
      <c r="N124" s="668">
        <v>3434.5541415378148</v>
      </c>
    </row>
    <row r="125" spans="1:14" ht="14.4" customHeight="1" x14ac:dyDescent="0.3">
      <c r="A125" s="663" t="s">
        <v>518</v>
      </c>
      <c r="B125" s="664" t="s">
        <v>1429</v>
      </c>
      <c r="C125" s="665" t="s">
        <v>523</v>
      </c>
      <c r="D125" s="666" t="s">
        <v>1430</v>
      </c>
      <c r="E125" s="665" t="s">
        <v>537</v>
      </c>
      <c r="F125" s="666" t="s">
        <v>1434</v>
      </c>
      <c r="G125" s="665" t="s">
        <v>545</v>
      </c>
      <c r="H125" s="665" t="s">
        <v>964</v>
      </c>
      <c r="I125" s="665" t="s">
        <v>965</v>
      </c>
      <c r="J125" s="665" t="s">
        <v>966</v>
      </c>
      <c r="K125" s="665" t="s">
        <v>967</v>
      </c>
      <c r="L125" s="667">
        <v>82.389999999999986</v>
      </c>
      <c r="M125" s="667">
        <v>1</v>
      </c>
      <c r="N125" s="668">
        <v>82.389999999999986</v>
      </c>
    </row>
    <row r="126" spans="1:14" ht="14.4" customHeight="1" x14ac:dyDescent="0.3">
      <c r="A126" s="663" t="s">
        <v>518</v>
      </c>
      <c r="B126" s="664" t="s">
        <v>1429</v>
      </c>
      <c r="C126" s="665" t="s">
        <v>523</v>
      </c>
      <c r="D126" s="666" t="s">
        <v>1430</v>
      </c>
      <c r="E126" s="665" t="s">
        <v>537</v>
      </c>
      <c r="F126" s="666" t="s">
        <v>1434</v>
      </c>
      <c r="G126" s="665" t="s">
        <v>545</v>
      </c>
      <c r="H126" s="665" t="s">
        <v>968</v>
      </c>
      <c r="I126" s="665" t="s">
        <v>969</v>
      </c>
      <c r="J126" s="665" t="s">
        <v>970</v>
      </c>
      <c r="K126" s="665" t="s">
        <v>971</v>
      </c>
      <c r="L126" s="667">
        <v>63.339999999999947</v>
      </c>
      <c r="M126" s="667">
        <v>2</v>
      </c>
      <c r="N126" s="668">
        <v>126.67999999999989</v>
      </c>
    </row>
    <row r="127" spans="1:14" ht="14.4" customHeight="1" x14ac:dyDescent="0.3">
      <c r="A127" s="663" t="s">
        <v>518</v>
      </c>
      <c r="B127" s="664" t="s">
        <v>1429</v>
      </c>
      <c r="C127" s="665" t="s">
        <v>523</v>
      </c>
      <c r="D127" s="666" t="s">
        <v>1430</v>
      </c>
      <c r="E127" s="665" t="s">
        <v>537</v>
      </c>
      <c r="F127" s="666" t="s">
        <v>1434</v>
      </c>
      <c r="G127" s="665" t="s">
        <v>545</v>
      </c>
      <c r="H127" s="665" t="s">
        <v>972</v>
      </c>
      <c r="I127" s="665" t="s">
        <v>973</v>
      </c>
      <c r="J127" s="665" t="s">
        <v>974</v>
      </c>
      <c r="K127" s="665" t="s">
        <v>975</v>
      </c>
      <c r="L127" s="667">
        <v>351.85</v>
      </c>
      <c r="M127" s="667">
        <v>1</v>
      </c>
      <c r="N127" s="668">
        <v>351.85</v>
      </c>
    </row>
    <row r="128" spans="1:14" ht="14.4" customHeight="1" x14ac:dyDescent="0.3">
      <c r="A128" s="663" t="s">
        <v>518</v>
      </c>
      <c r="B128" s="664" t="s">
        <v>1429</v>
      </c>
      <c r="C128" s="665" t="s">
        <v>523</v>
      </c>
      <c r="D128" s="666" t="s">
        <v>1430</v>
      </c>
      <c r="E128" s="665" t="s">
        <v>537</v>
      </c>
      <c r="F128" s="666" t="s">
        <v>1434</v>
      </c>
      <c r="G128" s="665" t="s">
        <v>545</v>
      </c>
      <c r="H128" s="665" t="s">
        <v>976</v>
      </c>
      <c r="I128" s="665" t="s">
        <v>759</v>
      </c>
      <c r="J128" s="665" t="s">
        <v>977</v>
      </c>
      <c r="K128" s="665" t="s">
        <v>978</v>
      </c>
      <c r="L128" s="667">
        <v>26.209613704334153</v>
      </c>
      <c r="M128" s="667">
        <v>17</v>
      </c>
      <c r="N128" s="668">
        <v>445.56343297368062</v>
      </c>
    </row>
    <row r="129" spans="1:14" ht="14.4" customHeight="1" x14ac:dyDescent="0.3">
      <c r="A129" s="663" t="s">
        <v>518</v>
      </c>
      <c r="B129" s="664" t="s">
        <v>1429</v>
      </c>
      <c r="C129" s="665" t="s">
        <v>523</v>
      </c>
      <c r="D129" s="666" t="s">
        <v>1430</v>
      </c>
      <c r="E129" s="665" t="s">
        <v>537</v>
      </c>
      <c r="F129" s="666" t="s">
        <v>1434</v>
      </c>
      <c r="G129" s="665" t="s">
        <v>545</v>
      </c>
      <c r="H129" s="665" t="s">
        <v>979</v>
      </c>
      <c r="I129" s="665" t="s">
        <v>980</v>
      </c>
      <c r="J129" s="665" t="s">
        <v>981</v>
      </c>
      <c r="K129" s="665" t="s">
        <v>982</v>
      </c>
      <c r="L129" s="667">
        <v>192.04999999999998</v>
      </c>
      <c r="M129" s="667">
        <v>6</v>
      </c>
      <c r="N129" s="668">
        <v>1152.3</v>
      </c>
    </row>
    <row r="130" spans="1:14" ht="14.4" customHeight="1" x14ac:dyDescent="0.3">
      <c r="A130" s="663" t="s">
        <v>518</v>
      </c>
      <c r="B130" s="664" t="s">
        <v>1429</v>
      </c>
      <c r="C130" s="665" t="s">
        <v>523</v>
      </c>
      <c r="D130" s="666" t="s">
        <v>1430</v>
      </c>
      <c r="E130" s="665" t="s">
        <v>537</v>
      </c>
      <c r="F130" s="666" t="s">
        <v>1434</v>
      </c>
      <c r="G130" s="665" t="s">
        <v>545</v>
      </c>
      <c r="H130" s="665" t="s">
        <v>983</v>
      </c>
      <c r="I130" s="665" t="s">
        <v>759</v>
      </c>
      <c r="J130" s="665" t="s">
        <v>984</v>
      </c>
      <c r="K130" s="665"/>
      <c r="L130" s="667">
        <v>84.333021823684106</v>
      </c>
      <c r="M130" s="667">
        <v>2</v>
      </c>
      <c r="N130" s="668">
        <v>168.66604364736821</v>
      </c>
    </row>
    <row r="131" spans="1:14" ht="14.4" customHeight="1" x14ac:dyDescent="0.3">
      <c r="A131" s="663" t="s">
        <v>518</v>
      </c>
      <c r="B131" s="664" t="s">
        <v>1429</v>
      </c>
      <c r="C131" s="665" t="s">
        <v>523</v>
      </c>
      <c r="D131" s="666" t="s">
        <v>1430</v>
      </c>
      <c r="E131" s="665" t="s">
        <v>537</v>
      </c>
      <c r="F131" s="666" t="s">
        <v>1434</v>
      </c>
      <c r="G131" s="665" t="s">
        <v>545</v>
      </c>
      <c r="H131" s="665" t="s">
        <v>985</v>
      </c>
      <c r="I131" s="665" t="s">
        <v>759</v>
      </c>
      <c r="J131" s="665" t="s">
        <v>986</v>
      </c>
      <c r="K131" s="665"/>
      <c r="L131" s="667">
        <v>192.01416021029735</v>
      </c>
      <c r="M131" s="667">
        <v>2</v>
      </c>
      <c r="N131" s="668">
        <v>384.0283204205947</v>
      </c>
    </row>
    <row r="132" spans="1:14" ht="14.4" customHeight="1" x14ac:dyDescent="0.3">
      <c r="A132" s="663" t="s">
        <v>518</v>
      </c>
      <c r="B132" s="664" t="s">
        <v>1429</v>
      </c>
      <c r="C132" s="665" t="s">
        <v>523</v>
      </c>
      <c r="D132" s="666" t="s">
        <v>1430</v>
      </c>
      <c r="E132" s="665" t="s">
        <v>537</v>
      </c>
      <c r="F132" s="666" t="s">
        <v>1434</v>
      </c>
      <c r="G132" s="665" t="s">
        <v>545</v>
      </c>
      <c r="H132" s="665" t="s">
        <v>987</v>
      </c>
      <c r="I132" s="665" t="s">
        <v>988</v>
      </c>
      <c r="J132" s="665" t="s">
        <v>989</v>
      </c>
      <c r="K132" s="665" t="s">
        <v>990</v>
      </c>
      <c r="L132" s="667">
        <v>167.94686897749537</v>
      </c>
      <c r="M132" s="667">
        <v>1</v>
      </c>
      <c r="N132" s="668">
        <v>167.94686897749537</v>
      </c>
    </row>
    <row r="133" spans="1:14" ht="14.4" customHeight="1" x14ac:dyDescent="0.3">
      <c r="A133" s="663" t="s">
        <v>518</v>
      </c>
      <c r="B133" s="664" t="s">
        <v>1429</v>
      </c>
      <c r="C133" s="665" t="s">
        <v>523</v>
      </c>
      <c r="D133" s="666" t="s">
        <v>1430</v>
      </c>
      <c r="E133" s="665" t="s">
        <v>537</v>
      </c>
      <c r="F133" s="666" t="s">
        <v>1434</v>
      </c>
      <c r="G133" s="665" t="s">
        <v>545</v>
      </c>
      <c r="H133" s="665" t="s">
        <v>991</v>
      </c>
      <c r="I133" s="665" t="s">
        <v>991</v>
      </c>
      <c r="J133" s="665" t="s">
        <v>992</v>
      </c>
      <c r="K133" s="665" t="s">
        <v>993</v>
      </c>
      <c r="L133" s="667">
        <v>96.030000000000015</v>
      </c>
      <c r="M133" s="667">
        <v>6</v>
      </c>
      <c r="N133" s="668">
        <v>576.18000000000006</v>
      </c>
    </row>
    <row r="134" spans="1:14" ht="14.4" customHeight="1" x14ac:dyDescent="0.3">
      <c r="A134" s="663" t="s">
        <v>518</v>
      </c>
      <c r="B134" s="664" t="s">
        <v>1429</v>
      </c>
      <c r="C134" s="665" t="s">
        <v>523</v>
      </c>
      <c r="D134" s="666" t="s">
        <v>1430</v>
      </c>
      <c r="E134" s="665" t="s">
        <v>537</v>
      </c>
      <c r="F134" s="666" t="s">
        <v>1434</v>
      </c>
      <c r="G134" s="665" t="s">
        <v>545</v>
      </c>
      <c r="H134" s="665" t="s">
        <v>994</v>
      </c>
      <c r="I134" s="665" t="s">
        <v>759</v>
      </c>
      <c r="J134" s="665" t="s">
        <v>995</v>
      </c>
      <c r="K134" s="665"/>
      <c r="L134" s="667">
        <v>70.024772155704227</v>
      </c>
      <c r="M134" s="667">
        <v>41</v>
      </c>
      <c r="N134" s="668">
        <v>2871.0156583838734</v>
      </c>
    </row>
    <row r="135" spans="1:14" ht="14.4" customHeight="1" x14ac:dyDescent="0.3">
      <c r="A135" s="663" t="s">
        <v>518</v>
      </c>
      <c r="B135" s="664" t="s">
        <v>1429</v>
      </c>
      <c r="C135" s="665" t="s">
        <v>523</v>
      </c>
      <c r="D135" s="666" t="s">
        <v>1430</v>
      </c>
      <c r="E135" s="665" t="s">
        <v>537</v>
      </c>
      <c r="F135" s="666" t="s">
        <v>1434</v>
      </c>
      <c r="G135" s="665" t="s">
        <v>545</v>
      </c>
      <c r="H135" s="665" t="s">
        <v>996</v>
      </c>
      <c r="I135" s="665" t="s">
        <v>759</v>
      </c>
      <c r="J135" s="665" t="s">
        <v>997</v>
      </c>
      <c r="K135" s="665"/>
      <c r="L135" s="667">
        <v>37.700000000000003</v>
      </c>
      <c r="M135" s="667">
        <v>1</v>
      </c>
      <c r="N135" s="668">
        <v>37.700000000000003</v>
      </c>
    </row>
    <row r="136" spans="1:14" ht="14.4" customHeight="1" x14ac:dyDescent="0.3">
      <c r="A136" s="663" t="s">
        <v>518</v>
      </c>
      <c r="B136" s="664" t="s">
        <v>1429</v>
      </c>
      <c r="C136" s="665" t="s">
        <v>523</v>
      </c>
      <c r="D136" s="666" t="s">
        <v>1430</v>
      </c>
      <c r="E136" s="665" t="s">
        <v>537</v>
      </c>
      <c r="F136" s="666" t="s">
        <v>1434</v>
      </c>
      <c r="G136" s="665" t="s">
        <v>545</v>
      </c>
      <c r="H136" s="665" t="s">
        <v>998</v>
      </c>
      <c r="I136" s="665" t="s">
        <v>998</v>
      </c>
      <c r="J136" s="665" t="s">
        <v>999</v>
      </c>
      <c r="K136" s="665" t="s">
        <v>1000</v>
      </c>
      <c r="L136" s="667">
        <v>130.80599999999998</v>
      </c>
      <c r="M136" s="667">
        <v>5</v>
      </c>
      <c r="N136" s="668">
        <v>654.03</v>
      </c>
    </row>
    <row r="137" spans="1:14" ht="14.4" customHeight="1" x14ac:dyDescent="0.3">
      <c r="A137" s="663" t="s">
        <v>518</v>
      </c>
      <c r="B137" s="664" t="s">
        <v>1429</v>
      </c>
      <c r="C137" s="665" t="s">
        <v>523</v>
      </c>
      <c r="D137" s="666" t="s">
        <v>1430</v>
      </c>
      <c r="E137" s="665" t="s">
        <v>537</v>
      </c>
      <c r="F137" s="666" t="s">
        <v>1434</v>
      </c>
      <c r="G137" s="665" t="s">
        <v>545</v>
      </c>
      <c r="H137" s="665" t="s">
        <v>1001</v>
      </c>
      <c r="I137" s="665" t="s">
        <v>1001</v>
      </c>
      <c r="J137" s="665" t="s">
        <v>1002</v>
      </c>
      <c r="K137" s="665" t="s">
        <v>1003</v>
      </c>
      <c r="L137" s="667">
        <v>43.999999999999993</v>
      </c>
      <c r="M137" s="667">
        <v>2</v>
      </c>
      <c r="N137" s="668">
        <v>87.999999999999986</v>
      </c>
    </row>
    <row r="138" spans="1:14" ht="14.4" customHeight="1" x14ac:dyDescent="0.3">
      <c r="A138" s="663" t="s">
        <v>518</v>
      </c>
      <c r="B138" s="664" t="s">
        <v>1429</v>
      </c>
      <c r="C138" s="665" t="s">
        <v>523</v>
      </c>
      <c r="D138" s="666" t="s">
        <v>1430</v>
      </c>
      <c r="E138" s="665" t="s">
        <v>537</v>
      </c>
      <c r="F138" s="666" t="s">
        <v>1434</v>
      </c>
      <c r="G138" s="665" t="s">
        <v>545</v>
      </c>
      <c r="H138" s="665" t="s">
        <v>1004</v>
      </c>
      <c r="I138" s="665" t="s">
        <v>759</v>
      </c>
      <c r="J138" s="665" t="s">
        <v>1005</v>
      </c>
      <c r="K138" s="665"/>
      <c r="L138" s="667">
        <v>38.610000000000007</v>
      </c>
      <c r="M138" s="667">
        <v>2</v>
      </c>
      <c r="N138" s="668">
        <v>77.220000000000013</v>
      </c>
    </row>
    <row r="139" spans="1:14" ht="14.4" customHeight="1" x14ac:dyDescent="0.3">
      <c r="A139" s="663" t="s">
        <v>518</v>
      </c>
      <c r="B139" s="664" t="s">
        <v>1429</v>
      </c>
      <c r="C139" s="665" t="s">
        <v>523</v>
      </c>
      <c r="D139" s="666" t="s">
        <v>1430</v>
      </c>
      <c r="E139" s="665" t="s">
        <v>537</v>
      </c>
      <c r="F139" s="666" t="s">
        <v>1434</v>
      </c>
      <c r="G139" s="665" t="s">
        <v>545</v>
      </c>
      <c r="H139" s="665" t="s">
        <v>1006</v>
      </c>
      <c r="I139" s="665" t="s">
        <v>1006</v>
      </c>
      <c r="J139" s="665" t="s">
        <v>1007</v>
      </c>
      <c r="K139" s="665" t="s">
        <v>1008</v>
      </c>
      <c r="L139" s="667">
        <v>432.53</v>
      </c>
      <c r="M139" s="667">
        <v>1</v>
      </c>
      <c r="N139" s="668">
        <v>432.53</v>
      </c>
    </row>
    <row r="140" spans="1:14" ht="14.4" customHeight="1" x14ac:dyDescent="0.3">
      <c r="A140" s="663" t="s">
        <v>518</v>
      </c>
      <c r="B140" s="664" t="s">
        <v>1429</v>
      </c>
      <c r="C140" s="665" t="s">
        <v>523</v>
      </c>
      <c r="D140" s="666" t="s">
        <v>1430</v>
      </c>
      <c r="E140" s="665" t="s">
        <v>537</v>
      </c>
      <c r="F140" s="666" t="s">
        <v>1434</v>
      </c>
      <c r="G140" s="665" t="s">
        <v>545</v>
      </c>
      <c r="H140" s="665" t="s">
        <v>1009</v>
      </c>
      <c r="I140" s="665" t="s">
        <v>759</v>
      </c>
      <c r="J140" s="665" t="s">
        <v>1010</v>
      </c>
      <c r="K140" s="665"/>
      <c r="L140" s="667">
        <v>196.59000000000003</v>
      </c>
      <c r="M140" s="667">
        <v>2</v>
      </c>
      <c r="N140" s="668">
        <v>393.18000000000006</v>
      </c>
    </row>
    <row r="141" spans="1:14" ht="14.4" customHeight="1" x14ac:dyDescent="0.3">
      <c r="A141" s="663" t="s">
        <v>518</v>
      </c>
      <c r="B141" s="664" t="s">
        <v>1429</v>
      </c>
      <c r="C141" s="665" t="s">
        <v>523</v>
      </c>
      <c r="D141" s="666" t="s">
        <v>1430</v>
      </c>
      <c r="E141" s="665" t="s">
        <v>537</v>
      </c>
      <c r="F141" s="666" t="s">
        <v>1434</v>
      </c>
      <c r="G141" s="665" t="s">
        <v>545</v>
      </c>
      <c r="H141" s="665" t="s">
        <v>1011</v>
      </c>
      <c r="I141" s="665" t="s">
        <v>1011</v>
      </c>
      <c r="J141" s="665" t="s">
        <v>1012</v>
      </c>
      <c r="K141" s="665" t="s">
        <v>1013</v>
      </c>
      <c r="L141" s="667">
        <v>122.60027942971821</v>
      </c>
      <c r="M141" s="667">
        <v>8</v>
      </c>
      <c r="N141" s="668">
        <v>980.80223543774571</v>
      </c>
    </row>
    <row r="142" spans="1:14" ht="14.4" customHeight="1" x14ac:dyDescent="0.3">
      <c r="A142" s="663" t="s">
        <v>518</v>
      </c>
      <c r="B142" s="664" t="s">
        <v>1429</v>
      </c>
      <c r="C142" s="665" t="s">
        <v>523</v>
      </c>
      <c r="D142" s="666" t="s">
        <v>1430</v>
      </c>
      <c r="E142" s="665" t="s">
        <v>537</v>
      </c>
      <c r="F142" s="666" t="s">
        <v>1434</v>
      </c>
      <c r="G142" s="665" t="s">
        <v>545</v>
      </c>
      <c r="H142" s="665" t="s">
        <v>1014</v>
      </c>
      <c r="I142" s="665" t="s">
        <v>1014</v>
      </c>
      <c r="J142" s="665" t="s">
        <v>835</v>
      </c>
      <c r="K142" s="665" t="s">
        <v>836</v>
      </c>
      <c r="L142" s="667">
        <v>47.60958024016503</v>
      </c>
      <c r="M142" s="667">
        <v>4</v>
      </c>
      <c r="N142" s="668">
        <v>190.43832096066012</v>
      </c>
    </row>
    <row r="143" spans="1:14" ht="14.4" customHeight="1" x14ac:dyDescent="0.3">
      <c r="A143" s="663" t="s">
        <v>518</v>
      </c>
      <c r="B143" s="664" t="s">
        <v>1429</v>
      </c>
      <c r="C143" s="665" t="s">
        <v>523</v>
      </c>
      <c r="D143" s="666" t="s">
        <v>1430</v>
      </c>
      <c r="E143" s="665" t="s">
        <v>537</v>
      </c>
      <c r="F143" s="666" t="s">
        <v>1434</v>
      </c>
      <c r="G143" s="665" t="s">
        <v>545</v>
      </c>
      <c r="H143" s="665" t="s">
        <v>1015</v>
      </c>
      <c r="I143" s="665" t="s">
        <v>1015</v>
      </c>
      <c r="J143" s="665" t="s">
        <v>643</v>
      </c>
      <c r="K143" s="665" t="s">
        <v>1016</v>
      </c>
      <c r="L143" s="667">
        <v>150.18500000000006</v>
      </c>
      <c r="M143" s="667">
        <v>2</v>
      </c>
      <c r="N143" s="668">
        <v>300.37000000000012</v>
      </c>
    </row>
    <row r="144" spans="1:14" ht="14.4" customHeight="1" x14ac:dyDescent="0.3">
      <c r="A144" s="663" t="s">
        <v>518</v>
      </c>
      <c r="B144" s="664" t="s">
        <v>1429</v>
      </c>
      <c r="C144" s="665" t="s">
        <v>523</v>
      </c>
      <c r="D144" s="666" t="s">
        <v>1430</v>
      </c>
      <c r="E144" s="665" t="s">
        <v>537</v>
      </c>
      <c r="F144" s="666" t="s">
        <v>1434</v>
      </c>
      <c r="G144" s="665" t="s">
        <v>545</v>
      </c>
      <c r="H144" s="665" t="s">
        <v>1017</v>
      </c>
      <c r="I144" s="665" t="s">
        <v>581</v>
      </c>
      <c r="J144" s="665" t="s">
        <v>1018</v>
      </c>
      <c r="K144" s="665" t="s">
        <v>1019</v>
      </c>
      <c r="L144" s="667">
        <v>254.43314798796527</v>
      </c>
      <c r="M144" s="667">
        <v>1</v>
      </c>
      <c r="N144" s="668">
        <v>254.43314798796527</v>
      </c>
    </row>
    <row r="145" spans="1:14" ht="14.4" customHeight="1" x14ac:dyDescent="0.3">
      <c r="A145" s="663" t="s">
        <v>518</v>
      </c>
      <c r="B145" s="664" t="s">
        <v>1429</v>
      </c>
      <c r="C145" s="665" t="s">
        <v>523</v>
      </c>
      <c r="D145" s="666" t="s">
        <v>1430</v>
      </c>
      <c r="E145" s="665" t="s">
        <v>537</v>
      </c>
      <c r="F145" s="666" t="s">
        <v>1434</v>
      </c>
      <c r="G145" s="665" t="s">
        <v>545</v>
      </c>
      <c r="H145" s="665" t="s">
        <v>1020</v>
      </c>
      <c r="I145" s="665" t="s">
        <v>1020</v>
      </c>
      <c r="J145" s="665" t="s">
        <v>1021</v>
      </c>
      <c r="K145" s="665" t="s">
        <v>648</v>
      </c>
      <c r="L145" s="667">
        <v>127.5</v>
      </c>
      <c r="M145" s="667">
        <v>1</v>
      </c>
      <c r="N145" s="668">
        <v>127.5</v>
      </c>
    </row>
    <row r="146" spans="1:14" ht="14.4" customHeight="1" x14ac:dyDescent="0.3">
      <c r="A146" s="663" t="s">
        <v>518</v>
      </c>
      <c r="B146" s="664" t="s">
        <v>1429</v>
      </c>
      <c r="C146" s="665" t="s">
        <v>523</v>
      </c>
      <c r="D146" s="666" t="s">
        <v>1430</v>
      </c>
      <c r="E146" s="665" t="s">
        <v>537</v>
      </c>
      <c r="F146" s="666" t="s">
        <v>1434</v>
      </c>
      <c r="G146" s="665" t="s">
        <v>545</v>
      </c>
      <c r="H146" s="665" t="s">
        <v>1022</v>
      </c>
      <c r="I146" s="665" t="s">
        <v>759</v>
      </c>
      <c r="J146" s="665" t="s">
        <v>1023</v>
      </c>
      <c r="K146" s="665" t="s">
        <v>1024</v>
      </c>
      <c r="L146" s="667">
        <v>115.42999999999999</v>
      </c>
      <c r="M146" s="667">
        <v>2</v>
      </c>
      <c r="N146" s="668">
        <v>230.85999999999999</v>
      </c>
    </row>
    <row r="147" spans="1:14" ht="14.4" customHeight="1" x14ac:dyDescent="0.3">
      <c r="A147" s="663" t="s">
        <v>518</v>
      </c>
      <c r="B147" s="664" t="s">
        <v>1429</v>
      </c>
      <c r="C147" s="665" t="s">
        <v>523</v>
      </c>
      <c r="D147" s="666" t="s">
        <v>1430</v>
      </c>
      <c r="E147" s="665" t="s">
        <v>537</v>
      </c>
      <c r="F147" s="666" t="s">
        <v>1434</v>
      </c>
      <c r="G147" s="665" t="s">
        <v>1025</v>
      </c>
      <c r="H147" s="665" t="s">
        <v>1026</v>
      </c>
      <c r="I147" s="665" t="s">
        <v>1026</v>
      </c>
      <c r="J147" s="665" t="s">
        <v>1027</v>
      </c>
      <c r="K147" s="665" t="s">
        <v>1028</v>
      </c>
      <c r="L147" s="667">
        <v>12.05999999999999</v>
      </c>
      <c r="M147" s="667">
        <v>2</v>
      </c>
      <c r="N147" s="668">
        <v>24.11999999999998</v>
      </c>
    </row>
    <row r="148" spans="1:14" ht="14.4" customHeight="1" x14ac:dyDescent="0.3">
      <c r="A148" s="663" t="s">
        <v>518</v>
      </c>
      <c r="B148" s="664" t="s">
        <v>1429</v>
      </c>
      <c r="C148" s="665" t="s">
        <v>523</v>
      </c>
      <c r="D148" s="666" t="s">
        <v>1430</v>
      </c>
      <c r="E148" s="665" t="s">
        <v>537</v>
      </c>
      <c r="F148" s="666" t="s">
        <v>1434</v>
      </c>
      <c r="G148" s="665" t="s">
        <v>1025</v>
      </c>
      <c r="H148" s="665" t="s">
        <v>1029</v>
      </c>
      <c r="I148" s="665" t="s">
        <v>1030</v>
      </c>
      <c r="J148" s="665" t="s">
        <v>1031</v>
      </c>
      <c r="K148" s="665" t="s">
        <v>1032</v>
      </c>
      <c r="L148" s="667">
        <v>34.75</v>
      </c>
      <c r="M148" s="667">
        <v>51</v>
      </c>
      <c r="N148" s="668">
        <v>1772.25</v>
      </c>
    </row>
    <row r="149" spans="1:14" ht="14.4" customHeight="1" x14ac:dyDescent="0.3">
      <c r="A149" s="663" t="s">
        <v>518</v>
      </c>
      <c r="B149" s="664" t="s">
        <v>1429</v>
      </c>
      <c r="C149" s="665" t="s">
        <v>523</v>
      </c>
      <c r="D149" s="666" t="s">
        <v>1430</v>
      </c>
      <c r="E149" s="665" t="s">
        <v>537</v>
      </c>
      <c r="F149" s="666" t="s">
        <v>1434</v>
      </c>
      <c r="G149" s="665" t="s">
        <v>1025</v>
      </c>
      <c r="H149" s="665" t="s">
        <v>1033</v>
      </c>
      <c r="I149" s="665" t="s">
        <v>1034</v>
      </c>
      <c r="J149" s="665" t="s">
        <v>543</v>
      </c>
      <c r="K149" s="665" t="s">
        <v>544</v>
      </c>
      <c r="L149" s="667">
        <v>105.05947627500494</v>
      </c>
      <c r="M149" s="667">
        <v>1</v>
      </c>
      <c r="N149" s="668">
        <v>105.05947627500494</v>
      </c>
    </row>
    <row r="150" spans="1:14" ht="14.4" customHeight="1" x14ac:dyDescent="0.3">
      <c r="A150" s="663" t="s">
        <v>518</v>
      </c>
      <c r="B150" s="664" t="s">
        <v>1429</v>
      </c>
      <c r="C150" s="665" t="s">
        <v>523</v>
      </c>
      <c r="D150" s="666" t="s">
        <v>1430</v>
      </c>
      <c r="E150" s="665" t="s">
        <v>537</v>
      </c>
      <c r="F150" s="666" t="s">
        <v>1434</v>
      </c>
      <c r="G150" s="665" t="s">
        <v>1025</v>
      </c>
      <c r="H150" s="665" t="s">
        <v>1035</v>
      </c>
      <c r="I150" s="665" t="s">
        <v>1036</v>
      </c>
      <c r="J150" s="665" t="s">
        <v>1037</v>
      </c>
      <c r="K150" s="665" t="s">
        <v>1038</v>
      </c>
      <c r="L150" s="667">
        <v>721.20040958422555</v>
      </c>
      <c r="M150" s="667">
        <v>4</v>
      </c>
      <c r="N150" s="668">
        <v>2884.8016383369022</v>
      </c>
    </row>
    <row r="151" spans="1:14" ht="14.4" customHeight="1" x14ac:dyDescent="0.3">
      <c r="A151" s="663" t="s">
        <v>518</v>
      </c>
      <c r="B151" s="664" t="s">
        <v>1429</v>
      </c>
      <c r="C151" s="665" t="s">
        <v>523</v>
      </c>
      <c r="D151" s="666" t="s">
        <v>1430</v>
      </c>
      <c r="E151" s="665" t="s">
        <v>537</v>
      </c>
      <c r="F151" s="666" t="s">
        <v>1434</v>
      </c>
      <c r="G151" s="665" t="s">
        <v>1025</v>
      </c>
      <c r="H151" s="665" t="s">
        <v>1039</v>
      </c>
      <c r="I151" s="665" t="s">
        <v>1040</v>
      </c>
      <c r="J151" s="665" t="s">
        <v>1041</v>
      </c>
      <c r="K151" s="665" t="s">
        <v>1042</v>
      </c>
      <c r="L151" s="667">
        <v>29.999999999999996</v>
      </c>
      <c r="M151" s="667">
        <v>6</v>
      </c>
      <c r="N151" s="668">
        <v>179.99999999999997</v>
      </c>
    </row>
    <row r="152" spans="1:14" ht="14.4" customHeight="1" x14ac:dyDescent="0.3">
      <c r="A152" s="663" t="s">
        <v>518</v>
      </c>
      <c r="B152" s="664" t="s">
        <v>1429</v>
      </c>
      <c r="C152" s="665" t="s">
        <v>523</v>
      </c>
      <c r="D152" s="666" t="s">
        <v>1430</v>
      </c>
      <c r="E152" s="665" t="s">
        <v>537</v>
      </c>
      <c r="F152" s="666" t="s">
        <v>1434</v>
      </c>
      <c r="G152" s="665" t="s">
        <v>1025</v>
      </c>
      <c r="H152" s="665" t="s">
        <v>1043</v>
      </c>
      <c r="I152" s="665" t="s">
        <v>1044</v>
      </c>
      <c r="J152" s="665" t="s">
        <v>1045</v>
      </c>
      <c r="K152" s="665" t="s">
        <v>1046</v>
      </c>
      <c r="L152" s="667">
        <v>112.72999999999996</v>
      </c>
      <c r="M152" s="667">
        <v>1</v>
      </c>
      <c r="N152" s="668">
        <v>112.72999999999996</v>
      </c>
    </row>
    <row r="153" spans="1:14" ht="14.4" customHeight="1" x14ac:dyDescent="0.3">
      <c r="A153" s="663" t="s">
        <v>518</v>
      </c>
      <c r="B153" s="664" t="s">
        <v>1429</v>
      </c>
      <c r="C153" s="665" t="s">
        <v>523</v>
      </c>
      <c r="D153" s="666" t="s">
        <v>1430</v>
      </c>
      <c r="E153" s="665" t="s">
        <v>537</v>
      </c>
      <c r="F153" s="666" t="s">
        <v>1434</v>
      </c>
      <c r="G153" s="665" t="s">
        <v>1025</v>
      </c>
      <c r="H153" s="665" t="s">
        <v>1047</v>
      </c>
      <c r="I153" s="665" t="s">
        <v>1048</v>
      </c>
      <c r="J153" s="665" t="s">
        <v>1049</v>
      </c>
      <c r="K153" s="665" t="s">
        <v>1050</v>
      </c>
      <c r="L153" s="667">
        <v>36.180044907726902</v>
      </c>
      <c r="M153" s="667">
        <v>2</v>
      </c>
      <c r="N153" s="668">
        <v>72.360089815453804</v>
      </c>
    </row>
    <row r="154" spans="1:14" ht="14.4" customHeight="1" x14ac:dyDescent="0.3">
      <c r="A154" s="663" t="s">
        <v>518</v>
      </c>
      <c r="B154" s="664" t="s">
        <v>1429</v>
      </c>
      <c r="C154" s="665" t="s">
        <v>523</v>
      </c>
      <c r="D154" s="666" t="s">
        <v>1430</v>
      </c>
      <c r="E154" s="665" t="s">
        <v>537</v>
      </c>
      <c r="F154" s="666" t="s">
        <v>1434</v>
      </c>
      <c r="G154" s="665" t="s">
        <v>1025</v>
      </c>
      <c r="H154" s="665" t="s">
        <v>1051</v>
      </c>
      <c r="I154" s="665" t="s">
        <v>1052</v>
      </c>
      <c r="J154" s="665" t="s">
        <v>1053</v>
      </c>
      <c r="K154" s="665" t="s">
        <v>1054</v>
      </c>
      <c r="L154" s="667">
        <v>322.48999999999995</v>
      </c>
      <c r="M154" s="667">
        <v>1</v>
      </c>
      <c r="N154" s="668">
        <v>322.48999999999995</v>
      </c>
    </row>
    <row r="155" spans="1:14" ht="14.4" customHeight="1" x14ac:dyDescent="0.3">
      <c r="A155" s="663" t="s">
        <v>518</v>
      </c>
      <c r="B155" s="664" t="s">
        <v>1429</v>
      </c>
      <c r="C155" s="665" t="s">
        <v>523</v>
      </c>
      <c r="D155" s="666" t="s">
        <v>1430</v>
      </c>
      <c r="E155" s="665" t="s">
        <v>537</v>
      </c>
      <c r="F155" s="666" t="s">
        <v>1434</v>
      </c>
      <c r="G155" s="665" t="s">
        <v>1025</v>
      </c>
      <c r="H155" s="665" t="s">
        <v>1055</v>
      </c>
      <c r="I155" s="665" t="s">
        <v>1056</v>
      </c>
      <c r="J155" s="665" t="s">
        <v>1057</v>
      </c>
      <c r="K155" s="665" t="s">
        <v>1058</v>
      </c>
      <c r="L155" s="667">
        <v>44.11999999999999</v>
      </c>
      <c r="M155" s="667">
        <v>1</v>
      </c>
      <c r="N155" s="668">
        <v>44.11999999999999</v>
      </c>
    </row>
    <row r="156" spans="1:14" ht="14.4" customHeight="1" x14ac:dyDescent="0.3">
      <c r="A156" s="663" t="s">
        <v>518</v>
      </c>
      <c r="B156" s="664" t="s">
        <v>1429</v>
      </c>
      <c r="C156" s="665" t="s">
        <v>523</v>
      </c>
      <c r="D156" s="666" t="s">
        <v>1430</v>
      </c>
      <c r="E156" s="665" t="s">
        <v>537</v>
      </c>
      <c r="F156" s="666" t="s">
        <v>1434</v>
      </c>
      <c r="G156" s="665" t="s">
        <v>1025</v>
      </c>
      <c r="H156" s="665" t="s">
        <v>1059</v>
      </c>
      <c r="I156" s="665" t="s">
        <v>1060</v>
      </c>
      <c r="J156" s="665" t="s">
        <v>1061</v>
      </c>
      <c r="K156" s="665" t="s">
        <v>1062</v>
      </c>
      <c r="L156" s="667">
        <v>21.67</v>
      </c>
      <c r="M156" s="667">
        <v>1</v>
      </c>
      <c r="N156" s="668">
        <v>21.67</v>
      </c>
    </row>
    <row r="157" spans="1:14" ht="14.4" customHeight="1" x14ac:dyDescent="0.3">
      <c r="A157" s="663" t="s">
        <v>518</v>
      </c>
      <c r="B157" s="664" t="s">
        <v>1429</v>
      </c>
      <c r="C157" s="665" t="s">
        <v>523</v>
      </c>
      <c r="D157" s="666" t="s">
        <v>1430</v>
      </c>
      <c r="E157" s="665" t="s">
        <v>537</v>
      </c>
      <c r="F157" s="666" t="s">
        <v>1434</v>
      </c>
      <c r="G157" s="665" t="s">
        <v>1025</v>
      </c>
      <c r="H157" s="665" t="s">
        <v>1063</v>
      </c>
      <c r="I157" s="665" t="s">
        <v>1064</v>
      </c>
      <c r="J157" s="665" t="s">
        <v>1065</v>
      </c>
      <c r="K157" s="665" t="s">
        <v>1066</v>
      </c>
      <c r="L157" s="667">
        <v>129.32999999999998</v>
      </c>
      <c r="M157" s="667">
        <v>1</v>
      </c>
      <c r="N157" s="668">
        <v>129.32999999999998</v>
      </c>
    </row>
    <row r="158" spans="1:14" ht="14.4" customHeight="1" x14ac:dyDescent="0.3">
      <c r="A158" s="663" t="s">
        <v>518</v>
      </c>
      <c r="B158" s="664" t="s">
        <v>1429</v>
      </c>
      <c r="C158" s="665" t="s">
        <v>523</v>
      </c>
      <c r="D158" s="666" t="s">
        <v>1430</v>
      </c>
      <c r="E158" s="665" t="s">
        <v>537</v>
      </c>
      <c r="F158" s="666" t="s">
        <v>1434</v>
      </c>
      <c r="G158" s="665" t="s">
        <v>1025</v>
      </c>
      <c r="H158" s="665" t="s">
        <v>1067</v>
      </c>
      <c r="I158" s="665" t="s">
        <v>1068</v>
      </c>
      <c r="J158" s="665" t="s">
        <v>1069</v>
      </c>
      <c r="K158" s="665" t="s">
        <v>1070</v>
      </c>
      <c r="L158" s="667">
        <v>24.929999999999993</v>
      </c>
      <c r="M158" s="667">
        <v>1</v>
      </c>
      <c r="N158" s="668">
        <v>24.929999999999993</v>
      </c>
    </row>
    <row r="159" spans="1:14" ht="14.4" customHeight="1" x14ac:dyDescent="0.3">
      <c r="A159" s="663" t="s">
        <v>518</v>
      </c>
      <c r="B159" s="664" t="s">
        <v>1429</v>
      </c>
      <c r="C159" s="665" t="s">
        <v>523</v>
      </c>
      <c r="D159" s="666" t="s">
        <v>1430</v>
      </c>
      <c r="E159" s="665" t="s">
        <v>537</v>
      </c>
      <c r="F159" s="666" t="s">
        <v>1434</v>
      </c>
      <c r="G159" s="665" t="s">
        <v>1025</v>
      </c>
      <c r="H159" s="665" t="s">
        <v>1071</v>
      </c>
      <c r="I159" s="665" t="s">
        <v>1072</v>
      </c>
      <c r="J159" s="665" t="s">
        <v>543</v>
      </c>
      <c r="K159" s="665" t="s">
        <v>1073</v>
      </c>
      <c r="L159" s="667">
        <v>58.739999999999988</v>
      </c>
      <c r="M159" s="667">
        <v>1</v>
      </c>
      <c r="N159" s="668">
        <v>58.739999999999988</v>
      </c>
    </row>
    <row r="160" spans="1:14" ht="14.4" customHeight="1" x14ac:dyDescent="0.3">
      <c r="A160" s="663" t="s">
        <v>518</v>
      </c>
      <c r="B160" s="664" t="s">
        <v>1429</v>
      </c>
      <c r="C160" s="665" t="s">
        <v>523</v>
      </c>
      <c r="D160" s="666" t="s">
        <v>1430</v>
      </c>
      <c r="E160" s="665" t="s">
        <v>537</v>
      </c>
      <c r="F160" s="666" t="s">
        <v>1434</v>
      </c>
      <c r="G160" s="665" t="s">
        <v>1025</v>
      </c>
      <c r="H160" s="665" t="s">
        <v>1074</v>
      </c>
      <c r="I160" s="665" t="s">
        <v>1075</v>
      </c>
      <c r="J160" s="665" t="s">
        <v>1076</v>
      </c>
      <c r="K160" s="665" t="s">
        <v>1077</v>
      </c>
      <c r="L160" s="667">
        <v>79.06</v>
      </c>
      <c r="M160" s="667">
        <v>1</v>
      </c>
      <c r="N160" s="668">
        <v>79.06</v>
      </c>
    </row>
    <row r="161" spans="1:14" ht="14.4" customHeight="1" x14ac:dyDescent="0.3">
      <c r="A161" s="663" t="s">
        <v>518</v>
      </c>
      <c r="B161" s="664" t="s">
        <v>1429</v>
      </c>
      <c r="C161" s="665" t="s">
        <v>523</v>
      </c>
      <c r="D161" s="666" t="s">
        <v>1430</v>
      </c>
      <c r="E161" s="665" t="s">
        <v>537</v>
      </c>
      <c r="F161" s="666" t="s">
        <v>1434</v>
      </c>
      <c r="G161" s="665" t="s">
        <v>1025</v>
      </c>
      <c r="H161" s="665" t="s">
        <v>1078</v>
      </c>
      <c r="I161" s="665" t="s">
        <v>1079</v>
      </c>
      <c r="J161" s="665" t="s">
        <v>1080</v>
      </c>
      <c r="K161" s="665" t="s">
        <v>1081</v>
      </c>
      <c r="L161" s="667">
        <v>20.06000073637486</v>
      </c>
      <c r="M161" s="667">
        <v>4</v>
      </c>
      <c r="N161" s="668">
        <v>80.240002945499441</v>
      </c>
    </row>
    <row r="162" spans="1:14" ht="14.4" customHeight="1" x14ac:dyDescent="0.3">
      <c r="A162" s="663" t="s">
        <v>518</v>
      </c>
      <c r="B162" s="664" t="s">
        <v>1429</v>
      </c>
      <c r="C162" s="665" t="s">
        <v>523</v>
      </c>
      <c r="D162" s="666" t="s">
        <v>1430</v>
      </c>
      <c r="E162" s="665" t="s">
        <v>537</v>
      </c>
      <c r="F162" s="666" t="s">
        <v>1434</v>
      </c>
      <c r="G162" s="665" t="s">
        <v>1025</v>
      </c>
      <c r="H162" s="665" t="s">
        <v>1082</v>
      </c>
      <c r="I162" s="665" t="s">
        <v>1083</v>
      </c>
      <c r="J162" s="665" t="s">
        <v>1084</v>
      </c>
      <c r="K162" s="665" t="s">
        <v>1085</v>
      </c>
      <c r="L162" s="667">
        <v>465.8649999999999</v>
      </c>
      <c r="M162" s="667">
        <v>2</v>
      </c>
      <c r="N162" s="668">
        <v>931.72999999999979</v>
      </c>
    </row>
    <row r="163" spans="1:14" ht="14.4" customHeight="1" x14ac:dyDescent="0.3">
      <c r="A163" s="663" t="s">
        <v>518</v>
      </c>
      <c r="B163" s="664" t="s">
        <v>1429</v>
      </c>
      <c r="C163" s="665" t="s">
        <v>523</v>
      </c>
      <c r="D163" s="666" t="s">
        <v>1430</v>
      </c>
      <c r="E163" s="665" t="s">
        <v>537</v>
      </c>
      <c r="F163" s="666" t="s">
        <v>1434</v>
      </c>
      <c r="G163" s="665" t="s">
        <v>1025</v>
      </c>
      <c r="H163" s="665" t="s">
        <v>1086</v>
      </c>
      <c r="I163" s="665" t="s">
        <v>1087</v>
      </c>
      <c r="J163" s="665" t="s">
        <v>1088</v>
      </c>
      <c r="K163" s="665" t="s">
        <v>1089</v>
      </c>
      <c r="L163" s="667">
        <v>47.779999999999994</v>
      </c>
      <c r="M163" s="667">
        <v>1</v>
      </c>
      <c r="N163" s="668">
        <v>47.779999999999994</v>
      </c>
    </row>
    <row r="164" spans="1:14" ht="14.4" customHeight="1" x14ac:dyDescent="0.3">
      <c r="A164" s="663" t="s">
        <v>518</v>
      </c>
      <c r="B164" s="664" t="s">
        <v>1429</v>
      </c>
      <c r="C164" s="665" t="s">
        <v>523</v>
      </c>
      <c r="D164" s="666" t="s">
        <v>1430</v>
      </c>
      <c r="E164" s="665" t="s">
        <v>537</v>
      </c>
      <c r="F164" s="666" t="s">
        <v>1434</v>
      </c>
      <c r="G164" s="665" t="s">
        <v>1025</v>
      </c>
      <c r="H164" s="665" t="s">
        <v>1090</v>
      </c>
      <c r="I164" s="665" t="s">
        <v>1090</v>
      </c>
      <c r="J164" s="665" t="s">
        <v>1091</v>
      </c>
      <c r="K164" s="665" t="s">
        <v>1092</v>
      </c>
      <c r="L164" s="667">
        <v>70.06</v>
      </c>
      <c r="M164" s="667">
        <v>1</v>
      </c>
      <c r="N164" s="668">
        <v>70.06</v>
      </c>
    </row>
    <row r="165" spans="1:14" ht="14.4" customHeight="1" x14ac:dyDescent="0.3">
      <c r="A165" s="663" t="s">
        <v>518</v>
      </c>
      <c r="B165" s="664" t="s">
        <v>1429</v>
      </c>
      <c r="C165" s="665" t="s">
        <v>523</v>
      </c>
      <c r="D165" s="666" t="s">
        <v>1430</v>
      </c>
      <c r="E165" s="665" t="s">
        <v>537</v>
      </c>
      <c r="F165" s="666" t="s">
        <v>1434</v>
      </c>
      <c r="G165" s="665" t="s">
        <v>1025</v>
      </c>
      <c r="H165" s="665" t="s">
        <v>1093</v>
      </c>
      <c r="I165" s="665" t="s">
        <v>1094</v>
      </c>
      <c r="J165" s="665" t="s">
        <v>1095</v>
      </c>
      <c r="K165" s="665" t="s">
        <v>1096</v>
      </c>
      <c r="L165" s="667">
        <v>61.530087115791929</v>
      </c>
      <c r="M165" s="667">
        <v>1</v>
      </c>
      <c r="N165" s="668">
        <v>61.530087115791929</v>
      </c>
    </row>
    <row r="166" spans="1:14" ht="14.4" customHeight="1" x14ac:dyDescent="0.3">
      <c r="A166" s="663" t="s">
        <v>518</v>
      </c>
      <c r="B166" s="664" t="s">
        <v>1429</v>
      </c>
      <c r="C166" s="665" t="s">
        <v>523</v>
      </c>
      <c r="D166" s="666" t="s">
        <v>1430</v>
      </c>
      <c r="E166" s="665" t="s">
        <v>537</v>
      </c>
      <c r="F166" s="666" t="s">
        <v>1434</v>
      </c>
      <c r="G166" s="665" t="s">
        <v>1025</v>
      </c>
      <c r="H166" s="665" t="s">
        <v>1097</v>
      </c>
      <c r="I166" s="665" t="s">
        <v>1098</v>
      </c>
      <c r="J166" s="665" t="s">
        <v>1099</v>
      </c>
      <c r="K166" s="665" t="s">
        <v>1100</v>
      </c>
      <c r="L166" s="667">
        <v>147.23409886517419</v>
      </c>
      <c r="M166" s="667">
        <v>2</v>
      </c>
      <c r="N166" s="668">
        <v>294.46819773034838</v>
      </c>
    </row>
    <row r="167" spans="1:14" ht="14.4" customHeight="1" x14ac:dyDescent="0.3">
      <c r="A167" s="663" t="s">
        <v>518</v>
      </c>
      <c r="B167" s="664" t="s">
        <v>1429</v>
      </c>
      <c r="C167" s="665" t="s">
        <v>523</v>
      </c>
      <c r="D167" s="666" t="s">
        <v>1430</v>
      </c>
      <c r="E167" s="665" t="s">
        <v>537</v>
      </c>
      <c r="F167" s="666" t="s">
        <v>1434</v>
      </c>
      <c r="G167" s="665" t="s">
        <v>1025</v>
      </c>
      <c r="H167" s="665" t="s">
        <v>1101</v>
      </c>
      <c r="I167" s="665" t="s">
        <v>1102</v>
      </c>
      <c r="J167" s="665" t="s">
        <v>1037</v>
      </c>
      <c r="K167" s="665" t="s">
        <v>1103</v>
      </c>
      <c r="L167" s="667">
        <v>301.47000000000003</v>
      </c>
      <c r="M167" s="667">
        <v>3</v>
      </c>
      <c r="N167" s="668">
        <v>904.41000000000008</v>
      </c>
    </row>
    <row r="168" spans="1:14" ht="14.4" customHeight="1" x14ac:dyDescent="0.3">
      <c r="A168" s="663" t="s">
        <v>518</v>
      </c>
      <c r="B168" s="664" t="s">
        <v>1429</v>
      </c>
      <c r="C168" s="665" t="s">
        <v>523</v>
      </c>
      <c r="D168" s="666" t="s">
        <v>1430</v>
      </c>
      <c r="E168" s="665" t="s">
        <v>537</v>
      </c>
      <c r="F168" s="666" t="s">
        <v>1434</v>
      </c>
      <c r="G168" s="665" t="s">
        <v>1025</v>
      </c>
      <c r="H168" s="665" t="s">
        <v>1104</v>
      </c>
      <c r="I168" s="665" t="s">
        <v>1105</v>
      </c>
      <c r="J168" s="665" t="s">
        <v>1106</v>
      </c>
      <c r="K168" s="665" t="s">
        <v>1107</v>
      </c>
      <c r="L168" s="667">
        <v>78.290000000000006</v>
      </c>
      <c r="M168" s="667">
        <v>1</v>
      </c>
      <c r="N168" s="668">
        <v>78.290000000000006</v>
      </c>
    </row>
    <row r="169" spans="1:14" ht="14.4" customHeight="1" x14ac:dyDescent="0.3">
      <c r="A169" s="663" t="s">
        <v>518</v>
      </c>
      <c r="B169" s="664" t="s">
        <v>1429</v>
      </c>
      <c r="C169" s="665" t="s">
        <v>523</v>
      </c>
      <c r="D169" s="666" t="s">
        <v>1430</v>
      </c>
      <c r="E169" s="665" t="s">
        <v>537</v>
      </c>
      <c r="F169" s="666" t="s">
        <v>1434</v>
      </c>
      <c r="G169" s="665" t="s">
        <v>1025</v>
      </c>
      <c r="H169" s="665" t="s">
        <v>1108</v>
      </c>
      <c r="I169" s="665" t="s">
        <v>1109</v>
      </c>
      <c r="J169" s="665" t="s">
        <v>1110</v>
      </c>
      <c r="K169" s="665" t="s">
        <v>1111</v>
      </c>
      <c r="L169" s="667">
        <v>61.659999999999947</v>
      </c>
      <c r="M169" s="667">
        <v>1</v>
      </c>
      <c r="N169" s="668">
        <v>61.659999999999947</v>
      </c>
    </row>
    <row r="170" spans="1:14" ht="14.4" customHeight="1" x14ac:dyDescent="0.3">
      <c r="A170" s="663" t="s">
        <v>518</v>
      </c>
      <c r="B170" s="664" t="s">
        <v>1429</v>
      </c>
      <c r="C170" s="665" t="s">
        <v>523</v>
      </c>
      <c r="D170" s="666" t="s">
        <v>1430</v>
      </c>
      <c r="E170" s="665" t="s">
        <v>537</v>
      </c>
      <c r="F170" s="666" t="s">
        <v>1434</v>
      </c>
      <c r="G170" s="665" t="s">
        <v>1025</v>
      </c>
      <c r="H170" s="665" t="s">
        <v>1112</v>
      </c>
      <c r="I170" s="665" t="s">
        <v>1113</v>
      </c>
      <c r="J170" s="665" t="s">
        <v>1114</v>
      </c>
      <c r="K170" s="665" t="s">
        <v>1115</v>
      </c>
      <c r="L170" s="667">
        <v>27.48</v>
      </c>
      <c r="M170" s="667">
        <v>1</v>
      </c>
      <c r="N170" s="668">
        <v>27.48</v>
      </c>
    </row>
    <row r="171" spans="1:14" ht="14.4" customHeight="1" x14ac:dyDescent="0.3">
      <c r="A171" s="663" t="s">
        <v>518</v>
      </c>
      <c r="B171" s="664" t="s">
        <v>1429</v>
      </c>
      <c r="C171" s="665" t="s">
        <v>523</v>
      </c>
      <c r="D171" s="666" t="s">
        <v>1430</v>
      </c>
      <c r="E171" s="665" t="s">
        <v>537</v>
      </c>
      <c r="F171" s="666" t="s">
        <v>1434</v>
      </c>
      <c r="G171" s="665" t="s">
        <v>1025</v>
      </c>
      <c r="H171" s="665" t="s">
        <v>1116</v>
      </c>
      <c r="I171" s="665" t="s">
        <v>1117</v>
      </c>
      <c r="J171" s="665" t="s">
        <v>1118</v>
      </c>
      <c r="K171" s="665" t="s">
        <v>1119</v>
      </c>
      <c r="L171" s="667">
        <v>865.99000000000024</v>
      </c>
      <c r="M171" s="667">
        <v>1</v>
      </c>
      <c r="N171" s="668">
        <v>865.99000000000024</v>
      </c>
    </row>
    <row r="172" spans="1:14" ht="14.4" customHeight="1" x14ac:dyDescent="0.3">
      <c r="A172" s="663" t="s">
        <v>518</v>
      </c>
      <c r="B172" s="664" t="s">
        <v>1429</v>
      </c>
      <c r="C172" s="665" t="s">
        <v>523</v>
      </c>
      <c r="D172" s="666" t="s">
        <v>1430</v>
      </c>
      <c r="E172" s="665" t="s">
        <v>537</v>
      </c>
      <c r="F172" s="666" t="s">
        <v>1434</v>
      </c>
      <c r="G172" s="665" t="s">
        <v>1025</v>
      </c>
      <c r="H172" s="665" t="s">
        <v>1120</v>
      </c>
      <c r="I172" s="665" t="s">
        <v>1120</v>
      </c>
      <c r="J172" s="665" t="s">
        <v>1121</v>
      </c>
      <c r="K172" s="665" t="s">
        <v>1122</v>
      </c>
      <c r="L172" s="667">
        <v>169.03999999999996</v>
      </c>
      <c r="M172" s="667">
        <v>6</v>
      </c>
      <c r="N172" s="668">
        <v>1014.2399999999998</v>
      </c>
    </row>
    <row r="173" spans="1:14" ht="14.4" customHeight="1" x14ac:dyDescent="0.3">
      <c r="A173" s="663" t="s">
        <v>518</v>
      </c>
      <c r="B173" s="664" t="s">
        <v>1429</v>
      </c>
      <c r="C173" s="665" t="s">
        <v>523</v>
      </c>
      <c r="D173" s="666" t="s">
        <v>1430</v>
      </c>
      <c r="E173" s="665" t="s">
        <v>537</v>
      </c>
      <c r="F173" s="666" t="s">
        <v>1434</v>
      </c>
      <c r="G173" s="665" t="s">
        <v>1025</v>
      </c>
      <c r="H173" s="665" t="s">
        <v>1123</v>
      </c>
      <c r="I173" s="665" t="s">
        <v>1123</v>
      </c>
      <c r="J173" s="665" t="s">
        <v>1124</v>
      </c>
      <c r="K173" s="665" t="s">
        <v>1125</v>
      </c>
      <c r="L173" s="667">
        <v>273.89999999999998</v>
      </c>
      <c r="M173" s="667">
        <v>1</v>
      </c>
      <c r="N173" s="668">
        <v>273.89999999999998</v>
      </c>
    </row>
    <row r="174" spans="1:14" ht="14.4" customHeight="1" x14ac:dyDescent="0.3">
      <c r="A174" s="663" t="s">
        <v>518</v>
      </c>
      <c r="B174" s="664" t="s">
        <v>1429</v>
      </c>
      <c r="C174" s="665" t="s">
        <v>523</v>
      </c>
      <c r="D174" s="666" t="s">
        <v>1430</v>
      </c>
      <c r="E174" s="665" t="s">
        <v>537</v>
      </c>
      <c r="F174" s="666" t="s">
        <v>1434</v>
      </c>
      <c r="G174" s="665" t="s">
        <v>1025</v>
      </c>
      <c r="H174" s="665" t="s">
        <v>1126</v>
      </c>
      <c r="I174" s="665" t="s">
        <v>1126</v>
      </c>
      <c r="J174" s="665" t="s">
        <v>1127</v>
      </c>
      <c r="K174" s="665" t="s">
        <v>1128</v>
      </c>
      <c r="L174" s="667">
        <v>57.699999999999996</v>
      </c>
      <c r="M174" s="667">
        <v>6</v>
      </c>
      <c r="N174" s="668">
        <v>346.2</v>
      </c>
    </row>
    <row r="175" spans="1:14" ht="14.4" customHeight="1" x14ac:dyDescent="0.3">
      <c r="A175" s="663" t="s">
        <v>518</v>
      </c>
      <c r="B175" s="664" t="s">
        <v>1429</v>
      </c>
      <c r="C175" s="665" t="s">
        <v>523</v>
      </c>
      <c r="D175" s="666" t="s">
        <v>1430</v>
      </c>
      <c r="E175" s="665" t="s">
        <v>537</v>
      </c>
      <c r="F175" s="666" t="s">
        <v>1434</v>
      </c>
      <c r="G175" s="665" t="s">
        <v>1025</v>
      </c>
      <c r="H175" s="665" t="s">
        <v>1129</v>
      </c>
      <c r="I175" s="665" t="s">
        <v>1129</v>
      </c>
      <c r="J175" s="665" t="s">
        <v>1037</v>
      </c>
      <c r="K175" s="665" t="s">
        <v>1130</v>
      </c>
      <c r="L175" s="667">
        <v>408.94999999999993</v>
      </c>
      <c r="M175" s="667">
        <v>15</v>
      </c>
      <c r="N175" s="668">
        <v>6134.2499999999991</v>
      </c>
    </row>
    <row r="176" spans="1:14" ht="14.4" customHeight="1" x14ac:dyDescent="0.3">
      <c r="A176" s="663" t="s">
        <v>518</v>
      </c>
      <c r="B176" s="664" t="s">
        <v>1429</v>
      </c>
      <c r="C176" s="665" t="s">
        <v>523</v>
      </c>
      <c r="D176" s="666" t="s">
        <v>1430</v>
      </c>
      <c r="E176" s="665" t="s">
        <v>537</v>
      </c>
      <c r="F176" s="666" t="s">
        <v>1434</v>
      </c>
      <c r="G176" s="665" t="s">
        <v>1025</v>
      </c>
      <c r="H176" s="665" t="s">
        <v>1131</v>
      </c>
      <c r="I176" s="665" t="s">
        <v>1131</v>
      </c>
      <c r="J176" s="665" t="s">
        <v>1132</v>
      </c>
      <c r="K176" s="665" t="s">
        <v>1133</v>
      </c>
      <c r="L176" s="667">
        <v>67.862050375244635</v>
      </c>
      <c r="M176" s="667">
        <v>32</v>
      </c>
      <c r="N176" s="668">
        <v>2171.5856120078283</v>
      </c>
    </row>
    <row r="177" spans="1:14" ht="14.4" customHeight="1" x14ac:dyDescent="0.3">
      <c r="A177" s="663" t="s">
        <v>518</v>
      </c>
      <c r="B177" s="664" t="s">
        <v>1429</v>
      </c>
      <c r="C177" s="665" t="s">
        <v>523</v>
      </c>
      <c r="D177" s="666" t="s">
        <v>1430</v>
      </c>
      <c r="E177" s="665" t="s">
        <v>537</v>
      </c>
      <c r="F177" s="666" t="s">
        <v>1434</v>
      </c>
      <c r="G177" s="665" t="s">
        <v>1025</v>
      </c>
      <c r="H177" s="665" t="s">
        <v>1134</v>
      </c>
      <c r="I177" s="665" t="s">
        <v>1134</v>
      </c>
      <c r="J177" s="665" t="s">
        <v>1037</v>
      </c>
      <c r="K177" s="665" t="s">
        <v>1103</v>
      </c>
      <c r="L177" s="667">
        <v>301.4692994621937</v>
      </c>
      <c r="M177" s="667">
        <v>2</v>
      </c>
      <c r="N177" s="668">
        <v>602.93859892438741</v>
      </c>
    </row>
    <row r="178" spans="1:14" ht="14.4" customHeight="1" x14ac:dyDescent="0.3">
      <c r="A178" s="663" t="s">
        <v>518</v>
      </c>
      <c r="B178" s="664" t="s">
        <v>1429</v>
      </c>
      <c r="C178" s="665" t="s">
        <v>523</v>
      </c>
      <c r="D178" s="666" t="s">
        <v>1430</v>
      </c>
      <c r="E178" s="665" t="s">
        <v>537</v>
      </c>
      <c r="F178" s="666" t="s">
        <v>1434</v>
      </c>
      <c r="G178" s="665" t="s">
        <v>1025</v>
      </c>
      <c r="H178" s="665" t="s">
        <v>1135</v>
      </c>
      <c r="I178" s="665" t="s">
        <v>1135</v>
      </c>
      <c r="J178" s="665" t="s">
        <v>1037</v>
      </c>
      <c r="K178" s="665" t="s">
        <v>1136</v>
      </c>
      <c r="L178" s="667">
        <v>630.66000000000008</v>
      </c>
      <c r="M178" s="667">
        <v>1</v>
      </c>
      <c r="N178" s="668">
        <v>630.66000000000008</v>
      </c>
    </row>
    <row r="179" spans="1:14" ht="14.4" customHeight="1" x14ac:dyDescent="0.3">
      <c r="A179" s="663" t="s">
        <v>518</v>
      </c>
      <c r="B179" s="664" t="s">
        <v>1429</v>
      </c>
      <c r="C179" s="665" t="s">
        <v>523</v>
      </c>
      <c r="D179" s="666" t="s">
        <v>1430</v>
      </c>
      <c r="E179" s="665" t="s">
        <v>537</v>
      </c>
      <c r="F179" s="666" t="s">
        <v>1434</v>
      </c>
      <c r="G179" s="665" t="s">
        <v>1025</v>
      </c>
      <c r="H179" s="665" t="s">
        <v>1137</v>
      </c>
      <c r="I179" s="665" t="s">
        <v>1137</v>
      </c>
      <c r="J179" s="665" t="s">
        <v>1037</v>
      </c>
      <c r="K179" s="665" t="s">
        <v>1138</v>
      </c>
      <c r="L179" s="667">
        <v>913.65</v>
      </c>
      <c r="M179" s="667">
        <v>1</v>
      </c>
      <c r="N179" s="668">
        <v>913.65</v>
      </c>
    </row>
    <row r="180" spans="1:14" ht="14.4" customHeight="1" x14ac:dyDescent="0.3">
      <c r="A180" s="663" t="s">
        <v>518</v>
      </c>
      <c r="B180" s="664" t="s">
        <v>1429</v>
      </c>
      <c r="C180" s="665" t="s">
        <v>523</v>
      </c>
      <c r="D180" s="666" t="s">
        <v>1430</v>
      </c>
      <c r="E180" s="665" t="s">
        <v>537</v>
      </c>
      <c r="F180" s="666" t="s">
        <v>1434</v>
      </c>
      <c r="G180" s="665" t="s">
        <v>1025</v>
      </c>
      <c r="H180" s="665" t="s">
        <v>1139</v>
      </c>
      <c r="I180" s="665" t="s">
        <v>1139</v>
      </c>
      <c r="J180" s="665" t="s">
        <v>1114</v>
      </c>
      <c r="K180" s="665" t="s">
        <v>1140</v>
      </c>
      <c r="L180" s="667">
        <v>161.69</v>
      </c>
      <c r="M180" s="667">
        <v>1</v>
      </c>
      <c r="N180" s="668">
        <v>161.69</v>
      </c>
    </row>
    <row r="181" spans="1:14" ht="14.4" customHeight="1" x14ac:dyDescent="0.3">
      <c r="A181" s="663" t="s">
        <v>518</v>
      </c>
      <c r="B181" s="664" t="s">
        <v>1429</v>
      </c>
      <c r="C181" s="665" t="s">
        <v>523</v>
      </c>
      <c r="D181" s="666" t="s">
        <v>1430</v>
      </c>
      <c r="E181" s="665" t="s">
        <v>537</v>
      </c>
      <c r="F181" s="666" t="s">
        <v>1434</v>
      </c>
      <c r="G181" s="665" t="s">
        <v>1025</v>
      </c>
      <c r="H181" s="665" t="s">
        <v>1141</v>
      </c>
      <c r="I181" s="665" t="s">
        <v>1141</v>
      </c>
      <c r="J181" s="665" t="s">
        <v>1142</v>
      </c>
      <c r="K181" s="665" t="s">
        <v>1143</v>
      </c>
      <c r="L181" s="667">
        <v>63.110000000000007</v>
      </c>
      <c r="M181" s="667">
        <v>1</v>
      </c>
      <c r="N181" s="668">
        <v>63.110000000000007</v>
      </c>
    </row>
    <row r="182" spans="1:14" ht="14.4" customHeight="1" x14ac:dyDescent="0.3">
      <c r="A182" s="663" t="s">
        <v>518</v>
      </c>
      <c r="B182" s="664" t="s">
        <v>1429</v>
      </c>
      <c r="C182" s="665" t="s">
        <v>523</v>
      </c>
      <c r="D182" s="666" t="s">
        <v>1430</v>
      </c>
      <c r="E182" s="665" t="s">
        <v>537</v>
      </c>
      <c r="F182" s="666" t="s">
        <v>1434</v>
      </c>
      <c r="G182" s="665" t="s">
        <v>1025</v>
      </c>
      <c r="H182" s="665" t="s">
        <v>1144</v>
      </c>
      <c r="I182" s="665" t="s">
        <v>1144</v>
      </c>
      <c r="J182" s="665" t="s">
        <v>1145</v>
      </c>
      <c r="K182" s="665" t="s">
        <v>1146</v>
      </c>
      <c r="L182" s="667">
        <v>203.96</v>
      </c>
      <c r="M182" s="667">
        <v>1</v>
      </c>
      <c r="N182" s="668">
        <v>203.96</v>
      </c>
    </row>
    <row r="183" spans="1:14" ht="14.4" customHeight="1" x14ac:dyDescent="0.3">
      <c r="A183" s="663" t="s">
        <v>518</v>
      </c>
      <c r="B183" s="664" t="s">
        <v>1429</v>
      </c>
      <c r="C183" s="665" t="s">
        <v>523</v>
      </c>
      <c r="D183" s="666" t="s">
        <v>1430</v>
      </c>
      <c r="E183" s="665" t="s">
        <v>537</v>
      </c>
      <c r="F183" s="666" t="s">
        <v>1434</v>
      </c>
      <c r="G183" s="665" t="s">
        <v>1025</v>
      </c>
      <c r="H183" s="665" t="s">
        <v>1147</v>
      </c>
      <c r="I183" s="665" t="s">
        <v>1147</v>
      </c>
      <c r="J183" s="665" t="s">
        <v>1148</v>
      </c>
      <c r="K183" s="665" t="s">
        <v>1149</v>
      </c>
      <c r="L183" s="667">
        <v>105.72999999999996</v>
      </c>
      <c r="M183" s="667">
        <v>1</v>
      </c>
      <c r="N183" s="668">
        <v>105.72999999999996</v>
      </c>
    </row>
    <row r="184" spans="1:14" ht="14.4" customHeight="1" x14ac:dyDescent="0.3">
      <c r="A184" s="663" t="s">
        <v>518</v>
      </c>
      <c r="B184" s="664" t="s">
        <v>1429</v>
      </c>
      <c r="C184" s="665" t="s">
        <v>523</v>
      </c>
      <c r="D184" s="666" t="s">
        <v>1430</v>
      </c>
      <c r="E184" s="665" t="s">
        <v>1150</v>
      </c>
      <c r="F184" s="666" t="s">
        <v>1435</v>
      </c>
      <c r="G184" s="665" t="s">
        <v>545</v>
      </c>
      <c r="H184" s="665" t="s">
        <v>1151</v>
      </c>
      <c r="I184" s="665" t="s">
        <v>759</v>
      </c>
      <c r="J184" s="665" t="s">
        <v>1152</v>
      </c>
      <c r="K184" s="665"/>
      <c r="L184" s="667">
        <v>253.75989470464515</v>
      </c>
      <c r="M184" s="667">
        <v>16</v>
      </c>
      <c r="N184" s="668">
        <v>4060.1583152743224</v>
      </c>
    </row>
    <row r="185" spans="1:14" ht="14.4" customHeight="1" x14ac:dyDescent="0.3">
      <c r="A185" s="663" t="s">
        <v>518</v>
      </c>
      <c r="B185" s="664" t="s">
        <v>1429</v>
      </c>
      <c r="C185" s="665" t="s">
        <v>523</v>
      </c>
      <c r="D185" s="666" t="s">
        <v>1430</v>
      </c>
      <c r="E185" s="665" t="s">
        <v>1150</v>
      </c>
      <c r="F185" s="666" t="s">
        <v>1435</v>
      </c>
      <c r="G185" s="665" t="s">
        <v>1025</v>
      </c>
      <c r="H185" s="665" t="s">
        <v>1153</v>
      </c>
      <c r="I185" s="665" t="s">
        <v>1153</v>
      </c>
      <c r="J185" s="665" t="s">
        <v>1154</v>
      </c>
      <c r="K185" s="665" t="s">
        <v>1155</v>
      </c>
      <c r="L185" s="667">
        <v>148.96</v>
      </c>
      <c r="M185" s="667">
        <v>1</v>
      </c>
      <c r="N185" s="668">
        <v>148.96</v>
      </c>
    </row>
    <row r="186" spans="1:14" ht="14.4" customHeight="1" x14ac:dyDescent="0.3">
      <c r="A186" s="663" t="s">
        <v>518</v>
      </c>
      <c r="B186" s="664" t="s">
        <v>1429</v>
      </c>
      <c r="C186" s="665" t="s">
        <v>523</v>
      </c>
      <c r="D186" s="666" t="s">
        <v>1430</v>
      </c>
      <c r="E186" s="665" t="s">
        <v>1150</v>
      </c>
      <c r="F186" s="666" t="s">
        <v>1435</v>
      </c>
      <c r="G186" s="665" t="s">
        <v>1025</v>
      </c>
      <c r="H186" s="665" t="s">
        <v>1156</v>
      </c>
      <c r="I186" s="665" t="s">
        <v>1156</v>
      </c>
      <c r="J186" s="665" t="s">
        <v>1157</v>
      </c>
      <c r="K186" s="665" t="s">
        <v>1155</v>
      </c>
      <c r="L186" s="667">
        <v>148.96</v>
      </c>
      <c r="M186" s="667">
        <v>4</v>
      </c>
      <c r="N186" s="668">
        <v>595.84</v>
      </c>
    </row>
    <row r="187" spans="1:14" ht="14.4" customHeight="1" x14ac:dyDescent="0.3">
      <c r="A187" s="663" t="s">
        <v>518</v>
      </c>
      <c r="B187" s="664" t="s">
        <v>1429</v>
      </c>
      <c r="C187" s="665" t="s">
        <v>523</v>
      </c>
      <c r="D187" s="666" t="s">
        <v>1430</v>
      </c>
      <c r="E187" s="665" t="s">
        <v>1150</v>
      </c>
      <c r="F187" s="666" t="s">
        <v>1435</v>
      </c>
      <c r="G187" s="665" t="s">
        <v>1025</v>
      </c>
      <c r="H187" s="665" t="s">
        <v>1158</v>
      </c>
      <c r="I187" s="665" t="s">
        <v>1158</v>
      </c>
      <c r="J187" s="665" t="s">
        <v>1159</v>
      </c>
      <c r="K187" s="665" t="s">
        <v>1155</v>
      </c>
      <c r="L187" s="667">
        <v>148.96</v>
      </c>
      <c r="M187" s="667">
        <v>1</v>
      </c>
      <c r="N187" s="668">
        <v>148.96</v>
      </c>
    </row>
    <row r="188" spans="1:14" ht="14.4" customHeight="1" x14ac:dyDescent="0.3">
      <c r="A188" s="663" t="s">
        <v>518</v>
      </c>
      <c r="B188" s="664" t="s">
        <v>1429</v>
      </c>
      <c r="C188" s="665" t="s">
        <v>523</v>
      </c>
      <c r="D188" s="666" t="s">
        <v>1430</v>
      </c>
      <c r="E188" s="665" t="s">
        <v>1150</v>
      </c>
      <c r="F188" s="666" t="s">
        <v>1435</v>
      </c>
      <c r="G188" s="665" t="s">
        <v>1025</v>
      </c>
      <c r="H188" s="665" t="s">
        <v>1160</v>
      </c>
      <c r="I188" s="665" t="s">
        <v>1160</v>
      </c>
      <c r="J188" s="665" t="s">
        <v>1161</v>
      </c>
      <c r="K188" s="665" t="s">
        <v>1155</v>
      </c>
      <c r="L188" s="667">
        <v>148.96000000000004</v>
      </c>
      <c r="M188" s="667">
        <v>3</v>
      </c>
      <c r="N188" s="668">
        <v>446.88000000000011</v>
      </c>
    </row>
    <row r="189" spans="1:14" ht="14.4" customHeight="1" x14ac:dyDescent="0.3">
      <c r="A189" s="663" t="s">
        <v>518</v>
      </c>
      <c r="B189" s="664" t="s">
        <v>1429</v>
      </c>
      <c r="C189" s="665" t="s">
        <v>523</v>
      </c>
      <c r="D189" s="666" t="s">
        <v>1430</v>
      </c>
      <c r="E189" s="665" t="s">
        <v>1150</v>
      </c>
      <c r="F189" s="666" t="s">
        <v>1435</v>
      </c>
      <c r="G189" s="665" t="s">
        <v>1025</v>
      </c>
      <c r="H189" s="665" t="s">
        <v>1162</v>
      </c>
      <c r="I189" s="665" t="s">
        <v>1163</v>
      </c>
      <c r="J189" s="665" t="s">
        <v>1164</v>
      </c>
      <c r="K189" s="665" t="s">
        <v>1165</v>
      </c>
      <c r="L189" s="667">
        <v>198.89000000000001</v>
      </c>
      <c r="M189" s="667">
        <v>2</v>
      </c>
      <c r="N189" s="668">
        <v>397.78000000000003</v>
      </c>
    </row>
    <row r="190" spans="1:14" ht="14.4" customHeight="1" x14ac:dyDescent="0.3">
      <c r="A190" s="663" t="s">
        <v>518</v>
      </c>
      <c r="B190" s="664" t="s">
        <v>1429</v>
      </c>
      <c r="C190" s="665" t="s">
        <v>523</v>
      </c>
      <c r="D190" s="666" t="s">
        <v>1430</v>
      </c>
      <c r="E190" s="665" t="s">
        <v>1150</v>
      </c>
      <c r="F190" s="666" t="s">
        <v>1435</v>
      </c>
      <c r="G190" s="665" t="s">
        <v>1025</v>
      </c>
      <c r="H190" s="665" t="s">
        <v>1166</v>
      </c>
      <c r="I190" s="665" t="s">
        <v>1166</v>
      </c>
      <c r="J190" s="665" t="s">
        <v>1167</v>
      </c>
      <c r="K190" s="665" t="s">
        <v>1168</v>
      </c>
      <c r="L190" s="667">
        <v>111.95000000000003</v>
      </c>
      <c r="M190" s="667">
        <v>2</v>
      </c>
      <c r="N190" s="668">
        <v>223.90000000000006</v>
      </c>
    </row>
    <row r="191" spans="1:14" ht="14.4" customHeight="1" x14ac:dyDescent="0.3">
      <c r="A191" s="663" t="s">
        <v>518</v>
      </c>
      <c r="B191" s="664" t="s">
        <v>1429</v>
      </c>
      <c r="C191" s="665" t="s">
        <v>523</v>
      </c>
      <c r="D191" s="666" t="s">
        <v>1430</v>
      </c>
      <c r="E191" s="665" t="s">
        <v>1150</v>
      </c>
      <c r="F191" s="666" t="s">
        <v>1435</v>
      </c>
      <c r="G191" s="665" t="s">
        <v>1025</v>
      </c>
      <c r="H191" s="665" t="s">
        <v>1169</v>
      </c>
      <c r="I191" s="665" t="s">
        <v>1169</v>
      </c>
      <c r="J191" s="665" t="s">
        <v>1170</v>
      </c>
      <c r="K191" s="665" t="s">
        <v>1168</v>
      </c>
      <c r="L191" s="667">
        <v>111.95000000000006</v>
      </c>
      <c r="M191" s="667">
        <v>1</v>
      </c>
      <c r="N191" s="668">
        <v>111.95000000000006</v>
      </c>
    </row>
    <row r="192" spans="1:14" ht="14.4" customHeight="1" x14ac:dyDescent="0.3">
      <c r="A192" s="663" t="s">
        <v>518</v>
      </c>
      <c r="B192" s="664" t="s">
        <v>1429</v>
      </c>
      <c r="C192" s="665" t="s">
        <v>523</v>
      </c>
      <c r="D192" s="666" t="s">
        <v>1430</v>
      </c>
      <c r="E192" s="665" t="s">
        <v>1150</v>
      </c>
      <c r="F192" s="666" t="s">
        <v>1435</v>
      </c>
      <c r="G192" s="665" t="s">
        <v>1025</v>
      </c>
      <c r="H192" s="665" t="s">
        <v>1171</v>
      </c>
      <c r="I192" s="665" t="s">
        <v>1172</v>
      </c>
      <c r="J192" s="665" t="s">
        <v>1173</v>
      </c>
      <c r="K192" s="665" t="s">
        <v>1174</v>
      </c>
      <c r="L192" s="667">
        <v>111.95</v>
      </c>
      <c r="M192" s="667">
        <v>2</v>
      </c>
      <c r="N192" s="668">
        <v>223.9</v>
      </c>
    </row>
    <row r="193" spans="1:14" ht="14.4" customHeight="1" x14ac:dyDescent="0.3">
      <c r="A193" s="663" t="s">
        <v>518</v>
      </c>
      <c r="B193" s="664" t="s">
        <v>1429</v>
      </c>
      <c r="C193" s="665" t="s">
        <v>523</v>
      </c>
      <c r="D193" s="666" t="s">
        <v>1430</v>
      </c>
      <c r="E193" s="665" t="s">
        <v>1150</v>
      </c>
      <c r="F193" s="666" t="s">
        <v>1435</v>
      </c>
      <c r="G193" s="665" t="s">
        <v>1025</v>
      </c>
      <c r="H193" s="665" t="s">
        <v>1175</v>
      </c>
      <c r="I193" s="665" t="s">
        <v>1176</v>
      </c>
      <c r="J193" s="665" t="s">
        <v>1177</v>
      </c>
      <c r="K193" s="665" t="s">
        <v>1155</v>
      </c>
      <c r="L193" s="667">
        <v>135.59902320010397</v>
      </c>
      <c r="M193" s="667">
        <v>1</v>
      </c>
      <c r="N193" s="668">
        <v>135.59902320010397</v>
      </c>
    </row>
    <row r="194" spans="1:14" ht="14.4" customHeight="1" x14ac:dyDescent="0.3">
      <c r="A194" s="663" t="s">
        <v>518</v>
      </c>
      <c r="B194" s="664" t="s">
        <v>1429</v>
      </c>
      <c r="C194" s="665" t="s">
        <v>523</v>
      </c>
      <c r="D194" s="666" t="s">
        <v>1430</v>
      </c>
      <c r="E194" s="665" t="s">
        <v>1150</v>
      </c>
      <c r="F194" s="666" t="s">
        <v>1435</v>
      </c>
      <c r="G194" s="665" t="s">
        <v>1025</v>
      </c>
      <c r="H194" s="665" t="s">
        <v>1178</v>
      </c>
      <c r="I194" s="665" t="s">
        <v>1179</v>
      </c>
      <c r="J194" s="665" t="s">
        <v>1180</v>
      </c>
      <c r="K194" s="665" t="s">
        <v>1155</v>
      </c>
      <c r="L194" s="667">
        <v>135.60000000000002</v>
      </c>
      <c r="M194" s="667">
        <v>1</v>
      </c>
      <c r="N194" s="668">
        <v>135.60000000000002</v>
      </c>
    </row>
    <row r="195" spans="1:14" ht="14.4" customHeight="1" x14ac:dyDescent="0.3">
      <c r="A195" s="663" t="s">
        <v>518</v>
      </c>
      <c r="B195" s="664" t="s">
        <v>1429</v>
      </c>
      <c r="C195" s="665" t="s">
        <v>523</v>
      </c>
      <c r="D195" s="666" t="s">
        <v>1430</v>
      </c>
      <c r="E195" s="665" t="s">
        <v>1150</v>
      </c>
      <c r="F195" s="666" t="s">
        <v>1435</v>
      </c>
      <c r="G195" s="665" t="s">
        <v>1025</v>
      </c>
      <c r="H195" s="665" t="s">
        <v>1181</v>
      </c>
      <c r="I195" s="665" t="s">
        <v>1182</v>
      </c>
      <c r="J195" s="665" t="s">
        <v>1183</v>
      </c>
      <c r="K195" s="665" t="s">
        <v>1168</v>
      </c>
      <c r="L195" s="667">
        <v>111.95</v>
      </c>
      <c r="M195" s="667">
        <v>1</v>
      </c>
      <c r="N195" s="668">
        <v>111.95</v>
      </c>
    </row>
    <row r="196" spans="1:14" ht="14.4" customHeight="1" x14ac:dyDescent="0.3">
      <c r="A196" s="663" t="s">
        <v>518</v>
      </c>
      <c r="B196" s="664" t="s">
        <v>1429</v>
      </c>
      <c r="C196" s="665" t="s">
        <v>523</v>
      </c>
      <c r="D196" s="666" t="s">
        <v>1430</v>
      </c>
      <c r="E196" s="665" t="s">
        <v>1150</v>
      </c>
      <c r="F196" s="666" t="s">
        <v>1435</v>
      </c>
      <c r="G196" s="665" t="s">
        <v>1025</v>
      </c>
      <c r="H196" s="665" t="s">
        <v>1184</v>
      </c>
      <c r="I196" s="665" t="s">
        <v>1184</v>
      </c>
      <c r="J196" s="665" t="s">
        <v>1185</v>
      </c>
      <c r="K196" s="665" t="s">
        <v>1186</v>
      </c>
      <c r="L196" s="667">
        <v>278.52005686307029</v>
      </c>
      <c r="M196" s="667">
        <v>84</v>
      </c>
      <c r="N196" s="668">
        <v>23395.684776497903</v>
      </c>
    </row>
    <row r="197" spans="1:14" ht="14.4" customHeight="1" x14ac:dyDescent="0.3">
      <c r="A197" s="663" t="s">
        <v>518</v>
      </c>
      <c r="B197" s="664" t="s">
        <v>1429</v>
      </c>
      <c r="C197" s="665" t="s">
        <v>523</v>
      </c>
      <c r="D197" s="666" t="s">
        <v>1430</v>
      </c>
      <c r="E197" s="665" t="s">
        <v>1150</v>
      </c>
      <c r="F197" s="666" t="s">
        <v>1435</v>
      </c>
      <c r="G197" s="665" t="s">
        <v>1025</v>
      </c>
      <c r="H197" s="665" t="s">
        <v>1187</v>
      </c>
      <c r="I197" s="665" t="s">
        <v>1187</v>
      </c>
      <c r="J197" s="665" t="s">
        <v>1188</v>
      </c>
      <c r="K197" s="665" t="s">
        <v>1189</v>
      </c>
      <c r="L197" s="667">
        <v>163.66999999999999</v>
      </c>
      <c r="M197" s="667">
        <v>3</v>
      </c>
      <c r="N197" s="668">
        <v>491.01</v>
      </c>
    </row>
    <row r="198" spans="1:14" ht="14.4" customHeight="1" x14ac:dyDescent="0.3">
      <c r="A198" s="663" t="s">
        <v>518</v>
      </c>
      <c r="B198" s="664" t="s">
        <v>1429</v>
      </c>
      <c r="C198" s="665" t="s">
        <v>523</v>
      </c>
      <c r="D198" s="666" t="s">
        <v>1430</v>
      </c>
      <c r="E198" s="665" t="s">
        <v>1150</v>
      </c>
      <c r="F198" s="666" t="s">
        <v>1435</v>
      </c>
      <c r="G198" s="665" t="s">
        <v>1025</v>
      </c>
      <c r="H198" s="665" t="s">
        <v>1190</v>
      </c>
      <c r="I198" s="665" t="s">
        <v>1190</v>
      </c>
      <c r="J198" s="665" t="s">
        <v>1191</v>
      </c>
      <c r="K198" s="665" t="s">
        <v>1189</v>
      </c>
      <c r="L198" s="667">
        <v>122.68999999999998</v>
      </c>
      <c r="M198" s="667">
        <v>1</v>
      </c>
      <c r="N198" s="668">
        <v>122.68999999999998</v>
      </c>
    </row>
    <row r="199" spans="1:14" ht="14.4" customHeight="1" x14ac:dyDescent="0.3">
      <c r="A199" s="663" t="s">
        <v>518</v>
      </c>
      <c r="B199" s="664" t="s">
        <v>1429</v>
      </c>
      <c r="C199" s="665" t="s">
        <v>523</v>
      </c>
      <c r="D199" s="666" t="s">
        <v>1430</v>
      </c>
      <c r="E199" s="665" t="s">
        <v>1150</v>
      </c>
      <c r="F199" s="666" t="s">
        <v>1435</v>
      </c>
      <c r="G199" s="665" t="s">
        <v>1025</v>
      </c>
      <c r="H199" s="665" t="s">
        <v>1192</v>
      </c>
      <c r="I199" s="665" t="s">
        <v>1192</v>
      </c>
      <c r="J199" s="665" t="s">
        <v>1193</v>
      </c>
      <c r="K199" s="665" t="s">
        <v>1194</v>
      </c>
      <c r="L199" s="667">
        <v>179.25977685318449</v>
      </c>
      <c r="M199" s="667">
        <v>16</v>
      </c>
      <c r="N199" s="668">
        <v>2868.1564296509518</v>
      </c>
    </row>
    <row r="200" spans="1:14" ht="14.4" customHeight="1" x14ac:dyDescent="0.3">
      <c r="A200" s="663" t="s">
        <v>518</v>
      </c>
      <c r="B200" s="664" t="s">
        <v>1429</v>
      </c>
      <c r="C200" s="665" t="s">
        <v>523</v>
      </c>
      <c r="D200" s="666" t="s">
        <v>1430</v>
      </c>
      <c r="E200" s="665" t="s">
        <v>1150</v>
      </c>
      <c r="F200" s="666" t="s">
        <v>1435</v>
      </c>
      <c r="G200" s="665" t="s">
        <v>1025</v>
      </c>
      <c r="H200" s="665" t="s">
        <v>1195</v>
      </c>
      <c r="I200" s="665" t="s">
        <v>1195</v>
      </c>
      <c r="J200" s="665" t="s">
        <v>1196</v>
      </c>
      <c r="K200" s="665" t="s">
        <v>1189</v>
      </c>
      <c r="L200" s="667">
        <v>129.97</v>
      </c>
      <c r="M200" s="667">
        <v>1</v>
      </c>
      <c r="N200" s="668">
        <v>129.97</v>
      </c>
    </row>
    <row r="201" spans="1:14" ht="14.4" customHeight="1" x14ac:dyDescent="0.3">
      <c r="A201" s="663" t="s">
        <v>518</v>
      </c>
      <c r="B201" s="664" t="s">
        <v>1429</v>
      </c>
      <c r="C201" s="665" t="s">
        <v>523</v>
      </c>
      <c r="D201" s="666" t="s">
        <v>1430</v>
      </c>
      <c r="E201" s="665" t="s">
        <v>1150</v>
      </c>
      <c r="F201" s="666" t="s">
        <v>1435</v>
      </c>
      <c r="G201" s="665" t="s">
        <v>1025</v>
      </c>
      <c r="H201" s="665" t="s">
        <v>1197</v>
      </c>
      <c r="I201" s="665" t="s">
        <v>1197</v>
      </c>
      <c r="J201" s="665" t="s">
        <v>1198</v>
      </c>
      <c r="K201" s="665" t="s">
        <v>1189</v>
      </c>
      <c r="L201" s="667">
        <v>129.97</v>
      </c>
      <c r="M201" s="667">
        <v>2</v>
      </c>
      <c r="N201" s="668">
        <v>259.94</v>
      </c>
    </row>
    <row r="202" spans="1:14" ht="14.4" customHeight="1" x14ac:dyDescent="0.3">
      <c r="A202" s="663" t="s">
        <v>518</v>
      </c>
      <c r="B202" s="664" t="s">
        <v>1429</v>
      </c>
      <c r="C202" s="665" t="s">
        <v>523</v>
      </c>
      <c r="D202" s="666" t="s">
        <v>1430</v>
      </c>
      <c r="E202" s="665" t="s">
        <v>1150</v>
      </c>
      <c r="F202" s="666" t="s">
        <v>1435</v>
      </c>
      <c r="G202" s="665" t="s">
        <v>1025</v>
      </c>
      <c r="H202" s="665" t="s">
        <v>1199</v>
      </c>
      <c r="I202" s="665" t="s">
        <v>1199</v>
      </c>
      <c r="J202" s="665" t="s">
        <v>1200</v>
      </c>
      <c r="K202" s="665" t="s">
        <v>1155</v>
      </c>
      <c r="L202" s="667">
        <v>145.50940605213944</v>
      </c>
      <c r="M202" s="667">
        <v>6.5</v>
      </c>
      <c r="N202" s="668">
        <v>945.81113933890629</v>
      </c>
    </row>
    <row r="203" spans="1:14" ht="14.4" customHeight="1" x14ac:dyDescent="0.3">
      <c r="A203" s="663" t="s">
        <v>518</v>
      </c>
      <c r="B203" s="664" t="s">
        <v>1429</v>
      </c>
      <c r="C203" s="665" t="s">
        <v>523</v>
      </c>
      <c r="D203" s="666" t="s">
        <v>1430</v>
      </c>
      <c r="E203" s="665" t="s">
        <v>1150</v>
      </c>
      <c r="F203" s="666" t="s">
        <v>1435</v>
      </c>
      <c r="G203" s="665" t="s">
        <v>1025</v>
      </c>
      <c r="H203" s="665" t="s">
        <v>1201</v>
      </c>
      <c r="I203" s="665" t="s">
        <v>1201</v>
      </c>
      <c r="J203" s="665" t="s">
        <v>1202</v>
      </c>
      <c r="K203" s="665" t="s">
        <v>1189</v>
      </c>
      <c r="L203" s="667">
        <v>143</v>
      </c>
      <c r="M203" s="667">
        <v>1</v>
      </c>
      <c r="N203" s="668">
        <v>143</v>
      </c>
    </row>
    <row r="204" spans="1:14" ht="14.4" customHeight="1" x14ac:dyDescent="0.3">
      <c r="A204" s="663" t="s">
        <v>518</v>
      </c>
      <c r="B204" s="664" t="s">
        <v>1429</v>
      </c>
      <c r="C204" s="665" t="s">
        <v>523</v>
      </c>
      <c r="D204" s="666" t="s">
        <v>1430</v>
      </c>
      <c r="E204" s="665" t="s">
        <v>1150</v>
      </c>
      <c r="F204" s="666" t="s">
        <v>1435</v>
      </c>
      <c r="G204" s="665" t="s">
        <v>1025</v>
      </c>
      <c r="H204" s="665" t="s">
        <v>1203</v>
      </c>
      <c r="I204" s="665" t="s">
        <v>1203</v>
      </c>
      <c r="J204" s="665" t="s">
        <v>1204</v>
      </c>
      <c r="K204" s="665" t="s">
        <v>1189</v>
      </c>
      <c r="L204" s="667">
        <v>143</v>
      </c>
      <c r="M204" s="667">
        <v>1</v>
      </c>
      <c r="N204" s="668">
        <v>143</v>
      </c>
    </row>
    <row r="205" spans="1:14" ht="14.4" customHeight="1" x14ac:dyDescent="0.3">
      <c r="A205" s="663" t="s">
        <v>518</v>
      </c>
      <c r="B205" s="664" t="s">
        <v>1429</v>
      </c>
      <c r="C205" s="665" t="s">
        <v>523</v>
      </c>
      <c r="D205" s="666" t="s">
        <v>1430</v>
      </c>
      <c r="E205" s="665" t="s">
        <v>1205</v>
      </c>
      <c r="F205" s="666" t="s">
        <v>1436</v>
      </c>
      <c r="G205" s="665" t="s">
        <v>545</v>
      </c>
      <c r="H205" s="665" t="s">
        <v>1206</v>
      </c>
      <c r="I205" s="665" t="s">
        <v>1206</v>
      </c>
      <c r="J205" s="665" t="s">
        <v>1207</v>
      </c>
      <c r="K205" s="665" t="s">
        <v>1208</v>
      </c>
      <c r="L205" s="667">
        <v>3827.4300000000003</v>
      </c>
      <c r="M205" s="667">
        <v>2</v>
      </c>
      <c r="N205" s="668">
        <v>7654.8600000000006</v>
      </c>
    </row>
    <row r="206" spans="1:14" ht="14.4" customHeight="1" x14ac:dyDescent="0.3">
      <c r="A206" s="663" t="s">
        <v>518</v>
      </c>
      <c r="B206" s="664" t="s">
        <v>1429</v>
      </c>
      <c r="C206" s="665" t="s">
        <v>523</v>
      </c>
      <c r="D206" s="666" t="s">
        <v>1430</v>
      </c>
      <c r="E206" s="665" t="s">
        <v>1209</v>
      </c>
      <c r="F206" s="666" t="s">
        <v>1437</v>
      </c>
      <c r="G206" s="665"/>
      <c r="H206" s="665" t="s">
        <v>1210</v>
      </c>
      <c r="I206" s="665" t="s">
        <v>1210</v>
      </c>
      <c r="J206" s="665" t="s">
        <v>1211</v>
      </c>
      <c r="K206" s="665" t="s">
        <v>1212</v>
      </c>
      <c r="L206" s="667">
        <v>35.089999999999996</v>
      </c>
      <c r="M206" s="667">
        <v>9</v>
      </c>
      <c r="N206" s="668">
        <v>315.80999999999995</v>
      </c>
    </row>
    <row r="207" spans="1:14" ht="14.4" customHeight="1" x14ac:dyDescent="0.3">
      <c r="A207" s="663" t="s">
        <v>518</v>
      </c>
      <c r="B207" s="664" t="s">
        <v>1429</v>
      </c>
      <c r="C207" s="665" t="s">
        <v>523</v>
      </c>
      <c r="D207" s="666" t="s">
        <v>1430</v>
      </c>
      <c r="E207" s="665" t="s">
        <v>1209</v>
      </c>
      <c r="F207" s="666" t="s">
        <v>1437</v>
      </c>
      <c r="G207" s="665" t="s">
        <v>545</v>
      </c>
      <c r="H207" s="665" t="s">
        <v>1213</v>
      </c>
      <c r="I207" s="665" t="s">
        <v>1213</v>
      </c>
      <c r="J207" s="665" t="s">
        <v>1214</v>
      </c>
      <c r="K207" s="665" t="s">
        <v>1215</v>
      </c>
      <c r="L207" s="667">
        <v>57.989999999999988</v>
      </c>
      <c r="M207" s="667">
        <v>7.2</v>
      </c>
      <c r="N207" s="668">
        <v>417.52799999999991</v>
      </c>
    </row>
    <row r="208" spans="1:14" ht="14.4" customHeight="1" x14ac:dyDescent="0.3">
      <c r="A208" s="663" t="s">
        <v>518</v>
      </c>
      <c r="B208" s="664" t="s">
        <v>1429</v>
      </c>
      <c r="C208" s="665" t="s">
        <v>523</v>
      </c>
      <c r="D208" s="666" t="s">
        <v>1430</v>
      </c>
      <c r="E208" s="665" t="s">
        <v>1209</v>
      </c>
      <c r="F208" s="666" t="s">
        <v>1437</v>
      </c>
      <c r="G208" s="665" t="s">
        <v>545</v>
      </c>
      <c r="H208" s="665" t="s">
        <v>1216</v>
      </c>
      <c r="I208" s="665" t="s">
        <v>1217</v>
      </c>
      <c r="J208" s="665" t="s">
        <v>1218</v>
      </c>
      <c r="K208" s="665" t="s">
        <v>1219</v>
      </c>
      <c r="L208" s="667">
        <v>25.59</v>
      </c>
      <c r="M208" s="667">
        <v>2</v>
      </c>
      <c r="N208" s="668">
        <v>51.18</v>
      </c>
    </row>
    <row r="209" spans="1:14" ht="14.4" customHeight="1" x14ac:dyDescent="0.3">
      <c r="A209" s="663" t="s">
        <v>518</v>
      </c>
      <c r="B209" s="664" t="s">
        <v>1429</v>
      </c>
      <c r="C209" s="665" t="s">
        <v>523</v>
      </c>
      <c r="D209" s="666" t="s">
        <v>1430</v>
      </c>
      <c r="E209" s="665" t="s">
        <v>1209</v>
      </c>
      <c r="F209" s="666" t="s">
        <v>1437</v>
      </c>
      <c r="G209" s="665" t="s">
        <v>545</v>
      </c>
      <c r="H209" s="665" t="s">
        <v>1220</v>
      </c>
      <c r="I209" s="665" t="s">
        <v>1221</v>
      </c>
      <c r="J209" s="665" t="s">
        <v>1222</v>
      </c>
      <c r="K209" s="665" t="s">
        <v>1223</v>
      </c>
      <c r="L209" s="667">
        <v>598.84</v>
      </c>
      <c r="M209" s="667">
        <v>2.4</v>
      </c>
      <c r="N209" s="668">
        <v>1437.2159999999999</v>
      </c>
    </row>
    <row r="210" spans="1:14" ht="14.4" customHeight="1" x14ac:dyDescent="0.3">
      <c r="A210" s="663" t="s">
        <v>518</v>
      </c>
      <c r="B210" s="664" t="s">
        <v>1429</v>
      </c>
      <c r="C210" s="665" t="s">
        <v>523</v>
      </c>
      <c r="D210" s="666" t="s">
        <v>1430</v>
      </c>
      <c r="E210" s="665" t="s">
        <v>1209</v>
      </c>
      <c r="F210" s="666" t="s">
        <v>1437</v>
      </c>
      <c r="G210" s="665" t="s">
        <v>545</v>
      </c>
      <c r="H210" s="665" t="s">
        <v>1224</v>
      </c>
      <c r="I210" s="665" t="s">
        <v>1225</v>
      </c>
      <c r="J210" s="665" t="s">
        <v>1226</v>
      </c>
      <c r="K210" s="665" t="s">
        <v>1227</v>
      </c>
      <c r="L210" s="667">
        <v>127.91760527010004</v>
      </c>
      <c r="M210" s="667">
        <v>13</v>
      </c>
      <c r="N210" s="668">
        <v>1662.9288685113006</v>
      </c>
    </row>
    <row r="211" spans="1:14" ht="14.4" customHeight="1" x14ac:dyDescent="0.3">
      <c r="A211" s="663" t="s">
        <v>518</v>
      </c>
      <c r="B211" s="664" t="s">
        <v>1429</v>
      </c>
      <c r="C211" s="665" t="s">
        <v>523</v>
      </c>
      <c r="D211" s="666" t="s">
        <v>1430</v>
      </c>
      <c r="E211" s="665" t="s">
        <v>1209</v>
      </c>
      <c r="F211" s="666" t="s">
        <v>1437</v>
      </c>
      <c r="G211" s="665" t="s">
        <v>545</v>
      </c>
      <c r="H211" s="665" t="s">
        <v>1228</v>
      </c>
      <c r="I211" s="665" t="s">
        <v>1229</v>
      </c>
      <c r="J211" s="665" t="s">
        <v>1230</v>
      </c>
      <c r="K211" s="665" t="s">
        <v>1231</v>
      </c>
      <c r="L211" s="667">
        <v>137.56097695055422</v>
      </c>
      <c r="M211" s="667">
        <v>205.19999999999979</v>
      </c>
      <c r="N211" s="668">
        <v>28227.5124702537</v>
      </c>
    </row>
    <row r="212" spans="1:14" ht="14.4" customHeight="1" x14ac:dyDescent="0.3">
      <c r="A212" s="663" t="s">
        <v>518</v>
      </c>
      <c r="B212" s="664" t="s">
        <v>1429</v>
      </c>
      <c r="C212" s="665" t="s">
        <v>523</v>
      </c>
      <c r="D212" s="666" t="s">
        <v>1430</v>
      </c>
      <c r="E212" s="665" t="s">
        <v>1209</v>
      </c>
      <c r="F212" s="666" t="s">
        <v>1437</v>
      </c>
      <c r="G212" s="665" t="s">
        <v>545</v>
      </c>
      <c r="H212" s="665" t="s">
        <v>1232</v>
      </c>
      <c r="I212" s="665" t="s">
        <v>1233</v>
      </c>
      <c r="J212" s="665" t="s">
        <v>1234</v>
      </c>
      <c r="K212" s="665" t="s">
        <v>1235</v>
      </c>
      <c r="L212" s="667">
        <v>98.178750000000008</v>
      </c>
      <c r="M212" s="667">
        <v>16</v>
      </c>
      <c r="N212" s="668">
        <v>1570.8600000000001</v>
      </c>
    </row>
    <row r="213" spans="1:14" ht="14.4" customHeight="1" x14ac:dyDescent="0.3">
      <c r="A213" s="663" t="s">
        <v>518</v>
      </c>
      <c r="B213" s="664" t="s">
        <v>1429</v>
      </c>
      <c r="C213" s="665" t="s">
        <v>523</v>
      </c>
      <c r="D213" s="666" t="s">
        <v>1430</v>
      </c>
      <c r="E213" s="665" t="s">
        <v>1209</v>
      </c>
      <c r="F213" s="666" t="s">
        <v>1437</v>
      </c>
      <c r="G213" s="665" t="s">
        <v>545</v>
      </c>
      <c r="H213" s="665" t="s">
        <v>1236</v>
      </c>
      <c r="I213" s="665" t="s">
        <v>1237</v>
      </c>
      <c r="J213" s="665" t="s">
        <v>1238</v>
      </c>
      <c r="K213" s="665" t="s">
        <v>1239</v>
      </c>
      <c r="L213" s="667">
        <v>594.0003684210526</v>
      </c>
      <c r="M213" s="667">
        <v>0.95</v>
      </c>
      <c r="N213" s="668">
        <v>564.30034999999998</v>
      </c>
    </row>
    <row r="214" spans="1:14" ht="14.4" customHeight="1" x14ac:dyDescent="0.3">
      <c r="A214" s="663" t="s">
        <v>518</v>
      </c>
      <c r="B214" s="664" t="s">
        <v>1429</v>
      </c>
      <c r="C214" s="665" t="s">
        <v>523</v>
      </c>
      <c r="D214" s="666" t="s">
        <v>1430</v>
      </c>
      <c r="E214" s="665" t="s">
        <v>1209</v>
      </c>
      <c r="F214" s="666" t="s">
        <v>1437</v>
      </c>
      <c r="G214" s="665" t="s">
        <v>545</v>
      </c>
      <c r="H214" s="665" t="s">
        <v>1240</v>
      </c>
      <c r="I214" s="665" t="s">
        <v>1241</v>
      </c>
      <c r="J214" s="665" t="s">
        <v>1242</v>
      </c>
      <c r="K214" s="665" t="s">
        <v>1243</v>
      </c>
      <c r="L214" s="667">
        <v>73.440000000000083</v>
      </c>
      <c r="M214" s="667">
        <v>1</v>
      </c>
      <c r="N214" s="668">
        <v>73.440000000000083</v>
      </c>
    </row>
    <row r="215" spans="1:14" ht="14.4" customHeight="1" x14ac:dyDescent="0.3">
      <c r="A215" s="663" t="s">
        <v>518</v>
      </c>
      <c r="B215" s="664" t="s">
        <v>1429</v>
      </c>
      <c r="C215" s="665" t="s">
        <v>523</v>
      </c>
      <c r="D215" s="666" t="s">
        <v>1430</v>
      </c>
      <c r="E215" s="665" t="s">
        <v>1209</v>
      </c>
      <c r="F215" s="666" t="s">
        <v>1437</v>
      </c>
      <c r="G215" s="665" t="s">
        <v>545</v>
      </c>
      <c r="H215" s="665" t="s">
        <v>1244</v>
      </c>
      <c r="I215" s="665" t="s">
        <v>1245</v>
      </c>
      <c r="J215" s="665" t="s">
        <v>1246</v>
      </c>
      <c r="K215" s="665" t="s">
        <v>587</v>
      </c>
      <c r="L215" s="667">
        <v>73.440014854040456</v>
      </c>
      <c r="M215" s="667">
        <v>7</v>
      </c>
      <c r="N215" s="668">
        <v>514.0801039782832</v>
      </c>
    </row>
    <row r="216" spans="1:14" ht="14.4" customHeight="1" x14ac:dyDescent="0.3">
      <c r="A216" s="663" t="s">
        <v>518</v>
      </c>
      <c r="B216" s="664" t="s">
        <v>1429</v>
      </c>
      <c r="C216" s="665" t="s">
        <v>523</v>
      </c>
      <c r="D216" s="666" t="s">
        <v>1430</v>
      </c>
      <c r="E216" s="665" t="s">
        <v>1209</v>
      </c>
      <c r="F216" s="666" t="s">
        <v>1437</v>
      </c>
      <c r="G216" s="665" t="s">
        <v>545</v>
      </c>
      <c r="H216" s="665" t="s">
        <v>1247</v>
      </c>
      <c r="I216" s="665" t="s">
        <v>1247</v>
      </c>
      <c r="J216" s="665" t="s">
        <v>1248</v>
      </c>
      <c r="K216" s="665" t="s">
        <v>1249</v>
      </c>
      <c r="L216" s="667">
        <v>517</v>
      </c>
      <c r="M216" s="667">
        <v>3.4</v>
      </c>
      <c r="N216" s="668">
        <v>1757.8</v>
      </c>
    </row>
    <row r="217" spans="1:14" ht="14.4" customHeight="1" x14ac:dyDescent="0.3">
      <c r="A217" s="663" t="s">
        <v>518</v>
      </c>
      <c r="B217" s="664" t="s">
        <v>1429</v>
      </c>
      <c r="C217" s="665" t="s">
        <v>523</v>
      </c>
      <c r="D217" s="666" t="s">
        <v>1430</v>
      </c>
      <c r="E217" s="665" t="s">
        <v>1209</v>
      </c>
      <c r="F217" s="666" t="s">
        <v>1437</v>
      </c>
      <c r="G217" s="665" t="s">
        <v>545</v>
      </c>
      <c r="H217" s="665" t="s">
        <v>1250</v>
      </c>
      <c r="I217" s="665" t="s">
        <v>1251</v>
      </c>
      <c r="J217" s="665" t="s">
        <v>1252</v>
      </c>
      <c r="K217" s="665" t="s">
        <v>1253</v>
      </c>
      <c r="L217" s="667">
        <v>95.79000000000002</v>
      </c>
      <c r="M217" s="667">
        <v>2</v>
      </c>
      <c r="N217" s="668">
        <v>191.58000000000004</v>
      </c>
    </row>
    <row r="218" spans="1:14" ht="14.4" customHeight="1" x14ac:dyDescent="0.3">
      <c r="A218" s="663" t="s">
        <v>518</v>
      </c>
      <c r="B218" s="664" t="s">
        <v>1429</v>
      </c>
      <c r="C218" s="665" t="s">
        <v>523</v>
      </c>
      <c r="D218" s="666" t="s">
        <v>1430</v>
      </c>
      <c r="E218" s="665" t="s">
        <v>1209</v>
      </c>
      <c r="F218" s="666" t="s">
        <v>1437</v>
      </c>
      <c r="G218" s="665" t="s">
        <v>545</v>
      </c>
      <c r="H218" s="665" t="s">
        <v>1254</v>
      </c>
      <c r="I218" s="665" t="s">
        <v>1255</v>
      </c>
      <c r="J218" s="665" t="s">
        <v>1256</v>
      </c>
      <c r="K218" s="665" t="s">
        <v>1257</v>
      </c>
      <c r="L218" s="667">
        <v>53.92199999999999</v>
      </c>
      <c r="M218" s="667">
        <v>5</v>
      </c>
      <c r="N218" s="668">
        <v>269.60999999999996</v>
      </c>
    </row>
    <row r="219" spans="1:14" ht="14.4" customHeight="1" x14ac:dyDescent="0.3">
      <c r="A219" s="663" t="s">
        <v>518</v>
      </c>
      <c r="B219" s="664" t="s">
        <v>1429</v>
      </c>
      <c r="C219" s="665" t="s">
        <v>523</v>
      </c>
      <c r="D219" s="666" t="s">
        <v>1430</v>
      </c>
      <c r="E219" s="665" t="s">
        <v>1209</v>
      </c>
      <c r="F219" s="666" t="s">
        <v>1437</v>
      </c>
      <c r="G219" s="665" t="s">
        <v>545</v>
      </c>
      <c r="H219" s="665" t="s">
        <v>1258</v>
      </c>
      <c r="I219" s="665" t="s">
        <v>1259</v>
      </c>
      <c r="J219" s="665" t="s">
        <v>1260</v>
      </c>
      <c r="K219" s="665" t="s">
        <v>1261</v>
      </c>
      <c r="L219" s="667">
        <v>65.259999999999991</v>
      </c>
      <c r="M219" s="667">
        <v>1</v>
      </c>
      <c r="N219" s="668">
        <v>65.259999999999991</v>
      </c>
    </row>
    <row r="220" spans="1:14" ht="14.4" customHeight="1" x14ac:dyDescent="0.3">
      <c r="A220" s="663" t="s">
        <v>518</v>
      </c>
      <c r="B220" s="664" t="s">
        <v>1429</v>
      </c>
      <c r="C220" s="665" t="s">
        <v>523</v>
      </c>
      <c r="D220" s="666" t="s">
        <v>1430</v>
      </c>
      <c r="E220" s="665" t="s">
        <v>1209</v>
      </c>
      <c r="F220" s="666" t="s">
        <v>1437</v>
      </c>
      <c r="G220" s="665" t="s">
        <v>545</v>
      </c>
      <c r="H220" s="665" t="s">
        <v>1262</v>
      </c>
      <c r="I220" s="665" t="s">
        <v>1262</v>
      </c>
      <c r="J220" s="665" t="s">
        <v>1263</v>
      </c>
      <c r="K220" s="665" t="s">
        <v>1264</v>
      </c>
      <c r="L220" s="667">
        <v>462</v>
      </c>
      <c r="M220" s="667">
        <v>39.300000000000011</v>
      </c>
      <c r="N220" s="668">
        <v>18156.600000000006</v>
      </c>
    </row>
    <row r="221" spans="1:14" ht="14.4" customHeight="1" x14ac:dyDescent="0.3">
      <c r="A221" s="663" t="s">
        <v>518</v>
      </c>
      <c r="B221" s="664" t="s">
        <v>1429</v>
      </c>
      <c r="C221" s="665" t="s">
        <v>523</v>
      </c>
      <c r="D221" s="666" t="s">
        <v>1430</v>
      </c>
      <c r="E221" s="665" t="s">
        <v>1209</v>
      </c>
      <c r="F221" s="666" t="s">
        <v>1437</v>
      </c>
      <c r="G221" s="665" t="s">
        <v>545</v>
      </c>
      <c r="H221" s="665" t="s">
        <v>1265</v>
      </c>
      <c r="I221" s="665" t="s">
        <v>1265</v>
      </c>
      <c r="J221" s="665" t="s">
        <v>1266</v>
      </c>
      <c r="K221" s="665" t="s">
        <v>1267</v>
      </c>
      <c r="L221" s="667">
        <v>152.9</v>
      </c>
      <c r="M221" s="667">
        <v>5.6</v>
      </c>
      <c r="N221" s="668">
        <v>856.24</v>
      </c>
    </row>
    <row r="222" spans="1:14" ht="14.4" customHeight="1" x14ac:dyDescent="0.3">
      <c r="A222" s="663" t="s">
        <v>518</v>
      </c>
      <c r="B222" s="664" t="s">
        <v>1429</v>
      </c>
      <c r="C222" s="665" t="s">
        <v>523</v>
      </c>
      <c r="D222" s="666" t="s">
        <v>1430</v>
      </c>
      <c r="E222" s="665" t="s">
        <v>1209</v>
      </c>
      <c r="F222" s="666" t="s">
        <v>1437</v>
      </c>
      <c r="G222" s="665" t="s">
        <v>545</v>
      </c>
      <c r="H222" s="665" t="s">
        <v>1268</v>
      </c>
      <c r="I222" s="665" t="s">
        <v>1268</v>
      </c>
      <c r="J222" s="665" t="s">
        <v>1269</v>
      </c>
      <c r="K222" s="665" t="s">
        <v>1270</v>
      </c>
      <c r="L222" s="667">
        <v>286</v>
      </c>
      <c r="M222" s="667">
        <v>2.8</v>
      </c>
      <c r="N222" s="668">
        <v>800.8</v>
      </c>
    </row>
    <row r="223" spans="1:14" ht="14.4" customHeight="1" x14ac:dyDescent="0.3">
      <c r="A223" s="663" t="s">
        <v>518</v>
      </c>
      <c r="B223" s="664" t="s">
        <v>1429</v>
      </c>
      <c r="C223" s="665" t="s">
        <v>523</v>
      </c>
      <c r="D223" s="666" t="s">
        <v>1430</v>
      </c>
      <c r="E223" s="665" t="s">
        <v>1209</v>
      </c>
      <c r="F223" s="666" t="s">
        <v>1437</v>
      </c>
      <c r="G223" s="665" t="s">
        <v>545</v>
      </c>
      <c r="H223" s="665" t="s">
        <v>1271</v>
      </c>
      <c r="I223" s="665" t="s">
        <v>1272</v>
      </c>
      <c r="J223" s="665" t="s">
        <v>1273</v>
      </c>
      <c r="K223" s="665" t="s">
        <v>1274</v>
      </c>
      <c r="L223" s="667">
        <v>263.99999999999989</v>
      </c>
      <c r="M223" s="667">
        <v>60.000000000000014</v>
      </c>
      <c r="N223" s="668">
        <v>15839.999999999996</v>
      </c>
    </row>
    <row r="224" spans="1:14" ht="14.4" customHeight="1" x14ac:dyDescent="0.3">
      <c r="A224" s="663" t="s">
        <v>518</v>
      </c>
      <c r="B224" s="664" t="s">
        <v>1429</v>
      </c>
      <c r="C224" s="665" t="s">
        <v>523</v>
      </c>
      <c r="D224" s="666" t="s">
        <v>1430</v>
      </c>
      <c r="E224" s="665" t="s">
        <v>1209</v>
      </c>
      <c r="F224" s="666" t="s">
        <v>1437</v>
      </c>
      <c r="G224" s="665" t="s">
        <v>545</v>
      </c>
      <c r="H224" s="665" t="s">
        <v>1275</v>
      </c>
      <c r="I224" s="665" t="s">
        <v>1276</v>
      </c>
      <c r="J224" s="665" t="s">
        <v>1277</v>
      </c>
      <c r="K224" s="665"/>
      <c r="L224" s="667">
        <v>155.09999999999997</v>
      </c>
      <c r="M224" s="667">
        <v>23.700000000000003</v>
      </c>
      <c r="N224" s="668">
        <v>3675.87</v>
      </c>
    </row>
    <row r="225" spans="1:14" ht="14.4" customHeight="1" x14ac:dyDescent="0.3">
      <c r="A225" s="663" t="s">
        <v>518</v>
      </c>
      <c r="B225" s="664" t="s">
        <v>1429</v>
      </c>
      <c r="C225" s="665" t="s">
        <v>523</v>
      </c>
      <c r="D225" s="666" t="s">
        <v>1430</v>
      </c>
      <c r="E225" s="665" t="s">
        <v>1209</v>
      </c>
      <c r="F225" s="666" t="s">
        <v>1437</v>
      </c>
      <c r="G225" s="665" t="s">
        <v>545</v>
      </c>
      <c r="H225" s="665" t="s">
        <v>1278</v>
      </c>
      <c r="I225" s="665" t="s">
        <v>1278</v>
      </c>
      <c r="J225" s="665" t="s">
        <v>1279</v>
      </c>
      <c r="K225" s="665" t="s">
        <v>1280</v>
      </c>
      <c r="L225" s="667">
        <v>562.87</v>
      </c>
      <c r="M225" s="667">
        <v>6</v>
      </c>
      <c r="N225" s="668">
        <v>3377.22</v>
      </c>
    </row>
    <row r="226" spans="1:14" ht="14.4" customHeight="1" x14ac:dyDescent="0.3">
      <c r="A226" s="663" t="s">
        <v>518</v>
      </c>
      <c r="B226" s="664" t="s">
        <v>1429</v>
      </c>
      <c r="C226" s="665" t="s">
        <v>523</v>
      </c>
      <c r="D226" s="666" t="s">
        <v>1430</v>
      </c>
      <c r="E226" s="665" t="s">
        <v>1209</v>
      </c>
      <c r="F226" s="666" t="s">
        <v>1437</v>
      </c>
      <c r="G226" s="665" t="s">
        <v>1025</v>
      </c>
      <c r="H226" s="665" t="s">
        <v>1281</v>
      </c>
      <c r="I226" s="665" t="s">
        <v>1282</v>
      </c>
      <c r="J226" s="665" t="s">
        <v>1283</v>
      </c>
      <c r="K226" s="665" t="s">
        <v>1284</v>
      </c>
      <c r="L226" s="667">
        <v>115.93995805105166</v>
      </c>
      <c r="M226" s="667">
        <v>72</v>
      </c>
      <c r="N226" s="668">
        <v>8347.6769796757198</v>
      </c>
    </row>
    <row r="227" spans="1:14" ht="14.4" customHeight="1" x14ac:dyDescent="0.3">
      <c r="A227" s="663" t="s">
        <v>518</v>
      </c>
      <c r="B227" s="664" t="s">
        <v>1429</v>
      </c>
      <c r="C227" s="665" t="s">
        <v>523</v>
      </c>
      <c r="D227" s="666" t="s">
        <v>1430</v>
      </c>
      <c r="E227" s="665" t="s">
        <v>1209</v>
      </c>
      <c r="F227" s="666" t="s">
        <v>1437</v>
      </c>
      <c r="G227" s="665" t="s">
        <v>1025</v>
      </c>
      <c r="H227" s="665" t="s">
        <v>1285</v>
      </c>
      <c r="I227" s="665" t="s">
        <v>1286</v>
      </c>
      <c r="J227" s="665" t="s">
        <v>1287</v>
      </c>
      <c r="K227" s="665" t="s">
        <v>1288</v>
      </c>
      <c r="L227" s="667">
        <v>28.89</v>
      </c>
      <c r="M227" s="667">
        <v>116</v>
      </c>
      <c r="N227" s="668">
        <v>3351.2400000000002</v>
      </c>
    </row>
    <row r="228" spans="1:14" ht="14.4" customHeight="1" x14ac:dyDescent="0.3">
      <c r="A228" s="663" t="s">
        <v>518</v>
      </c>
      <c r="B228" s="664" t="s">
        <v>1429</v>
      </c>
      <c r="C228" s="665" t="s">
        <v>523</v>
      </c>
      <c r="D228" s="666" t="s">
        <v>1430</v>
      </c>
      <c r="E228" s="665" t="s">
        <v>1209</v>
      </c>
      <c r="F228" s="666" t="s">
        <v>1437</v>
      </c>
      <c r="G228" s="665" t="s">
        <v>1025</v>
      </c>
      <c r="H228" s="665" t="s">
        <v>1289</v>
      </c>
      <c r="I228" s="665" t="s">
        <v>1289</v>
      </c>
      <c r="J228" s="665" t="s">
        <v>1290</v>
      </c>
      <c r="K228" s="665" t="s">
        <v>1291</v>
      </c>
      <c r="L228" s="667">
        <v>55.21</v>
      </c>
      <c r="M228" s="667">
        <v>14</v>
      </c>
      <c r="N228" s="668">
        <v>772.94</v>
      </c>
    </row>
    <row r="229" spans="1:14" ht="14.4" customHeight="1" x14ac:dyDescent="0.3">
      <c r="A229" s="663" t="s">
        <v>518</v>
      </c>
      <c r="B229" s="664" t="s">
        <v>1429</v>
      </c>
      <c r="C229" s="665" t="s">
        <v>523</v>
      </c>
      <c r="D229" s="666" t="s">
        <v>1430</v>
      </c>
      <c r="E229" s="665" t="s">
        <v>1209</v>
      </c>
      <c r="F229" s="666" t="s">
        <v>1437</v>
      </c>
      <c r="G229" s="665" t="s">
        <v>1025</v>
      </c>
      <c r="H229" s="665" t="s">
        <v>1292</v>
      </c>
      <c r="I229" s="665" t="s">
        <v>1292</v>
      </c>
      <c r="J229" s="665" t="s">
        <v>1293</v>
      </c>
      <c r="K229" s="665" t="s">
        <v>1294</v>
      </c>
      <c r="L229" s="667">
        <v>938.3</v>
      </c>
      <c r="M229" s="667">
        <v>10.5</v>
      </c>
      <c r="N229" s="668">
        <v>9852.15</v>
      </c>
    </row>
    <row r="230" spans="1:14" ht="14.4" customHeight="1" x14ac:dyDescent="0.3">
      <c r="A230" s="663" t="s">
        <v>518</v>
      </c>
      <c r="B230" s="664" t="s">
        <v>1429</v>
      </c>
      <c r="C230" s="665" t="s">
        <v>523</v>
      </c>
      <c r="D230" s="666" t="s">
        <v>1430</v>
      </c>
      <c r="E230" s="665" t="s">
        <v>1295</v>
      </c>
      <c r="F230" s="666" t="s">
        <v>1438</v>
      </c>
      <c r="G230" s="665"/>
      <c r="H230" s="665" t="s">
        <v>1296</v>
      </c>
      <c r="I230" s="665" t="s">
        <v>1297</v>
      </c>
      <c r="J230" s="665" t="s">
        <v>1298</v>
      </c>
      <c r="K230" s="665" t="s">
        <v>1299</v>
      </c>
      <c r="L230" s="667">
        <v>765.13</v>
      </c>
      <c r="M230" s="667">
        <v>2</v>
      </c>
      <c r="N230" s="668">
        <v>1530.26</v>
      </c>
    </row>
    <row r="231" spans="1:14" ht="14.4" customHeight="1" x14ac:dyDescent="0.3">
      <c r="A231" s="663" t="s">
        <v>518</v>
      </c>
      <c r="B231" s="664" t="s">
        <v>1429</v>
      </c>
      <c r="C231" s="665" t="s">
        <v>523</v>
      </c>
      <c r="D231" s="666" t="s">
        <v>1430</v>
      </c>
      <c r="E231" s="665" t="s">
        <v>1295</v>
      </c>
      <c r="F231" s="666" t="s">
        <v>1438</v>
      </c>
      <c r="G231" s="665" t="s">
        <v>545</v>
      </c>
      <c r="H231" s="665" t="s">
        <v>1300</v>
      </c>
      <c r="I231" s="665" t="s">
        <v>1301</v>
      </c>
      <c r="J231" s="665" t="s">
        <v>1302</v>
      </c>
      <c r="K231" s="665" t="s">
        <v>1303</v>
      </c>
      <c r="L231" s="667">
        <v>4950</v>
      </c>
      <c r="M231" s="667">
        <v>5</v>
      </c>
      <c r="N231" s="668">
        <v>24750</v>
      </c>
    </row>
    <row r="232" spans="1:14" ht="14.4" customHeight="1" x14ac:dyDescent="0.3">
      <c r="A232" s="663" t="s">
        <v>518</v>
      </c>
      <c r="B232" s="664" t="s">
        <v>1429</v>
      </c>
      <c r="C232" s="665" t="s">
        <v>523</v>
      </c>
      <c r="D232" s="666" t="s">
        <v>1430</v>
      </c>
      <c r="E232" s="665" t="s">
        <v>1295</v>
      </c>
      <c r="F232" s="666" t="s">
        <v>1438</v>
      </c>
      <c r="G232" s="665" t="s">
        <v>1025</v>
      </c>
      <c r="H232" s="665" t="s">
        <v>1304</v>
      </c>
      <c r="I232" s="665" t="s">
        <v>1304</v>
      </c>
      <c r="J232" s="665" t="s">
        <v>1305</v>
      </c>
      <c r="K232" s="665" t="s">
        <v>1306</v>
      </c>
      <c r="L232" s="667">
        <v>159.5</v>
      </c>
      <c r="M232" s="667">
        <v>5</v>
      </c>
      <c r="N232" s="668">
        <v>797.5</v>
      </c>
    </row>
    <row r="233" spans="1:14" ht="14.4" customHeight="1" x14ac:dyDescent="0.3">
      <c r="A233" s="663" t="s">
        <v>518</v>
      </c>
      <c r="B233" s="664" t="s">
        <v>1429</v>
      </c>
      <c r="C233" s="665" t="s">
        <v>523</v>
      </c>
      <c r="D233" s="666" t="s">
        <v>1430</v>
      </c>
      <c r="E233" s="665" t="s">
        <v>1295</v>
      </c>
      <c r="F233" s="666" t="s">
        <v>1438</v>
      </c>
      <c r="G233" s="665" t="s">
        <v>1025</v>
      </c>
      <c r="H233" s="665" t="s">
        <v>1307</v>
      </c>
      <c r="I233" s="665" t="s">
        <v>1307</v>
      </c>
      <c r="J233" s="665" t="s">
        <v>1308</v>
      </c>
      <c r="K233" s="665" t="s">
        <v>1309</v>
      </c>
      <c r="L233" s="667">
        <v>285.23999999999995</v>
      </c>
      <c r="M233" s="667">
        <v>1</v>
      </c>
      <c r="N233" s="668">
        <v>285.23999999999995</v>
      </c>
    </row>
    <row r="234" spans="1:14" ht="14.4" customHeight="1" x14ac:dyDescent="0.3">
      <c r="A234" s="663" t="s">
        <v>518</v>
      </c>
      <c r="B234" s="664" t="s">
        <v>1429</v>
      </c>
      <c r="C234" s="665" t="s">
        <v>523</v>
      </c>
      <c r="D234" s="666" t="s">
        <v>1430</v>
      </c>
      <c r="E234" s="665" t="s">
        <v>1310</v>
      </c>
      <c r="F234" s="666" t="s">
        <v>1439</v>
      </c>
      <c r="G234" s="665"/>
      <c r="H234" s="665"/>
      <c r="I234" s="665" t="s">
        <v>1311</v>
      </c>
      <c r="J234" s="665" t="s">
        <v>1312</v>
      </c>
      <c r="K234" s="665"/>
      <c r="L234" s="667">
        <v>7560.3466666666664</v>
      </c>
      <c r="M234" s="667">
        <v>18</v>
      </c>
      <c r="N234" s="668">
        <v>136086.24</v>
      </c>
    </row>
    <row r="235" spans="1:14" ht="14.4" customHeight="1" x14ac:dyDescent="0.3">
      <c r="A235" s="663" t="s">
        <v>518</v>
      </c>
      <c r="B235" s="664" t="s">
        <v>1429</v>
      </c>
      <c r="C235" s="665" t="s">
        <v>523</v>
      </c>
      <c r="D235" s="666" t="s">
        <v>1430</v>
      </c>
      <c r="E235" s="665" t="s">
        <v>1310</v>
      </c>
      <c r="F235" s="666" t="s">
        <v>1439</v>
      </c>
      <c r="G235" s="665"/>
      <c r="H235" s="665"/>
      <c r="I235" s="665" t="s">
        <v>1206</v>
      </c>
      <c r="J235" s="665" t="s">
        <v>1313</v>
      </c>
      <c r="K235" s="665"/>
      <c r="L235" s="667">
        <v>3827.43</v>
      </c>
      <c r="M235" s="667">
        <v>16</v>
      </c>
      <c r="N235" s="668">
        <v>61238.879999999997</v>
      </c>
    </row>
    <row r="236" spans="1:14" ht="14.4" customHeight="1" x14ac:dyDescent="0.3">
      <c r="A236" s="663" t="s">
        <v>518</v>
      </c>
      <c r="B236" s="664" t="s">
        <v>1429</v>
      </c>
      <c r="C236" s="665" t="s">
        <v>523</v>
      </c>
      <c r="D236" s="666" t="s">
        <v>1430</v>
      </c>
      <c r="E236" s="665" t="s">
        <v>1314</v>
      </c>
      <c r="F236" s="666" t="s">
        <v>1440</v>
      </c>
      <c r="G236" s="665" t="s">
        <v>545</v>
      </c>
      <c r="H236" s="665" t="s">
        <v>1315</v>
      </c>
      <c r="I236" s="665" t="s">
        <v>1316</v>
      </c>
      <c r="J236" s="665" t="s">
        <v>1317</v>
      </c>
      <c r="K236" s="665" t="s">
        <v>1318</v>
      </c>
      <c r="L236" s="667">
        <v>2395.0299999999997</v>
      </c>
      <c r="M236" s="667">
        <v>1.6</v>
      </c>
      <c r="N236" s="668">
        <v>3832.0479999999998</v>
      </c>
    </row>
    <row r="237" spans="1:14" ht="14.4" customHeight="1" x14ac:dyDescent="0.3">
      <c r="A237" s="663" t="s">
        <v>518</v>
      </c>
      <c r="B237" s="664" t="s">
        <v>1429</v>
      </c>
      <c r="C237" s="665" t="s">
        <v>523</v>
      </c>
      <c r="D237" s="666" t="s">
        <v>1430</v>
      </c>
      <c r="E237" s="665" t="s">
        <v>1314</v>
      </c>
      <c r="F237" s="666" t="s">
        <v>1440</v>
      </c>
      <c r="G237" s="665" t="s">
        <v>545</v>
      </c>
      <c r="H237" s="665" t="s">
        <v>1319</v>
      </c>
      <c r="I237" s="665" t="s">
        <v>1320</v>
      </c>
      <c r="J237" s="665" t="s">
        <v>1321</v>
      </c>
      <c r="K237" s="665" t="s">
        <v>1318</v>
      </c>
      <c r="L237" s="667">
        <v>2228.8200000000002</v>
      </c>
      <c r="M237" s="667">
        <v>3</v>
      </c>
      <c r="N237" s="668">
        <v>6686.4600000000009</v>
      </c>
    </row>
    <row r="238" spans="1:14" ht="14.4" customHeight="1" x14ac:dyDescent="0.3">
      <c r="A238" s="663" t="s">
        <v>518</v>
      </c>
      <c r="B238" s="664" t="s">
        <v>1429</v>
      </c>
      <c r="C238" s="665" t="s">
        <v>523</v>
      </c>
      <c r="D238" s="666" t="s">
        <v>1430</v>
      </c>
      <c r="E238" s="665" t="s">
        <v>1314</v>
      </c>
      <c r="F238" s="666" t="s">
        <v>1440</v>
      </c>
      <c r="G238" s="665" t="s">
        <v>545</v>
      </c>
      <c r="H238" s="665" t="s">
        <v>1322</v>
      </c>
      <c r="I238" s="665" t="s">
        <v>1323</v>
      </c>
      <c r="J238" s="665" t="s">
        <v>1324</v>
      </c>
      <c r="K238" s="665" t="s">
        <v>1325</v>
      </c>
      <c r="L238" s="667">
        <v>1329.46</v>
      </c>
      <c r="M238" s="667">
        <v>0.3</v>
      </c>
      <c r="N238" s="668">
        <v>398.83800000000002</v>
      </c>
    </row>
    <row r="239" spans="1:14" ht="14.4" customHeight="1" x14ac:dyDescent="0.3">
      <c r="A239" s="663" t="s">
        <v>518</v>
      </c>
      <c r="B239" s="664" t="s">
        <v>1429</v>
      </c>
      <c r="C239" s="665" t="s">
        <v>523</v>
      </c>
      <c r="D239" s="666" t="s">
        <v>1430</v>
      </c>
      <c r="E239" s="665" t="s">
        <v>1314</v>
      </c>
      <c r="F239" s="666" t="s">
        <v>1440</v>
      </c>
      <c r="G239" s="665" t="s">
        <v>545</v>
      </c>
      <c r="H239" s="665" t="s">
        <v>1326</v>
      </c>
      <c r="I239" s="665" t="s">
        <v>1327</v>
      </c>
      <c r="J239" s="665" t="s">
        <v>1328</v>
      </c>
      <c r="K239" s="665" t="s">
        <v>1329</v>
      </c>
      <c r="L239" s="667">
        <v>2062.5</v>
      </c>
      <c r="M239" s="667">
        <v>1</v>
      </c>
      <c r="N239" s="668">
        <v>2062.5</v>
      </c>
    </row>
    <row r="240" spans="1:14" ht="14.4" customHeight="1" x14ac:dyDescent="0.3">
      <c r="A240" s="663" t="s">
        <v>518</v>
      </c>
      <c r="B240" s="664" t="s">
        <v>1429</v>
      </c>
      <c r="C240" s="665" t="s">
        <v>528</v>
      </c>
      <c r="D240" s="666" t="s">
        <v>1431</v>
      </c>
      <c r="E240" s="665" t="s">
        <v>537</v>
      </c>
      <c r="F240" s="666" t="s">
        <v>1434</v>
      </c>
      <c r="G240" s="665" t="s">
        <v>545</v>
      </c>
      <c r="H240" s="665" t="s">
        <v>546</v>
      </c>
      <c r="I240" s="665" t="s">
        <v>546</v>
      </c>
      <c r="J240" s="665" t="s">
        <v>547</v>
      </c>
      <c r="K240" s="665" t="s">
        <v>548</v>
      </c>
      <c r="L240" s="667">
        <v>171.59999999999997</v>
      </c>
      <c r="M240" s="667">
        <v>2</v>
      </c>
      <c r="N240" s="668">
        <v>343.19999999999993</v>
      </c>
    </row>
    <row r="241" spans="1:14" ht="14.4" customHeight="1" x14ac:dyDescent="0.3">
      <c r="A241" s="663" t="s">
        <v>518</v>
      </c>
      <c r="B241" s="664" t="s">
        <v>1429</v>
      </c>
      <c r="C241" s="665" t="s">
        <v>528</v>
      </c>
      <c r="D241" s="666" t="s">
        <v>1431</v>
      </c>
      <c r="E241" s="665" t="s">
        <v>537</v>
      </c>
      <c r="F241" s="666" t="s">
        <v>1434</v>
      </c>
      <c r="G241" s="665" t="s">
        <v>545</v>
      </c>
      <c r="H241" s="665" t="s">
        <v>560</v>
      </c>
      <c r="I241" s="665" t="s">
        <v>561</v>
      </c>
      <c r="J241" s="665" t="s">
        <v>562</v>
      </c>
      <c r="K241" s="665" t="s">
        <v>563</v>
      </c>
      <c r="L241" s="667">
        <v>87.030000000000015</v>
      </c>
      <c r="M241" s="667">
        <v>2</v>
      </c>
      <c r="N241" s="668">
        <v>174.06000000000003</v>
      </c>
    </row>
    <row r="242" spans="1:14" ht="14.4" customHeight="1" x14ac:dyDescent="0.3">
      <c r="A242" s="663" t="s">
        <v>518</v>
      </c>
      <c r="B242" s="664" t="s">
        <v>1429</v>
      </c>
      <c r="C242" s="665" t="s">
        <v>528</v>
      </c>
      <c r="D242" s="666" t="s">
        <v>1431</v>
      </c>
      <c r="E242" s="665" t="s">
        <v>537</v>
      </c>
      <c r="F242" s="666" t="s">
        <v>1434</v>
      </c>
      <c r="G242" s="665" t="s">
        <v>545</v>
      </c>
      <c r="H242" s="665" t="s">
        <v>580</v>
      </c>
      <c r="I242" s="665" t="s">
        <v>581</v>
      </c>
      <c r="J242" s="665" t="s">
        <v>582</v>
      </c>
      <c r="K242" s="665" t="s">
        <v>583</v>
      </c>
      <c r="L242" s="667">
        <v>78.166839671033287</v>
      </c>
      <c r="M242" s="667">
        <v>6</v>
      </c>
      <c r="N242" s="668">
        <v>469.00103802619969</v>
      </c>
    </row>
    <row r="243" spans="1:14" ht="14.4" customHeight="1" x14ac:dyDescent="0.3">
      <c r="A243" s="663" t="s">
        <v>518</v>
      </c>
      <c r="B243" s="664" t="s">
        <v>1429</v>
      </c>
      <c r="C243" s="665" t="s">
        <v>528</v>
      </c>
      <c r="D243" s="666" t="s">
        <v>1431</v>
      </c>
      <c r="E243" s="665" t="s">
        <v>537</v>
      </c>
      <c r="F243" s="666" t="s">
        <v>1434</v>
      </c>
      <c r="G243" s="665" t="s">
        <v>545</v>
      </c>
      <c r="H243" s="665" t="s">
        <v>588</v>
      </c>
      <c r="I243" s="665" t="s">
        <v>589</v>
      </c>
      <c r="J243" s="665" t="s">
        <v>590</v>
      </c>
      <c r="K243" s="665" t="s">
        <v>591</v>
      </c>
      <c r="L243" s="667">
        <v>63.95</v>
      </c>
      <c r="M243" s="667">
        <v>2</v>
      </c>
      <c r="N243" s="668">
        <v>127.9</v>
      </c>
    </row>
    <row r="244" spans="1:14" ht="14.4" customHeight="1" x14ac:dyDescent="0.3">
      <c r="A244" s="663" t="s">
        <v>518</v>
      </c>
      <c r="B244" s="664" t="s">
        <v>1429</v>
      </c>
      <c r="C244" s="665" t="s">
        <v>528</v>
      </c>
      <c r="D244" s="666" t="s">
        <v>1431</v>
      </c>
      <c r="E244" s="665" t="s">
        <v>537</v>
      </c>
      <c r="F244" s="666" t="s">
        <v>1434</v>
      </c>
      <c r="G244" s="665" t="s">
        <v>545</v>
      </c>
      <c r="H244" s="665" t="s">
        <v>638</v>
      </c>
      <c r="I244" s="665" t="s">
        <v>638</v>
      </c>
      <c r="J244" s="665" t="s">
        <v>639</v>
      </c>
      <c r="K244" s="665" t="s">
        <v>640</v>
      </c>
      <c r="L244" s="667">
        <v>36.53</v>
      </c>
      <c r="M244" s="667">
        <v>2</v>
      </c>
      <c r="N244" s="668">
        <v>73.06</v>
      </c>
    </row>
    <row r="245" spans="1:14" ht="14.4" customHeight="1" x14ac:dyDescent="0.3">
      <c r="A245" s="663" t="s">
        <v>518</v>
      </c>
      <c r="B245" s="664" t="s">
        <v>1429</v>
      </c>
      <c r="C245" s="665" t="s">
        <v>528</v>
      </c>
      <c r="D245" s="666" t="s">
        <v>1431</v>
      </c>
      <c r="E245" s="665" t="s">
        <v>537</v>
      </c>
      <c r="F245" s="666" t="s">
        <v>1434</v>
      </c>
      <c r="G245" s="665" t="s">
        <v>545</v>
      </c>
      <c r="H245" s="665" t="s">
        <v>743</v>
      </c>
      <c r="I245" s="665" t="s">
        <v>744</v>
      </c>
      <c r="J245" s="665" t="s">
        <v>745</v>
      </c>
      <c r="K245" s="665" t="s">
        <v>746</v>
      </c>
      <c r="L245" s="667">
        <v>18.501249920796276</v>
      </c>
      <c r="M245" s="667">
        <v>8</v>
      </c>
      <c r="N245" s="668">
        <v>148.00999936637021</v>
      </c>
    </row>
    <row r="246" spans="1:14" ht="14.4" customHeight="1" x14ac:dyDescent="0.3">
      <c r="A246" s="663" t="s">
        <v>518</v>
      </c>
      <c r="B246" s="664" t="s">
        <v>1429</v>
      </c>
      <c r="C246" s="665" t="s">
        <v>528</v>
      </c>
      <c r="D246" s="666" t="s">
        <v>1431</v>
      </c>
      <c r="E246" s="665" t="s">
        <v>537</v>
      </c>
      <c r="F246" s="666" t="s">
        <v>1434</v>
      </c>
      <c r="G246" s="665" t="s">
        <v>545</v>
      </c>
      <c r="H246" s="665" t="s">
        <v>1330</v>
      </c>
      <c r="I246" s="665" t="s">
        <v>1331</v>
      </c>
      <c r="J246" s="665" t="s">
        <v>1332</v>
      </c>
      <c r="K246" s="665" t="s">
        <v>1333</v>
      </c>
      <c r="L246" s="667">
        <v>66.140000000000015</v>
      </c>
      <c r="M246" s="667">
        <v>1</v>
      </c>
      <c r="N246" s="668">
        <v>66.140000000000015</v>
      </c>
    </row>
    <row r="247" spans="1:14" ht="14.4" customHeight="1" x14ac:dyDescent="0.3">
      <c r="A247" s="663" t="s">
        <v>518</v>
      </c>
      <c r="B247" s="664" t="s">
        <v>1429</v>
      </c>
      <c r="C247" s="665" t="s">
        <v>528</v>
      </c>
      <c r="D247" s="666" t="s">
        <v>1431</v>
      </c>
      <c r="E247" s="665" t="s">
        <v>537</v>
      </c>
      <c r="F247" s="666" t="s">
        <v>1434</v>
      </c>
      <c r="G247" s="665" t="s">
        <v>545</v>
      </c>
      <c r="H247" s="665" t="s">
        <v>841</v>
      </c>
      <c r="I247" s="665" t="s">
        <v>842</v>
      </c>
      <c r="J247" s="665" t="s">
        <v>570</v>
      </c>
      <c r="K247" s="665" t="s">
        <v>843</v>
      </c>
      <c r="L247" s="667">
        <v>69.72</v>
      </c>
      <c r="M247" s="667">
        <v>1</v>
      </c>
      <c r="N247" s="668">
        <v>69.72</v>
      </c>
    </row>
    <row r="248" spans="1:14" ht="14.4" customHeight="1" x14ac:dyDescent="0.3">
      <c r="A248" s="663" t="s">
        <v>518</v>
      </c>
      <c r="B248" s="664" t="s">
        <v>1429</v>
      </c>
      <c r="C248" s="665" t="s">
        <v>528</v>
      </c>
      <c r="D248" s="666" t="s">
        <v>1431</v>
      </c>
      <c r="E248" s="665" t="s">
        <v>537</v>
      </c>
      <c r="F248" s="666" t="s">
        <v>1434</v>
      </c>
      <c r="G248" s="665" t="s">
        <v>545</v>
      </c>
      <c r="H248" s="665" t="s">
        <v>1334</v>
      </c>
      <c r="I248" s="665" t="s">
        <v>1335</v>
      </c>
      <c r="J248" s="665" t="s">
        <v>1336</v>
      </c>
      <c r="K248" s="665" t="s">
        <v>862</v>
      </c>
      <c r="L248" s="667">
        <v>154.03</v>
      </c>
      <c r="M248" s="667">
        <v>1</v>
      </c>
      <c r="N248" s="668">
        <v>154.03</v>
      </c>
    </row>
    <row r="249" spans="1:14" ht="14.4" customHeight="1" x14ac:dyDescent="0.3">
      <c r="A249" s="663" t="s">
        <v>518</v>
      </c>
      <c r="B249" s="664" t="s">
        <v>1429</v>
      </c>
      <c r="C249" s="665" t="s">
        <v>528</v>
      </c>
      <c r="D249" s="666" t="s">
        <v>1431</v>
      </c>
      <c r="E249" s="665" t="s">
        <v>537</v>
      </c>
      <c r="F249" s="666" t="s">
        <v>1434</v>
      </c>
      <c r="G249" s="665" t="s">
        <v>545</v>
      </c>
      <c r="H249" s="665" t="s">
        <v>859</v>
      </c>
      <c r="I249" s="665" t="s">
        <v>860</v>
      </c>
      <c r="J249" s="665" t="s">
        <v>861</v>
      </c>
      <c r="K249" s="665" t="s">
        <v>862</v>
      </c>
      <c r="L249" s="667">
        <v>152.16162260154144</v>
      </c>
      <c r="M249" s="667">
        <v>430</v>
      </c>
      <c r="N249" s="668">
        <v>65429.497718662824</v>
      </c>
    </row>
    <row r="250" spans="1:14" ht="14.4" customHeight="1" x14ac:dyDescent="0.3">
      <c r="A250" s="663" t="s">
        <v>518</v>
      </c>
      <c r="B250" s="664" t="s">
        <v>1429</v>
      </c>
      <c r="C250" s="665" t="s">
        <v>528</v>
      </c>
      <c r="D250" s="666" t="s">
        <v>1431</v>
      </c>
      <c r="E250" s="665" t="s">
        <v>537</v>
      </c>
      <c r="F250" s="666" t="s">
        <v>1434</v>
      </c>
      <c r="G250" s="665" t="s">
        <v>545</v>
      </c>
      <c r="H250" s="665" t="s">
        <v>871</v>
      </c>
      <c r="I250" s="665" t="s">
        <v>872</v>
      </c>
      <c r="J250" s="665" t="s">
        <v>873</v>
      </c>
      <c r="K250" s="665" t="s">
        <v>874</v>
      </c>
      <c r="L250" s="667">
        <v>104.07</v>
      </c>
      <c r="M250" s="667">
        <v>2</v>
      </c>
      <c r="N250" s="668">
        <v>208.14</v>
      </c>
    </row>
    <row r="251" spans="1:14" ht="14.4" customHeight="1" x14ac:dyDescent="0.3">
      <c r="A251" s="663" t="s">
        <v>518</v>
      </c>
      <c r="B251" s="664" t="s">
        <v>1429</v>
      </c>
      <c r="C251" s="665" t="s">
        <v>528</v>
      </c>
      <c r="D251" s="666" t="s">
        <v>1431</v>
      </c>
      <c r="E251" s="665" t="s">
        <v>537</v>
      </c>
      <c r="F251" s="666" t="s">
        <v>1434</v>
      </c>
      <c r="G251" s="665" t="s">
        <v>545</v>
      </c>
      <c r="H251" s="665" t="s">
        <v>1337</v>
      </c>
      <c r="I251" s="665" t="s">
        <v>1338</v>
      </c>
      <c r="J251" s="665" t="s">
        <v>1339</v>
      </c>
      <c r="K251" s="665" t="s">
        <v>1340</v>
      </c>
      <c r="L251" s="667">
        <v>52.26905083576208</v>
      </c>
      <c r="M251" s="667">
        <v>2</v>
      </c>
      <c r="N251" s="668">
        <v>104.53810167152416</v>
      </c>
    </row>
    <row r="252" spans="1:14" ht="14.4" customHeight="1" x14ac:dyDescent="0.3">
      <c r="A252" s="663" t="s">
        <v>518</v>
      </c>
      <c r="B252" s="664" t="s">
        <v>1429</v>
      </c>
      <c r="C252" s="665" t="s">
        <v>528</v>
      </c>
      <c r="D252" s="666" t="s">
        <v>1431</v>
      </c>
      <c r="E252" s="665" t="s">
        <v>537</v>
      </c>
      <c r="F252" s="666" t="s">
        <v>1434</v>
      </c>
      <c r="G252" s="665" t="s">
        <v>545</v>
      </c>
      <c r="H252" s="665" t="s">
        <v>1341</v>
      </c>
      <c r="I252" s="665" t="s">
        <v>759</v>
      </c>
      <c r="J252" s="665" t="s">
        <v>1342</v>
      </c>
      <c r="K252" s="665"/>
      <c r="L252" s="667">
        <v>38.356178004339895</v>
      </c>
      <c r="M252" s="667">
        <v>3</v>
      </c>
      <c r="N252" s="668">
        <v>115.06853401301969</v>
      </c>
    </row>
    <row r="253" spans="1:14" ht="14.4" customHeight="1" x14ac:dyDescent="0.3">
      <c r="A253" s="663" t="s">
        <v>518</v>
      </c>
      <c r="B253" s="664" t="s">
        <v>1429</v>
      </c>
      <c r="C253" s="665" t="s">
        <v>528</v>
      </c>
      <c r="D253" s="666" t="s">
        <v>1431</v>
      </c>
      <c r="E253" s="665" t="s">
        <v>537</v>
      </c>
      <c r="F253" s="666" t="s">
        <v>1434</v>
      </c>
      <c r="G253" s="665" t="s">
        <v>545</v>
      </c>
      <c r="H253" s="665" t="s">
        <v>1343</v>
      </c>
      <c r="I253" s="665" t="s">
        <v>1344</v>
      </c>
      <c r="J253" s="665" t="s">
        <v>1345</v>
      </c>
      <c r="K253" s="665" t="s">
        <v>1346</v>
      </c>
      <c r="L253" s="667">
        <v>275.31041459423807</v>
      </c>
      <c r="M253" s="667">
        <v>2</v>
      </c>
      <c r="N253" s="668">
        <v>550.62082918847614</v>
      </c>
    </row>
    <row r="254" spans="1:14" ht="14.4" customHeight="1" x14ac:dyDescent="0.3">
      <c r="A254" s="663" t="s">
        <v>518</v>
      </c>
      <c r="B254" s="664" t="s">
        <v>1429</v>
      </c>
      <c r="C254" s="665" t="s">
        <v>528</v>
      </c>
      <c r="D254" s="666" t="s">
        <v>1431</v>
      </c>
      <c r="E254" s="665" t="s">
        <v>537</v>
      </c>
      <c r="F254" s="666" t="s">
        <v>1434</v>
      </c>
      <c r="G254" s="665" t="s">
        <v>545</v>
      </c>
      <c r="H254" s="665" t="s">
        <v>1347</v>
      </c>
      <c r="I254" s="665" t="s">
        <v>759</v>
      </c>
      <c r="J254" s="665" t="s">
        <v>1348</v>
      </c>
      <c r="K254" s="665"/>
      <c r="L254" s="667">
        <v>42.580666666666666</v>
      </c>
      <c r="M254" s="667">
        <v>1</v>
      </c>
      <c r="N254" s="668">
        <v>42.580666666666666</v>
      </c>
    </row>
    <row r="255" spans="1:14" ht="14.4" customHeight="1" x14ac:dyDescent="0.3">
      <c r="A255" s="663" t="s">
        <v>518</v>
      </c>
      <c r="B255" s="664" t="s">
        <v>1429</v>
      </c>
      <c r="C255" s="665" t="s">
        <v>528</v>
      </c>
      <c r="D255" s="666" t="s">
        <v>1431</v>
      </c>
      <c r="E255" s="665" t="s">
        <v>537</v>
      </c>
      <c r="F255" s="666" t="s">
        <v>1434</v>
      </c>
      <c r="G255" s="665" t="s">
        <v>545</v>
      </c>
      <c r="H255" s="665" t="s">
        <v>1349</v>
      </c>
      <c r="I255" s="665" t="s">
        <v>1350</v>
      </c>
      <c r="J255" s="665" t="s">
        <v>1351</v>
      </c>
      <c r="K255" s="665" t="s">
        <v>1352</v>
      </c>
      <c r="L255" s="667">
        <v>295.36268910936303</v>
      </c>
      <c r="M255" s="667">
        <v>7</v>
      </c>
      <c r="N255" s="668">
        <v>2067.5388237655411</v>
      </c>
    </row>
    <row r="256" spans="1:14" ht="14.4" customHeight="1" x14ac:dyDescent="0.3">
      <c r="A256" s="663" t="s">
        <v>518</v>
      </c>
      <c r="B256" s="664" t="s">
        <v>1429</v>
      </c>
      <c r="C256" s="665" t="s">
        <v>528</v>
      </c>
      <c r="D256" s="666" t="s">
        <v>1431</v>
      </c>
      <c r="E256" s="665" t="s">
        <v>537</v>
      </c>
      <c r="F256" s="666" t="s">
        <v>1434</v>
      </c>
      <c r="G256" s="665" t="s">
        <v>545</v>
      </c>
      <c r="H256" s="665" t="s">
        <v>1353</v>
      </c>
      <c r="I256" s="665" t="s">
        <v>1354</v>
      </c>
      <c r="J256" s="665" t="s">
        <v>1355</v>
      </c>
      <c r="K256" s="665" t="s">
        <v>1356</v>
      </c>
      <c r="L256" s="667">
        <v>46.539998125513357</v>
      </c>
      <c r="M256" s="667">
        <v>2</v>
      </c>
      <c r="N256" s="668">
        <v>93.079996251026714</v>
      </c>
    </row>
    <row r="257" spans="1:14" ht="14.4" customHeight="1" x14ac:dyDescent="0.3">
      <c r="A257" s="663" t="s">
        <v>518</v>
      </c>
      <c r="B257" s="664" t="s">
        <v>1429</v>
      </c>
      <c r="C257" s="665" t="s">
        <v>528</v>
      </c>
      <c r="D257" s="666" t="s">
        <v>1431</v>
      </c>
      <c r="E257" s="665" t="s">
        <v>537</v>
      </c>
      <c r="F257" s="666" t="s">
        <v>1434</v>
      </c>
      <c r="G257" s="665" t="s">
        <v>545</v>
      </c>
      <c r="H257" s="665" t="s">
        <v>945</v>
      </c>
      <c r="I257" s="665" t="s">
        <v>946</v>
      </c>
      <c r="J257" s="665" t="s">
        <v>947</v>
      </c>
      <c r="K257" s="665" t="s">
        <v>948</v>
      </c>
      <c r="L257" s="667">
        <v>69.379228840852051</v>
      </c>
      <c r="M257" s="667">
        <v>21</v>
      </c>
      <c r="N257" s="668">
        <v>1456.9638056578931</v>
      </c>
    </row>
    <row r="258" spans="1:14" ht="14.4" customHeight="1" x14ac:dyDescent="0.3">
      <c r="A258" s="663" t="s">
        <v>518</v>
      </c>
      <c r="B258" s="664" t="s">
        <v>1429</v>
      </c>
      <c r="C258" s="665" t="s">
        <v>528</v>
      </c>
      <c r="D258" s="666" t="s">
        <v>1431</v>
      </c>
      <c r="E258" s="665" t="s">
        <v>537</v>
      </c>
      <c r="F258" s="666" t="s">
        <v>1434</v>
      </c>
      <c r="G258" s="665" t="s">
        <v>545</v>
      </c>
      <c r="H258" s="665" t="s">
        <v>1357</v>
      </c>
      <c r="I258" s="665" t="s">
        <v>759</v>
      </c>
      <c r="J258" s="665" t="s">
        <v>1358</v>
      </c>
      <c r="K258" s="665"/>
      <c r="L258" s="667">
        <v>294.64063734714853</v>
      </c>
      <c r="M258" s="667">
        <v>9</v>
      </c>
      <c r="N258" s="668">
        <v>2651.7657361243369</v>
      </c>
    </row>
    <row r="259" spans="1:14" ht="14.4" customHeight="1" x14ac:dyDescent="0.3">
      <c r="A259" s="663" t="s">
        <v>518</v>
      </c>
      <c r="B259" s="664" t="s">
        <v>1429</v>
      </c>
      <c r="C259" s="665" t="s">
        <v>528</v>
      </c>
      <c r="D259" s="666" t="s">
        <v>1431</v>
      </c>
      <c r="E259" s="665" t="s">
        <v>537</v>
      </c>
      <c r="F259" s="666" t="s">
        <v>1434</v>
      </c>
      <c r="G259" s="665" t="s">
        <v>545</v>
      </c>
      <c r="H259" s="665" t="s">
        <v>979</v>
      </c>
      <c r="I259" s="665" t="s">
        <v>980</v>
      </c>
      <c r="J259" s="665" t="s">
        <v>981</v>
      </c>
      <c r="K259" s="665" t="s">
        <v>982</v>
      </c>
      <c r="L259" s="667">
        <v>192.05000433839385</v>
      </c>
      <c r="M259" s="667">
        <v>13</v>
      </c>
      <c r="N259" s="668">
        <v>2496.6500563991199</v>
      </c>
    </row>
    <row r="260" spans="1:14" ht="14.4" customHeight="1" x14ac:dyDescent="0.3">
      <c r="A260" s="663" t="s">
        <v>518</v>
      </c>
      <c r="B260" s="664" t="s">
        <v>1429</v>
      </c>
      <c r="C260" s="665" t="s">
        <v>528</v>
      </c>
      <c r="D260" s="666" t="s">
        <v>1431</v>
      </c>
      <c r="E260" s="665" t="s">
        <v>537</v>
      </c>
      <c r="F260" s="666" t="s">
        <v>1434</v>
      </c>
      <c r="G260" s="665" t="s">
        <v>545</v>
      </c>
      <c r="H260" s="665" t="s">
        <v>983</v>
      </c>
      <c r="I260" s="665" t="s">
        <v>759</v>
      </c>
      <c r="J260" s="665" t="s">
        <v>984</v>
      </c>
      <c r="K260" s="665"/>
      <c r="L260" s="667">
        <v>88.746665498065681</v>
      </c>
      <c r="M260" s="667">
        <v>53</v>
      </c>
      <c r="N260" s="668">
        <v>4703.5732713974812</v>
      </c>
    </row>
    <row r="261" spans="1:14" ht="14.4" customHeight="1" x14ac:dyDescent="0.3">
      <c r="A261" s="663" t="s">
        <v>518</v>
      </c>
      <c r="B261" s="664" t="s">
        <v>1429</v>
      </c>
      <c r="C261" s="665" t="s">
        <v>528</v>
      </c>
      <c r="D261" s="666" t="s">
        <v>1431</v>
      </c>
      <c r="E261" s="665" t="s">
        <v>537</v>
      </c>
      <c r="F261" s="666" t="s">
        <v>1434</v>
      </c>
      <c r="G261" s="665" t="s">
        <v>545</v>
      </c>
      <c r="H261" s="665" t="s">
        <v>1359</v>
      </c>
      <c r="I261" s="665" t="s">
        <v>759</v>
      </c>
      <c r="J261" s="665" t="s">
        <v>1360</v>
      </c>
      <c r="K261" s="665"/>
      <c r="L261" s="667">
        <v>113.76175704740874</v>
      </c>
      <c r="M261" s="667">
        <v>5</v>
      </c>
      <c r="N261" s="668">
        <v>568.80878523704371</v>
      </c>
    </row>
    <row r="262" spans="1:14" ht="14.4" customHeight="1" x14ac:dyDescent="0.3">
      <c r="A262" s="663" t="s">
        <v>518</v>
      </c>
      <c r="B262" s="664" t="s">
        <v>1429</v>
      </c>
      <c r="C262" s="665" t="s">
        <v>528</v>
      </c>
      <c r="D262" s="666" t="s">
        <v>1431</v>
      </c>
      <c r="E262" s="665" t="s">
        <v>537</v>
      </c>
      <c r="F262" s="666" t="s">
        <v>1434</v>
      </c>
      <c r="G262" s="665" t="s">
        <v>545</v>
      </c>
      <c r="H262" s="665" t="s">
        <v>1361</v>
      </c>
      <c r="I262" s="665" t="s">
        <v>759</v>
      </c>
      <c r="J262" s="665" t="s">
        <v>1362</v>
      </c>
      <c r="K262" s="665"/>
      <c r="L262" s="667">
        <v>81.891674171282602</v>
      </c>
      <c r="M262" s="667">
        <v>20</v>
      </c>
      <c r="N262" s="668">
        <v>1637.833483425652</v>
      </c>
    </row>
    <row r="263" spans="1:14" ht="14.4" customHeight="1" x14ac:dyDescent="0.3">
      <c r="A263" s="663" t="s">
        <v>518</v>
      </c>
      <c r="B263" s="664" t="s">
        <v>1429</v>
      </c>
      <c r="C263" s="665" t="s">
        <v>528</v>
      </c>
      <c r="D263" s="666" t="s">
        <v>1431</v>
      </c>
      <c r="E263" s="665" t="s">
        <v>537</v>
      </c>
      <c r="F263" s="666" t="s">
        <v>1434</v>
      </c>
      <c r="G263" s="665" t="s">
        <v>545</v>
      </c>
      <c r="H263" s="665" t="s">
        <v>1363</v>
      </c>
      <c r="I263" s="665" t="s">
        <v>759</v>
      </c>
      <c r="J263" s="665" t="s">
        <v>1364</v>
      </c>
      <c r="K263" s="665"/>
      <c r="L263" s="667">
        <v>60.498806213104992</v>
      </c>
      <c r="M263" s="667">
        <v>20</v>
      </c>
      <c r="N263" s="668">
        <v>1209.9761242620998</v>
      </c>
    </row>
    <row r="264" spans="1:14" ht="14.4" customHeight="1" x14ac:dyDescent="0.3">
      <c r="A264" s="663" t="s">
        <v>518</v>
      </c>
      <c r="B264" s="664" t="s">
        <v>1429</v>
      </c>
      <c r="C264" s="665" t="s">
        <v>528</v>
      </c>
      <c r="D264" s="666" t="s">
        <v>1431</v>
      </c>
      <c r="E264" s="665" t="s">
        <v>537</v>
      </c>
      <c r="F264" s="666" t="s">
        <v>1434</v>
      </c>
      <c r="G264" s="665" t="s">
        <v>545</v>
      </c>
      <c r="H264" s="665" t="s">
        <v>1365</v>
      </c>
      <c r="I264" s="665" t="s">
        <v>759</v>
      </c>
      <c r="J264" s="665" t="s">
        <v>1366</v>
      </c>
      <c r="K264" s="665"/>
      <c r="L264" s="667">
        <v>109.20628610492656</v>
      </c>
      <c r="M264" s="667">
        <v>6</v>
      </c>
      <c r="N264" s="668">
        <v>655.23771662955937</v>
      </c>
    </row>
    <row r="265" spans="1:14" ht="14.4" customHeight="1" x14ac:dyDescent="0.3">
      <c r="A265" s="663" t="s">
        <v>518</v>
      </c>
      <c r="B265" s="664" t="s">
        <v>1429</v>
      </c>
      <c r="C265" s="665" t="s">
        <v>528</v>
      </c>
      <c r="D265" s="666" t="s">
        <v>1431</v>
      </c>
      <c r="E265" s="665" t="s">
        <v>537</v>
      </c>
      <c r="F265" s="666" t="s">
        <v>1434</v>
      </c>
      <c r="G265" s="665" t="s">
        <v>545</v>
      </c>
      <c r="H265" s="665" t="s">
        <v>1367</v>
      </c>
      <c r="I265" s="665" t="s">
        <v>759</v>
      </c>
      <c r="J265" s="665" t="s">
        <v>1368</v>
      </c>
      <c r="K265" s="665"/>
      <c r="L265" s="667">
        <v>71.713417270733004</v>
      </c>
      <c r="M265" s="667">
        <v>7</v>
      </c>
      <c r="N265" s="668">
        <v>501.99392089513105</v>
      </c>
    </row>
    <row r="266" spans="1:14" ht="14.4" customHeight="1" x14ac:dyDescent="0.3">
      <c r="A266" s="663" t="s">
        <v>518</v>
      </c>
      <c r="B266" s="664" t="s">
        <v>1429</v>
      </c>
      <c r="C266" s="665" t="s">
        <v>528</v>
      </c>
      <c r="D266" s="666" t="s">
        <v>1431</v>
      </c>
      <c r="E266" s="665" t="s">
        <v>537</v>
      </c>
      <c r="F266" s="666" t="s">
        <v>1434</v>
      </c>
      <c r="G266" s="665" t="s">
        <v>545</v>
      </c>
      <c r="H266" s="665" t="s">
        <v>994</v>
      </c>
      <c r="I266" s="665" t="s">
        <v>759</v>
      </c>
      <c r="J266" s="665" t="s">
        <v>995</v>
      </c>
      <c r="K266" s="665"/>
      <c r="L266" s="667">
        <v>69.962903863622131</v>
      </c>
      <c r="M266" s="667">
        <v>55</v>
      </c>
      <c r="N266" s="668">
        <v>3847.9597124992169</v>
      </c>
    </row>
    <row r="267" spans="1:14" ht="14.4" customHeight="1" x14ac:dyDescent="0.3">
      <c r="A267" s="663" t="s">
        <v>518</v>
      </c>
      <c r="B267" s="664" t="s">
        <v>1429</v>
      </c>
      <c r="C267" s="665" t="s">
        <v>528</v>
      </c>
      <c r="D267" s="666" t="s">
        <v>1431</v>
      </c>
      <c r="E267" s="665" t="s">
        <v>537</v>
      </c>
      <c r="F267" s="666" t="s">
        <v>1434</v>
      </c>
      <c r="G267" s="665" t="s">
        <v>545</v>
      </c>
      <c r="H267" s="665" t="s">
        <v>1369</v>
      </c>
      <c r="I267" s="665" t="s">
        <v>1369</v>
      </c>
      <c r="J267" s="665" t="s">
        <v>1370</v>
      </c>
      <c r="K267" s="665" t="s">
        <v>1371</v>
      </c>
      <c r="L267" s="667">
        <v>151.55999999999995</v>
      </c>
      <c r="M267" s="667">
        <v>2</v>
      </c>
      <c r="N267" s="668">
        <v>303.11999999999989</v>
      </c>
    </row>
    <row r="268" spans="1:14" ht="14.4" customHeight="1" x14ac:dyDescent="0.3">
      <c r="A268" s="663" t="s">
        <v>518</v>
      </c>
      <c r="B268" s="664" t="s">
        <v>1429</v>
      </c>
      <c r="C268" s="665" t="s">
        <v>528</v>
      </c>
      <c r="D268" s="666" t="s">
        <v>1431</v>
      </c>
      <c r="E268" s="665" t="s">
        <v>537</v>
      </c>
      <c r="F268" s="666" t="s">
        <v>1434</v>
      </c>
      <c r="G268" s="665" t="s">
        <v>545</v>
      </c>
      <c r="H268" s="665" t="s">
        <v>1372</v>
      </c>
      <c r="I268" s="665" t="s">
        <v>759</v>
      </c>
      <c r="J268" s="665" t="s">
        <v>1373</v>
      </c>
      <c r="K268" s="665"/>
      <c r="L268" s="667">
        <v>45.830000000000005</v>
      </c>
      <c r="M268" s="667">
        <v>6</v>
      </c>
      <c r="N268" s="668">
        <v>274.98</v>
      </c>
    </row>
    <row r="269" spans="1:14" ht="14.4" customHeight="1" x14ac:dyDescent="0.3">
      <c r="A269" s="663" t="s">
        <v>518</v>
      </c>
      <c r="B269" s="664" t="s">
        <v>1429</v>
      </c>
      <c r="C269" s="665" t="s">
        <v>528</v>
      </c>
      <c r="D269" s="666" t="s">
        <v>1431</v>
      </c>
      <c r="E269" s="665" t="s">
        <v>537</v>
      </c>
      <c r="F269" s="666" t="s">
        <v>1434</v>
      </c>
      <c r="G269" s="665" t="s">
        <v>545</v>
      </c>
      <c r="H269" s="665" t="s">
        <v>1374</v>
      </c>
      <c r="I269" s="665" t="s">
        <v>759</v>
      </c>
      <c r="J269" s="665" t="s">
        <v>1375</v>
      </c>
      <c r="K269" s="665"/>
      <c r="L269" s="667">
        <v>45.83</v>
      </c>
      <c r="M269" s="667">
        <v>10</v>
      </c>
      <c r="N269" s="668">
        <v>458.29999999999995</v>
      </c>
    </row>
    <row r="270" spans="1:14" ht="14.4" customHeight="1" x14ac:dyDescent="0.3">
      <c r="A270" s="663" t="s">
        <v>518</v>
      </c>
      <c r="B270" s="664" t="s">
        <v>1429</v>
      </c>
      <c r="C270" s="665" t="s">
        <v>528</v>
      </c>
      <c r="D270" s="666" t="s">
        <v>1431</v>
      </c>
      <c r="E270" s="665" t="s">
        <v>537</v>
      </c>
      <c r="F270" s="666" t="s">
        <v>1434</v>
      </c>
      <c r="G270" s="665" t="s">
        <v>545</v>
      </c>
      <c r="H270" s="665" t="s">
        <v>1376</v>
      </c>
      <c r="I270" s="665" t="s">
        <v>759</v>
      </c>
      <c r="J270" s="665" t="s">
        <v>1377</v>
      </c>
      <c r="K270" s="665"/>
      <c r="L270" s="667">
        <v>45.830000000000005</v>
      </c>
      <c r="M270" s="667">
        <v>12</v>
      </c>
      <c r="N270" s="668">
        <v>549.96</v>
      </c>
    </row>
    <row r="271" spans="1:14" ht="14.4" customHeight="1" x14ac:dyDescent="0.3">
      <c r="A271" s="663" t="s">
        <v>518</v>
      </c>
      <c r="B271" s="664" t="s">
        <v>1429</v>
      </c>
      <c r="C271" s="665" t="s">
        <v>528</v>
      </c>
      <c r="D271" s="666" t="s">
        <v>1431</v>
      </c>
      <c r="E271" s="665" t="s">
        <v>537</v>
      </c>
      <c r="F271" s="666" t="s">
        <v>1434</v>
      </c>
      <c r="G271" s="665" t="s">
        <v>545</v>
      </c>
      <c r="H271" s="665" t="s">
        <v>1378</v>
      </c>
      <c r="I271" s="665" t="s">
        <v>1378</v>
      </c>
      <c r="J271" s="665" t="s">
        <v>547</v>
      </c>
      <c r="K271" s="665" t="s">
        <v>1379</v>
      </c>
      <c r="L271" s="667">
        <v>306.89999999999998</v>
      </c>
      <c r="M271" s="667">
        <v>1</v>
      </c>
      <c r="N271" s="668">
        <v>306.89999999999998</v>
      </c>
    </row>
    <row r="272" spans="1:14" ht="14.4" customHeight="1" x14ac:dyDescent="0.3">
      <c r="A272" s="663" t="s">
        <v>518</v>
      </c>
      <c r="B272" s="664" t="s">
        <v>1429</v>
      </c>
      <c r="C272" s="665" t="s">
        <v>528</v>
      </c>
      <c r="D272" s="666" t="s">
        <v>1431</v>
      </c>
      <c r="E272" s="665" t="s">
        <v>537</v>
      </c>
      <c r="F272" s="666" t="s">
        <v>1434</v>
      </c>
      <c r="G272" s="665" t="s">
        <v>1025</v>
      </c>
      <c r="H272" s="665" t="s">
        <v>1380</v>
      </c>
      <c r="I272" s="665" t="s">
        <v>1381</v>
      </c>
      <c r="J272" s="665" t="s">
        <v>1382</v>
      </c>
      <c r="K272" s="665" t="s">
        <v>1383</v>
      </c>
      <c r="L272" s="667">
        <v>37.489982264211996</v>
      </c>
      <c r="M272" s="667">
        <v>30</v>
      </c>
      <c r="N272" s="668">
        <v>1124.6994679263598</v>
      </c>
    </row>
    <row r="273" spans="1:14" ht="14.4" customHeight="1" x14ac:dyDescent="0.3">
      <c r="A273" s="663" t="s">
        <v>518</v>
      </c>
      <c r="B273" s="664" t="s">
        <v>1429</v>
      </c>
      <c r="C273" s="665" t="s">
        <v>528</v>
      </c>
      <c r="D273" s="666" t="s">
        <v>1431</v>
      </c>
      <c r="E273" s="665" t="s">
        <v>1209</v>
      </c>
      <c r="F273" s="666" t="s">
        <v>1437</v>
      </c>
      <c r="G273" s="665" t="s">
        <v>545</v>
      </c>
      <c r="H273" s="665" t="s">
        <v>1244</v>
      </c>
      <c r="I273" s="665" t="s">
        <v>1245</v>
      </c>
      <c r="J273" s="665" t="s">
        <v>1246</v>
      </c>
      <c r="K273" s="665" t="s">
        <v>587</v>
      </c>
      <c r="L273" s="667">
        <v>73.440406177987583</v>
      </c>
      <c r="M273" s="667">
        <v>1</v>
      </c>
      <c r="N273" s="668">
        <v>73.440406177987583</v>
      </c>
    </row>
    <row r="274" spans="1:14" ht="14.4" customHeight="1" x14ac:dyDescent="0.3">
      <c r="A274" s="663" t="s">
        <v>518</v>
      </c>
      <c r="B274" s="664" t="s">
        <v>1429</v>
      </c>
      <c r="C274" s="665" t="s">
        <v>528</v>
      </c>
      <c r="D274" s="666" t="s">
        <v>1431</v>
      </c>
      <c r="E274" s="665" t="s">
        <v>1209</v>
      </c>
      <c r="F274" s="666" t="s">
        <v>1437</v>
      </c>
      <c r="G274" s="665" t="s">
        <v>545</v>
      </c>
      <c r="H274" s="665" t="s">
        <v>1254</v>
      </c>
      <c r="I274" s="665" t="s">
        <v>1255</v>
      </c>
      <c r="J274" s="665" t="s">
        <v>1256</v>
      </c>
      <c r="K274" s="665" t="s">
        <v>1257</v>
      </c>
      <c r="L274" s="667">
        <v>54.310540804469838</v>
      </c>
      <c r="M274" s="667">
        <v>4</v>
      </c>
      <c r="N274" s="668">
        <v>217.24216321787935</v>
      </c>
    </row>
    <row r="275" spans="1:14" ht="14.4" customHeight="1" x14ac:dyDescent="0.3">
      <c r="A275" s="663" t="s">
        <v>518</v>
      </c>
      <c r="B275" s="664" t="s">
        <v>1429</v>
      </c>
      <c r="C275" s="665" t="s">
        <v>531</v>
      </c>
      <c r="D275" s="666" t="s">
        <v>1432</v>
      </c>
      <c r="E275" s="665" t="s">
        <v>537</v>
      </c>
      <c r="F275" s="666" t="s">
        <v>1434</v>
      </c>
      <c r="G275" s="665" t="s">
        <v>545</v>
      </c>
      <c r="H275" s="665" t="s">
        <v>556</v>
      </c>
      <c r="I275" s="665" t="s">
        <v>556</v>
      </c>
      <c r="J275" s="665" t="s">
        <v>547</v>
      </c>
      <c r="K275" s="665" t="s">
        <v>557</v>
      </c>
      <c r="L275" s="667">
        <v>92.95</v>
      </c>
      <c r="M275" s="667">
        <v>1</v>
      </c>
      <c r="N275" s="668">
        <v>92.95</v>
      </c>
    </row>
    <row r="276" spans="1:14" ht="14.4" customHeight="1" x14ac:dyDescent="0.3">
      <c r="A276" s="663" t="s">
        <v>518</v>
      </c>
      <c r="B276" s="664" t="s">
        <v>1429</v>
      </c>
      <c r="C276" s="665" t="s">
        <v>531</v>
      </c>
      <c r="D276" s="666" t="s">
        <v>1432</v>
      </c>
      <c r="E276" s="665" t="s">
        <v>537</v>
      </c>
      <c r="F276" s="666" t="s">
        <v>1434</v>
      </c>
      <c r="G276" s="665" t="s">
        <v>545</v>
      </c>
      <c r="H276" s="665" t="s">
        <v>560</v>
      </c>
      <c r="I276" s="665" t="s">
        <v>561</v>
      </c>
      <c r="J276" s="665" t="s">
        <v>562</v>
      </c>
      <c r="K276" s="665" t="s">
        <v>563</v>
      </c>
      <c r="L276" s="667">
        <v>87.030000000000015</v>
      </c>
      <c r="M276" s="667">
        <v>2</v>
      </c>
      <c r="N276" s="668">
        <v>174.06000000000003</v>
      </c>
    </row>
    <row r="277" spans="1:14" ht="14.4" customHeight="1" x14ac:dyDescent="0.3">
      <c r="A277" s="663" t="s">
        <v>518</v>
      </c>
      <c r="B277" s="664" t="s">
        <v>1429</v>
      </c>
      <c r="C277" s="665" t="s">
        <v>531</v>
      </c>
      <c r="D277" s="666" t="s">
        <v>1432</v>
      </c>
      <c r="E277" s="665" t="s">
        <v>537</v>
      </c>
      <c r="F277" s="666" t="s">
        <v>1434</v>
      </c>
      <c r="G277" s="665" t="s">
        <v>545</v>
      </c>
      <c r="H277" s="665" t="s">
        <v>638</v>
      </c>
      <c r="I277" s="665" t="s">
        <v>638</v>
      </c>
      <c r="J277" s="665" t="s">
        <v>639</v>
      </c>
      <c r="K277" s="665" t="s">
        <v>640</v>
      </c>
      <c r="L277" s="667">
        <v>36.530000545662503</v>
      </c>
      <c r="M277" s="667">
        <v>1</v>
      </c>
      <c r="N277" s="668">
        <v>36.530000545662503</v>
      </c>
    </row>
    <row r="278" spans="1:14" ht="14.4" customHeight="1" x14ac:dyDescent="0.3">
      <c r="A278" s="663" t="s">
        <v>518</v>
      </c>
      <c r="B278" s="664" t="s">
        <v>1429</v>
      </c>
      <c r="C278" s="665" t="s">
        <v>531</v>
      </c>
      <c r="D278" s="666" t="s">
        <v>1432</v>
      </c>
      <c r="E278" s="665" t="s">
        <v>537</v>
      </c>
      <c r="F278" s="666" t="s">
        <v>1434</v>
      </c>
      <c r="G278" s="665" t="s">
        <v>545</v>
      </c>
      <c r="H278" s="665" t="s">
        <v>743</v>
      </c>
      <c r="I278" s="665" t="s">
        <v>744</v>
      </c>
      <c r="J278" s="665" t="s">
        <v>745</v>
      </c>
      <c r="K278" s="665" t="s">
        <v>746</v>
      </c>
      <c r="L278" s="667">
        <v>18.669999999999998</v>
      </c>
      <c r="M278" s="667">
        <v>6</v>
      </c>
      <c r="N278" s="668">
        <v>112.01999999999998</v>
      </c>
    </row>
    <row r="279" spans="1:14" ht="14.4" customHeight="1" x14ac:dyDescent="0.3">
      <c r="A279" s="663" t="s">
        <v>518</v>
      </c>
      <c r="B279" s="664" t="s">
        <v>1429</v>
      </c>
      <c r="C279" s="665" t="s">
        <v>531</v>
      </c>
      <c r="D279" s="666" t="s">
        <v>1432</v>
      </c>
      <c r="E279" s="665" t="s">
        <v>537</v>
      </c>
      <c r="F279" s="666" t="s">
        <v>1434</v>
      </c>
      <c r="G279" s="665" t="s">
        <v>545</v>
      </c>
      <c r="H279" s="665" t="s">
        <v>1330</v>
      </c>
      <c r="I279" s="665" t="s">
        <v>1331</v>
      </c>
      <c r="J279" s="665" t="s">
        <v>1332</v>
      </c>
      <c r="K279" s="665" t="s">
        <v>1333</v>
      </c>
      <c r="L279" s="667">
        <v>66.140000000000015</v>
      </c>
      <c r="M279" s="667">
        <v>1</v>
      </c>
      <c r="N279" s="668">
        <v>66.140000000000015</v>
      </c>
    </row>
    <row r="280" spans="1:14" ht="14.4" customHeight="1" x14ac:dyDescent="0.3">
      <c r="A280" s="663" t="s">
        <v>518</v>
      </c>
      <c r="B280" s="664" t="s">
        <v>1429</v>
      </c>
      <c r="C280" s="665" t="s">
        <v>531</v>
      </c>
      <c r="D280" s="666" t="s">
        <v>1432</v>
      </c>
      <c r="E280" s="665" t="s">
        <v>537</v>
      </c>
      <c r="F280" s="666" t="s">
        <v>1434</v>
      </c>
      <c r="G280" s="665" t="s">
        <v>545</v>
      </c>
      <c r="H280" s="665" t="s">
        <v>841</v>
      </c>
      <c r="I280" s="665" t="s">
        <v>842</v>
      </c>
      <c r="J280" s="665" t="s">
        <v>570</v>
      </c>
      <c r="K280" s="665" t="s">
        <v>843</v>
      </c>
      <c r="L280" s="667">
        <v>69.72000000000007</v>
      </c>
      <c r="M280" s="667">
        <v>1</v>
      </c>
      <c r="N280" s="668">
        <v>69.72000000000007</v>
      </c>
    </row>
    <row r="281" spans="1:14" ht="14.4" customHeight="1" x14ac:dyDescent="0.3">
      <c r="A281" s="663" t="s">
        <v>518</v>
      </c>
      <c r="B281" s="664" t="s">
        <v>1429</v>
      </c>
      <c r="C281" s="665" t="s">
        <v>531</v>
      </c>
      <c r="D281" s="666" t="s">
        <v>1432</v>
      </c>
      <c r="E281" s="665" t="s">
        <v>537</v>
      </c>
      <c r="F281" s="666" t="s">
        <v>1434</v>
      </c>
      <c r="G281" s="665" t="s">
        <v>545</v>
      </c>
      <c r="H281" s="665" t="s">
        <v>1334</v>
      </c>
      <c r="I281" s="665" t="s">
        <v>1335</v>
      </c>
      <c r="J281" s="665" t="s">
        <v>1336</v>
      </c>
      <c r="K281" s="665" t="s">
        <v>862</v>
      </c>
      <c r="L281" s="667">
        <v>154.03</v>
      </c>
      <c r="M281" s="667">
        <v>1</v>
      </c>
      <c r="N281" s="668">
        <v>154.03</v>
      </c>
    </row>
    <row r="282" spans="1:14" ht="14.4" customHeight="1" x14ac:dyDescent="0.3">
      <c r="A282" s="663" t="s">
        <v>518</v>
      </c>
      <c r="B282" s="664" t="s">
        <v>1429</v>
      </c>
      <c r="C282" s="665" t="s">
        <v>531</v>
      </c>
      <c r="D282" s="666" t="s">
        <v>1432</v>
      </c>
      <c r="E282" s="665" t="s">
        <v>537</v>
      </c>
      <c r="F282" s="666" t="s">
        <v>1434</v>
      </c>
      <c r="G282" s="665" t="s">
        <v>545</v>
      </c>
      <c r="H282" s="665" t="s">
        <v>859</v>
      </c>
      <c r="I282" s="665" t="s">
        <v>860</v>
      </c>
      <c r="J282" s="665" t="s">
        <v>861</v>
      </c>
      <c r="K282" s="665" t="s">
        <v>862</v>
      </c>
      <c r="L282" s="667">
        <v>152.16916216968113</v>
      </c>
      <c r="M282" s="667">
        <v>460</v>
      </c>
      <c r="N282" s="668">
        <v>69997.814598053315</v>
      </c>
    </row>
    <row r="283" spans="1:14" ht="14.4" customHeight="1" x14ac:dyDescent="0.3">
      <c r="A283" s="663" t="s">
        <v>518</v>
      </c>
      <c r="B283" s="664" t="s">
        <v>1429</v>
      </c>
      <c r="C283" s="665" t="s">
        <v>531</v>
      </c>
      <c r="D283" s="666" t="s">
        <v>1432</v>
      </c>
      <c r="E283" s="665" t="s">
        <v>537</v>
      </c>
      <c r="F283" s="666" t="s">
        <v>1434</v>
      </c>
      <c r="G283" s="665" t="s">
        <v>545</v>
      </c>
      <c r="H283" s="665" t="s">
        <v>1343</v>
      </c>
      <c r="I283" s="665" t="s">
        <v>1344</v>
      </c>
      <c r="J283" s="665" t="s">
        <v>1345</v>
      </c>
      <c r="K283" s="665" t="s">
        <v>1346</v>
      </c>
      <c r="L283" s="667">
        <v>275.3097345748746</v>
      </c>
      <c r="M283" s="667">
        <v>13</v>
      </c>
      <c r="N283" s="668">
        <v>3579.0265494733694</v>
      </c>
    </row>
    <row r="284" spans="1:14" ht="14.4" customHeight="1" x14ac:dyDescent="0.3">
      <c r="A284" s="663" t="s">
        <v>518</v>
      </c>
      <c r="B284" s="664" t="s">
        <v>1429</v>
      </c>
      <c r="C284" s="665" t="s">
        <v>531</v>
      </c>
      <c r="D284" s="666" t="s">
        <v>1432</v>
      </c>
      <c r="E284" s="665" t="s">
        <v>537</v>
      </c>
      <c r="F284" s="666" t="s">
        <v>1434</v>
      </c>
      <c r="G284" s="665" t="s">
        <v>545</v>
      </c>
      <c r="H284" s="665" t="s">
        <v>929</v>
      </c>
      <c r="I284" s="665" t="s">
        <v>929</v>
      </c>
      <c r="J284" s="665" t="s">
        <v>930</v>
      </c>
      <c r="K284" s="665" t="s">
        <v>931</v>
      </c>
      <c r="L284" s="667">
        <v>108.67999999999999</v>
      </c>
      <c r="M284" s="667">
        <v>3</v>
      </c>
      <c r="N284" s="668">
        <v>326.03999999999996</v>
      </c>
    </row>
    <row r="285" spans="1:14" ht="14.4" customHeight="1" x14ac:dyDescent="0.3">
      <c r="A285" s="663" t="s">
        <v>518</v>
      </c>
      <c r="B285" s="664" t="s">
        <v>1429</v>
      </c>
      <c r="C285" s="665" t="s">
        <v>531</v>
      </c>
      <c r="D285" s="666" t="s">
        <v>1432</v>
      </c>
      <c r="E285" s="665" t="s">
        <v>537</v>
      </c>
      <c r="F285" s="666" t="s">
        <v>1434</v>
      </c>
      <c r="G285" s="665" t="s">
        <v>545</v>
      </c>
      <c r="H285" s="665" t="s">
        <v>1347</v>
      </c>
      <c r="I285" s="665" t="s">
        <v>759</v>
      </c>
      <c r="J285" s="665" t="s">
        <v>1348</v>
      </c>
      <c r="K285" s="665"/>
      <c r="L285" s="667">
        <v>42.580666666666666</v>
      </c>
      <c r="M285" s="667">
        <v>2</v>
      </c>
      <c r="N285" s="668">
        <v>85.161333333333332</v>
      </c>
    </row>
    <row r="286" spans="1:14" ht="14.4" customHeight="1" x14ac:dyDescent="0.3">
      <c r="A286" s="663" t="s">
        <v>518</v>
      </c>
      <c r="B286" s="664" t="s">
        <v>1429</v>
      </c>
      <c r="C286" s="665" t="s">
        <v>531</v>
      </c>
      <c r="D286" s="666" t="s">
        <v>1432</v>
      </c>
      <c r="E286" s="665" t="s">
        <v>537</v>
      </c>
      <c r="F286" s="666" t="s">
        <v>1434</v>
      </c>
      <c r="G286" s="665" t="s">
        <v>545</v>
      </c>
      <c r="H286" s="665" t="s">
        <v>945</v>
      </c>
      <c r="I286" s="665" t="s">
        <v>946</v>
      </c>
      <c r="J286" s="665" t="s">
        <v>947</v>
      </c>
      <c r="K286" s="665" t="s">
        <v>948</v>
      </c>
      <c r="L286" s="667">
        <v>69.378882991349457</v>
      </c>
      <c r="M286" s="667">
        <v>13</v>
      </c>
      <c r="N286" s="668">
        <v>901.92547888754302</v>
      </c>
    </row>
    <row r="287" spans="1:14" ht="14.4" customHeight="1" x14ac:dyDescent="0.3">
      <c r="A287" s="663" t="s">
        <v>518</v>
      </c>
      <c r="B287" s="664" t="s">
        <v>1429</v>
      </c>
      <c r="C287" s="665" t="s">
        <v>531</v>
      </c>
      <c r="D287" s="666" t="s">
        <v>1432</v>
      </c>
      <c r="E287" s="665" t="s">
        <v>537</v>
      </c>
      <c r="F287" s="666" t="s">
        <v>1434</v>
      </c>
      <c r="G287" s="665" t="s">
        <v>545</v>
      </c>
      <c r="H287" s="665" t="s">
        <v>1384</v>
      </c>
      <c r="I287" s="665" t="s">
        <v>759</v>
      </c>
      <c r="J287" s="665" t="s">
        <v>1385</v>
      </c>
      <c r="K287" s="665"/>
      <c r="L287" s="667">
        <v>92.565095033434545</v>
      </c>
      <c r="M287" s="667">
        <v>4</v>
      </c>
      <c r="N287" s="668">
        <v>370.26038013373818</v>
      </c>
    </row>
    <row r="288" spans="1:14" ht="14.4" customHeight="1" x14ac:dyDescent="0.3">
      <c r="A288" s="663" t="s">
        <v>518</v>
      </c>
      <c r="B288" s="664" t="s">
        <v>1429</v>
      </c>
      <c r="C288" s="665" t="s">
        <v>531</v>
      </c>
      <c r="D288" s="666" t="s">
        <v>1432</v>
      </c>
      <c r="E288" s="665" t="s">
        <v>537</v>
      </c>
      <c r="F288" s="666" t="s">
        <v>1434</v>
      </c>
      <c r="G288" s="665" t="s">
        <v>545</v>
      </c>
      <c r="H288" s="665" t="s">
        <v>983</v>
      </c>
      <c r="I288" s="665" t="s">
        <v>759</v>
      </c>
      <c r="J288" s="665" t="s">
        <v>984</v>
      </c>
      <c r="K288" s="665"/>
      <c r="L288" s="667">
        <v>89.836666001927185</v>
      </c>
      <c r="M288" s="667">
        <v>32</v>
      </c>
      <c r="N288" s="668">
        <v>2874.7733120616699</v>
      </c>
    </row>
    <row r="289" spans="1:14" ht="14.4" customHeight="1" x14ac:dyDescent="0.3">
      <c r="A289" s="663" t="s">
        <v>518</v>
      </c>
      <c r="B289" s="664" t="s">
        <v>1429</v>
      </c>
      <c r="C289" s="665" t="s">
        <v>531</v>
      </c>
      <c r="D289" s="666" t="s">
        <v>1432</v>
      </c>
      <c r="E289" s="665" t="s">
        <v>537</v>
      </c>
      <c r="F289" s="666" t="s">
        <v>1434</v>
      </c>
      <c r="G289" s="665" t="s">
        <v>545</v>
      </c>
      <c r="H289" s="665" t="s">
        <v>1359</v>
      </c>
      <c r="I289" s="665" t="s">
        <v>759</v>
      </c>
      <c r="J289" s="665" t="s">
        <v>1360</v>
      </c>
      <c r="K289" s="665"/>
      <c r="L289" s="667">
        <v>94.249884550006726</v>
      </c>
      <c r="M289" s="667">
        <v>13</v>
      </c>
      <c r="N289" s="668">
        <v>1225.2484991500874</v>
      </c>
    </row>
    <row r="290" spans="1:14" ht="14.4" customHeight="1" x14ac:dyDescent="0.3">
      <c r="A290" s="663" t="s">
        <v>518</v>
      </c>
      <c r="B290" s="664" t="s">
        <v>1429</v>
      </c>
      <c r="C290" s="665" t="s">
        <v>531</v>
      </c>
      <c r="D290" s="666" t="s">
        <v>1432</v>
      </c>
      <c r="E290" s="665" t="s">
        <v>537</v>
      </c>
      <c r="F290" s="666" t="s">
        <v>1434</v>
      </c>
      <c r="G290" s="665" t="s">
        <v>545</v>
      </c>
      <c r="H290" s="665" t="s">
        <v>1386</v>
      </c>
      <c r="I290" s="665" t="s">
        <v>759</v>
      </c>
      <c r="J290" s="665" t="s">
        <v>1387</v>
      </c>
      <c r="K290" s="665"/>
      <c r="L290" s="667">
        <v>217.54086866740366</v>
      </c>
      <c r="M290" s="667">
        <v>22</v>
      </c>
      <c r="N290" s="668">
        <v>4785.8991106828807</v>
      </c>
    </row>
    <row r="291" spans="1:14" ht="14.4" customHeight="1" x14ac:dyDescent="0.3">
      <c r="A291" s="663" t="s">
        <v>518</v>
      </c>
      <c r="B291" s="664" t="s">
        <v>1429</v>
      </c>
      <c r="C291" s="665" t="s">
        <v>531</v>
      </c>
      <c r="D291" s="666" t="s">
        <v>1432</v>
      </c>
      <c r="E291" s="665" t="s">
        <v>537</v>
      </c>
      <c r="F291" s="666" t="s">
        <v>1434</v>
      </c>
      <c r="G291" s="665" t="s">
        <v>545</v>
      </c>
      <c r="H291" s="665" t="s">
        <v>985</v>
      </c>
      <c r="I291" s="665" t="s">
        <v>759</v>
      </c>
      <c r="J291" s="665" t="s">
        <v>986</v>
      </c>
      <c r="K291" s="665"/>
      <c r="L291" s="667">
        <v>161.53413720224816</v>
      </c>
      <c r="M291" s="667">
        <v>4</v>
      </c>
      <c r="N291" s="668">
        <v>646.13654880899264</v>
      </c>
    </row>
    <row r="292" spans="1:14" ht="14.4" customHeight="1" x14ac:dyDescent="0.3">
      <c r="A292" s="663" t="s">
        <v>518</v>
      </c>
      <c r="B292" s="664" t="s">
        <v>1429</v>
      </c>
      <c r="C292" s="665" t="s">
        <v>531</v>
      </c>
      <c r="D292" s="666" t="s">
        <v>1432</v>
      </c>
      <c r="E292" s="665" t="s">
        <v>537</v>
      </c>
      <c r="F292" s="666" t="s">
        <v>1434</v>
      </c>
      <c r="G292" s="665" t="s">
        <v>545</v>
      </c>
      <c r="H292" s="665" t="s">
        <v>994</v>
      </c>
      <c r="I292" s="665" t="s">
        <v>759</v>
      </c>
      <c r="J292" s="665" t="s">
        <v>995</v>
      </c>
      <c r="K292" s="665"/>
      <c r="L292" s="667">
        <v>69.991026350190964</v>
      </c>
      <c r="M292" s="667">
        <v>107</v>
      </c>
      <c r="N292" s="668">
        <v>7489.039819470433</v>
      </c>
    </row>
    <row r="293" spans="1:14" ht="14.4" customHeight="1" x14ac:dyDescent="0.3">
      <c r="A293" s="663" t="s">
        <v>518</v>
      </c>
      <c r="B293" s="664" t="s">
        <v>1429</v>
      </c>
      <c r="C293" s="665" t="s">
        <v>531</v>
      </c>
      <c r="D293" s="666" t="s">
        <v>1432</v>
      </c>
      <c r="E293" s="665" t="s">
        <v>537</v>
      </c>
      <c r="F293" s="666" t="s">
        <v>1434</v>
      </c>
      <c r="G293" s="665" t="s">
        <v>545</v>
      </c>
      <c r="H293" s="665" t="s">
        <v>1369</v>
      </c>
      <c r="I293" s="665" t="s">
        <v>1369</v>
      </c>
      <c r="J293" s="665" t="s">
        <v>1370</v>
      </c>
      <c r="K293" s="665" t="s">
        <v>1371</v>
      </c>
      <c r="L293" s="667">
        <v>151.55999694781693</v>
      </c>
      <c r="M293" s="667">
        <v>4</v>
      </c>
      <c r="N293" s="668">
        <v>606.23998779126771</v>
      </c>
    </row>
    <row r="294" spans="1:14" ht="14.4" customHeight="1" x14ac:dyDescent="0.3">
      <c r="A294" s="663" t="s">
        <v>518</v>
      </c>
      <c r="B294" s="664" t="s">
        <v>1429</v>
      </c>
      <c r="C294" s="665" t="s">
        <v>531</v>
      </c>
      <c r="D294" s="666" t="s">
        <v>1432</v>
      </c>
      <c r="E294" s="665" t="s">
        <v>537</v>
      </c>
      <c r="F294" s="666" t="s">
        <v>1434</v>
      </c>
      <c r="G294" s="665" t="s">
        <v>545</v>
      </c>
      <c r="H294" s="665" t="s">
        <v>1372</v>
      </c>
      <c r="I294" s="665" t="s">
        <v>759</v>
      </c>
      <c r="J294" s="665" t="s">
        <v>1373</v>
      </c>
      <c r="K294" s="665"/>
      <c r="L294" s="667">
        <v>45.830227486400375</v>
      </c>
      <c r="M294" s="667">
        <v>8</v>
      </c>
      <c r="N294" s="668">
        <v>366.641819891203</v>
      </c>
    </row>
    <row r="295" spans="1:14" ht="14.4" customHeight="1" x14ac:dyDescent="0.3">
      <c r="A295" s="663" t="s">
        <v>518</v>
      </c>
      <c r="B295" s="664" t="s">
        <v>1429</v>
      </c>
      <c r="C295" s="665" t="s">
        <v>531</v>
      </c>
      <c r="D295" s="666" t="s">
        <v>1432</v>
      </c>
      <c r="E295" s="665" t="s">
        <v>537</v>
      </c>
      <c r="F295" s="666" t="s">
        <v>1434</v>
      </c>
      <c r="G295" s="665" t="s">
        <v>545</v>
      </c>
      <c r="H295" s="665" t="s">
        <v>1374</v>
      </c>
      <c r="I295" s="665" t="s">
        <v>759</v>
      </c>
      <c r="J295" s="665" t="s">
        <v>1375</v>
      </c>
      <c r="K295" s="665"/>
      <c r="L295" s="667">
        <v>45.829862248429258</v>
      </c>
      <c r="M295" s="667">
        <v>14</v>
      </c>
      <c r="N295" s="668">
        <v>641.6180714780096</v>
      </c>
    </row>
    <row r="296" spans="1:14" ht="14.4" customHeight="1" x14ac:dyDescent="0.3">
      <c r="A296" s="663" t="s">
        <v>518</v>
      </c>
      <c r="B296" s="664" t="s">
        <v>1429</v>
      </c>
      <c r="C296" s="665" t="s">
        <v>531</v>
      </c>
      <c r="D296" s="666" t="s">
        <v>1432</v>
      </c>
      <c r="E296" s="665" t="s">
        <v>537</v>
      </c>
      <c r="F296" s="666" t="s">
        <v>1434</v>
      </c>
      <c r="G296" s="665" t="s">
        <v>545</v>
      </c>
      <c r="H296" s="665" t="s">
        <v>1376</v>
      </c>
      <c r="I296" s="665" t="s">
        <v>759</v>
      </c>
      <c r="J296" s="665" t="s">
        <v>1377</v>
      </c>
      <c r="K296" s="665"/>
      <c r="L296" s="667">
        <v>45.83</v>
      </c>
      <c r="M296" s="667">
        <v>8</v>
      </c>
      <c r="N296" s="668">
        <v>366.64</v>
      </c>
    </row>
    <row r="297" spans="1:14" ht="14.4" customHeight="1" x14ac:dyDescent="0.3">
      <c r="A297" s="663" t="s">
        <v>518</v>
      </c>
      <c r="B297" s="664" t="s">
        <v>1429</v>
      </c>
      <c r="C297" s="665" t="s">
        <v>531</v>
      </c>
      <c r="D297" s="666" t="s">
        <v>1432</v>
      </c>
      <c r="E297" s="665" t="s">
        <v>537</v>
      </c>
      <c r="F297" s="666" t="s">
        <v>1434</v>
      </c>
      <c r="G297" s="665" t="s">
        <v>545</v>
      </c>
      <c r="H297" s="665" t="s">
        <v>1388</v>
      </c>
      <c r="I297" s="665" t="s">
        <v>1388</v>
      </c>
      <c r="J297" s="665" t="s">
        <v>1389</v>
      </c>
      <c r="K297" s="665" t="s">
        <v>1390</v>
      </c>
      <c r="L297" s="667">
        <v>11.318999999999999</v>
      </c>
      <c r="M297" s="667">
        <v>5</v>
      </c>
      <c r="N297" s="668">
        <v>56.594999999999999</v>
      </c>
    </row>
    <row r="298" spans="1:14" ht="14.4" customHeight="1" x14ac:dyDescent="0.3">
      <c r="A298" s="663" t="s">
        <v>518</v>
      </c>
      <c r="B298" s="664" t="s">
        <v>1429</v>
      </c>
      <c r="C298" s="665" t="s">
        <v>531</v>
      </c>
      <c r="D298" s="666" t="s">
        <v>1432</v>
      </c>
      <c r="E298" s="665" t="s">
        <v>1209</v>
      </c>
      <c r="F298" s="666" t="s">
        <v>1437</v>
      </c>
      <c r="G298" s="665" t="s">
        <v>545</v>
      </c>
      <c r="H298" s="665" t="s">
        <v>1254</v>
      </c>
      <c r="I298" s="665" t="s">
        <v>1255</v>
      </c>
      <c r="J298" s="665" t="s">
        <v>1256</v>
      </c>
      <c r="K298" s="665" t="s">
        <v>1257</v>
      </c>
      <c r="L298" s="667">
        <v>53.663191043804439</v>
      </c>
      <c r="M298" s="667">
        <v>3</v>
      </c>
      <c r="N298" s="668">
        <v>160.98957313141332</v>
      </c>
    </row>
    <row r="299" spans="1:14" ht="14.4" customHeight="1" x14ac:dyDescent="0.3">
      <c r="A299" s="663" t="s">
        <v>518</v>
      </c>
      <c r="B299" s="664" t="s">
        <v>1429</v>
      </c>
      <c r="C299" s="665" t="s">
        <v>531</v>
      </c>
      <c r="D299" s="666" t="s">
        <v>1432</v>
      </c>
      <c r="E299" s="665" t="s">
        <v>1209</v>
      </c>
      <c r="F299" s="666" t="s">
        <v>1437</v>
      </c>
      <c r="G299" s="665" t="s">
        <v>1025</v>
      </c>
      <c r="H299" s="665" t="s">
        <v>1391</v>
      </c>
      <c r="I299" s="665" t="s">
        <v>1392</v>
      </c>
      <c r="J299" s="665" t="s">
        <v>1393</v>
      </c>
      <c r="K299" s="665" t="s">
        <v>1394</v>
      </c>
      <c r="L299" s="667">
        <v>83.53</v>
      </c>
      <c r="M299" s="667">
        <v>1</v>
      </c>
      <c r="N299" s="668">
        <v>83.53</v>
      </c>
    </row>
    <row r="300" spans="1:14" ht="14.4" customHeight="1" x14ac:dyDescent="0.3">
      <c r="A300" s="663" t="s">
        <v>518</v>
      </c>
      <c r="B300" s="664" t="s">
        <v>1429</v>
      </c>
      <c r="C300" s="665" t="s">
        <v>534</v>
      </c>
      <c r="D300" s="666" t="s">
        <v>1433</v>
      </c>
      <c r="E300" s="665" t="s">
        <v>537</v>
      </c>
      <c r="F300" s="666" t="s">
        <v>1434</v>
      </c>
      <c r="G300" s="665" t="s">
        <v>545</v>
      </c>
      <c r="H300" s="665" t="s">
        <v>546</v>
      </c>
      <c r="I300" s="665" t="s">
        <v>546</v>
      </c>
      <c r="J300" s="665" t="s">
        <v>547</v>
      </c>
      <c r="K300" s="665" t="s">
        <v>548</v>
      </c>
      <c r="L300" s="667">
        <v>171.6</v>
      </c>
      <c r="M300" s="667">
        <v>1</v>
      </c>
      <c r="N300" s="668">
        <v>171.6</v>
      </c>
    </row>
    <row r="301" spans="1:14" ht="14.4" customHeight="1" x14ac:dyDescent="0.3">
      <c r="A301" s="663" t="s">
        <v>518</v>
      </c>
      <c r="B301" s="664" t="s">
        <v>1429</v>
      </c>
      <c r="C301" s="665" t="s">
        <v>534</v>
      </c>
      <c r="D301" s="666" t="s">
        <v>1433</v>
      </c>
      <c r="E301" s="665" t="s">
        <v>537</v>
      </c>
      <c r="F301" s="666" t="s">
        <v>1434</v>
      </c>
      <c r="G301" s="665" t="s">
        <v>545</v>
      </c>
      <c r="H301" s="665" t="s">
        <v>558</v>
      </c>
      <c r="I301" s="665" t="s">
        <v>558</v>
      </c>
      <c r="J301" s="665" t="s">
        <v>547</v>
      </c>
      <c r="K301" s="665" t="s">
        <v>559</v>
      </c>
      <c r="L301" s="667">
        <v>93.5</v>
      </c>
      <c r="M301" s="667">
        <v>3</v>
      </c>
      <c r="N301" s="668">
        <v>280.5</v>
      </c>
    </row>
    <row r="302" spans="1:14" ht="14.4" customHeight="1" x14ac:dyDescent="0.3">
      <c r="A302" s="663" t="s">
        <v>518</v>
      </c>
      <c r="B302" s="664" t="s">
        <v>1429</v>
      </c>
      <c r="C302" s="665" t="s">
        <v>534</v>
      </c>
      <c r="D302" s="666" t="s">
        <v>1433</v>
      </c>
      <c r="E302" s="665" t="s">
        <v>537</v>
      </c>
      <c r="F302" s="666" t="s">
        <v>1434</v>
      </c>
      <c r="G302" s="665" t="s">
        <v>545</v>
      </c>
      <c r="H302" s="665" t="s">
        <v>560</v>
      </c>
      <c r="I302" s="665" t="s">
        <v>561</v>
      </c>
      <c r="J302" s="665" t="s">
        <v>562</v>
      </c>
      <c r="K302" s="665" t="s">
        <v>563</v>
      </c>
      <c r="L302" s="667">
        <v>87.030030804840621</v>
      </c>
      <c r="M302" s="667">
        <v>4</v>
      </c>
      <c r="N302" s="668">
        <v>348.12012321936248</v>
      </c>
    </row>
    <row r="303" spans="1:14" ht="14.4" customHeight="1" x14ac:dyDescent="0.3">
      <c r="A303" s="663" t="s">
        <v>518</v>
      </c>
      <c r="B303" s="664" t="s">
        <v>1429</v>
      </c>
      <c r="C303" s="665" t="s">
        <v>534</v>
      </c>
      <c r="D303" s="666" t="s">
        <v>1433</v>
      </c>
      <c r="E303" s="665" t="s">
        <v>537</v>
      </c>
      <c r="F303" s="666" t="s">
        <v>1434</v>
      </c>
      <c r="G303" s="665" t="s">
        <v>545</v>
      </c>
      <c r="H303" s="665" t="s">
        <v>564</v>
      </c>
      <c r="I303" s="665" t="s">
        <v>565</v>
      </c>
      <c r="J303" s="665" t="s">
        <v>566</v>
      </c>
      <c r="K303" s="665" t="s">
        <v>567</v>
      </c>
      <c r="L303" s="667">
        <v>96.82</v>
      </c>
      <c r="M303" s="667">
        <v>1</v>
      </c>
      <c r="N303" s="668">
        <v>96.82</v>
      </c>
    </row>
    <row r="304" spans="1:14" ht="14.4" customHeight="1" x14ac:dyDescent="0.3">
      <c r="A304" s="663" t="s">
        <v>518</v>
      </c>
      <c r="B304" s="664" t="s">
        <v>1429</v>
      </c>
      <c r="C304" s="665" t="s">
        <v>534</v>
      </c>
      <c r="D304" s="666" t="s">
        <v>1433</v>
      </c>
      <c r="E304" s="665" t="s">
        <v>537</v>
      </c>
      <c r="F304" s="666" t="s">
        <v>1434</v>
      </c>
      <c r="G304" s="665" t="s">
        <v>545</v>
      </c>
      <c r="H304" s="665" t="s">
        <v>568</v>
      </c>
      <c r="I304" s="665" t="s">
        <v>569</v>
      </c>
      <c r="J304" s="665" t="s">
        <v>570</v>
      </c>
      <c r="K304" s="665" t="s">
        <v>571</v>
      </c>
      <c r="L304" s="667">
        <v>167.60999999999996</v>
      </c>
      <c r="M304" s="667">
        <v>4</v>
      </c>
      <c r="N304" s="668">
        <v>670.43999999999983</v>
      </c>
    </row>
    <row r="305" spans="1:14" ht="14.4" customHeight="1" x14ac:dyDescent="0.3">
      <c r="A305" s="663" t="s">
        <v>518</v>
      </c>
      <c r="B305" s="664" t="s">
        <v>1429</v>
      </c>
      <c r="C305" s="665" t="s">
        <v>534</v>
      </c>
      <c r="D305" s="666" t="s">
        <v>1433</v>
      </c>
      <c r="E305" s="665" t="s">
        <v>537</v>
      </c>
      <c r="F305" s="666" t="s">
        <v>1434</v>
      </c>
      <c r="G305" s="665" t="s">
        <v>545</v>
      </c>
      <c r="H305" s="665" t="s">
        <v>680</v>
      </c>
      <c r="I305" s="665" t="s">
        <v>681</v>
      </c>
      <c r="J305" s="665" t="s">
        <v>682</v>
      </c>
      <c r="K305" s="665" t="s">
        <v>683</v>
      </c>
      <c r="L305" s="667">
        <v>74.869734353471344</v>
      </c>
      <c r="M305" s="667">
        <v>2</v>
      </c>
      <c r="N305" s="668">
        <v>149.73946870694269</v>
      </c>
    </row>
    <row r="306" spans="1:14" ht="14.4" customHeight="1" x14ac:dyDescent="0.3">
      <c r="A306" s="663" t="s">
        <v>518</v>
      </c>
      <c r="B306" s="664" t="s">
        <v>1429</v>
      </c>
      <c r="C306" s="665" t="s">
        <v>534</v>
      </c>
      <c r="D306" s="666" t="s">
        <v>1433</v>
      </c>
      <c r="E306" s="665" t="s">
        <v>537</v>
      </c>
      <c r="F306" s="666" t="s">
        <v>1434</v>
      </c>
      <c r="G306" s="665" t="s">
        <v>545</v>
      </c>
      <c r="H306" s="665" t="s">
        <v>684</v>
      </c>
      <c r="I306" s="665" t="s">
        <v>685</v>
      </c>
      <c r="J306" s="665" t="s">
        <v>686</v>
      </c>
      <c r="K306" s="665" t="s">
        <v>687</v>
      </c>
      <c r="L306" s="667">
        <v>117.40999999999997</v>
      </c>
      <c r="M306" s="667">
        <v>1</v>
      </c>
      <c r="N306" s="668">
        <v>117.40999999999997</v>
      </c>
    </row>
    <row r="307" spans="1:14" ht="14.4" customHeight="1" x14ac:dyDescent="0.3">
      <c r="A307" s="663" t="s">
        <v>518</v>
      </c>
      <c r="B307" s="664" t="s">
        <v>1429</v>
      </c>
      <c r="C307" s="665" t="s">
        <v>534</v>
      </c>
      <c r="D307" s="666" t="s">
        <v>1433</v>
      </c>
      <c r="E307" s="665" t="s">
        <v>537</v>
      </c>
      <c r="F307" s="666" t="s">
        <v>1434</v>
      </c>
      <c r="G307" s="665" t="s">
        <v>545</v>
      </c>
      <c r="H307" s="665" t="s">
        <v>692</v>
      </c>
      <c r="I307" s="665" t="s">
        <v>693</v>
      </c>
      <c r="J307" s="665" t="s">
        <v>694</v>
      </c>
      <c r="K307" s="665" t="s">
        <v>695</v>
      </c>
      <c r="L307" s="667">
        <v>60.669999999999995</v>
      </c>
      <c r="M307" s="667">
        <v>2</v>
      </c>
      <c r="N307" s="668">
        <v>121.33999999999999</v>
      </c>
    </row>
    <row r="308" spans="1:14" ht="14.4" customHeight="1" x14ac:dyDescent="0.3">
      <c r="A308" s="663" t="s">
        <v>518</v>
      </c>
      <c r="B308" s="664" t="s">
        <v>1429</v>
      </c>
      <c r="C308" s="665" t="s">
        <v>534</v>
      </c>
      <c r="D308" s="666" t="s">
        <v>1433</v>
      </c>
      <c r="E308" s="665" t="s">
        <v>537</v>
      </c>
      <c r="F308" s="666" t="s">
        <v>1434</v>
      </c>
      <c r="G308" s="665" t="s">
        <v>545</v>
      </c>
      <c r="H308" s="665" t="s">
        <v>751</v>
      </c>
      <c r="I308" s="665" t="s">
        <v>752</v>
      </c>
      <c r="J308" s="665" t="s">
        <v>745</v>
      </c>
      <c r="K308" s="665" t="s">
        <v>753</v>
      </c>
      <c r="L308" s="667">
        <v>27.670000000000023</v>
      </c>
      <c r="M308" s="667">
        <v>2</v>
      </c>
      <c r="N308" s="668">
        <v>55.340000000000046</v>
      </c>
    </row>
    <row r="309" spans="1:14" ht="14.4" customHeight="1" x14ac:dyDescent="0.3">
      <c r="A309" s="663" t="s">
        <v>518</v>
      </c>
      <c r="B309" s="664" t="s">
        <v>1429</v>
      </c>
      <c r="C309" s="665" t="s">
        <v>534</v>
      </c>
      <c r="D309" s="666" t="s">
        <v>1433</v>
      </c>
      <c r="E309" s="665" t="s">
        <v>537</v>
      </c>
      <c r="F309" s="666" t="s">
        <v>1434</v>
      </c>
      <c r="G309" s="665" t="s">
        <v>545</v>
      </c>
      <c r="H309" s="665" t="s">
        <v>1395</v>
      </c>
      <c r="I309" s="665" t="s">
        <v>1396</v>
      </c>
      <c r="J309" s="665" t="s">
        <v>1397</v>
      </c>
      <c r="K309" s="665"/>
      <c r="L309" s="667">
        <v>421.01991775647627</v>
      </c>
      <c r="M309" s="667">
        <v>2</v>
      </c>
      <c r="N309" s="668">
        <v>842.03983551295255</v>
      </c>
    </row>
    <row r="310" spans="1:14" ht="14.4" customHeight="1" x14ac:dyDescent="0.3">
      <c r="A310" s="663" t="s">
        <v>518</v>
      </c>
      <c r="B310" s="664" t="s">
        <v>1429</v>
      </c>
      <c r="C310" s="665" t="s">
        <v>534</v>
      </c>
      <c r="D310" s="666" t="s">
        <v>1433</v>
      </c>
      <c r="E310" s="665" t="s">
        <v>537</v>
      </c>
      <c r="F310" s="666" t="s">
        <v>1434</v>
      </c>
      <c r="G310" s="665" t="s">
        <v>545</v>
      </c>
      <c r="H310" s="665" t="s">
        <v>841</v>
      </c>
      <c r="I310" s="665" t="s">
        <v>842</v>
      </c>
      <c r="J310" s="665" t="s">
        <v>570</v>
      </c>
      <c r="K310" s="665" t="s">
        <v>843</v>
      </c>
      <c r="L310" s="667">
        <v>69.555999999999997</v>
      </c>
      <c r="M310" s="667">
        <v>10</v>
      </c>
      <c r="N310" s="668">
        <v>695.56</v>
      </c>
    </row>
    <row r="311" spans="1:14" ht="14.4" customHeight="1" x14ac:dyDescent="0.3">
      <c r="A311" s="663" t="s">
        <v>518</v>
      </c>
      <c r="B311" s="664" t="s">
        <v>1429</v>
      </c>
      <c r="C311" s="665" t="s">
        <v>534</v>
      </c>
      <c r="D311" s="666" t="s">
        <v>1433</v>
      </c>
      <c r="E311" s="665" t="s">
        <v>537</v>
      </c>
      <c r="F311" s="666" t="s">
        <v>1434</v>
      </c>
      <c r="G311" s="665" t="s">
        <v>545</v>
      </c>
      <c r="H311" s="665" t="s">
        <v>844</v>
      </c>
      <c r="I311" s="665" t="s">
        <v>845</v>
      </c>
      <c r="J311" s="665" t="s">
        <v>846</v>
      </c>
      <c r="K311" s="665" t="s">
        <v>591</v>
      </c>
      <c r="L311" s="667">
        <v>40.780000000000022</v>
      </c>
      <c r="M311" s="667">
        <v>2</v>
      </c>
      <c r="N311" s="668">
        <v>81.560000000000045</v>
      </c>
    </row>
    <row r="312" spans="1:14" ht="14.4" customHeight="1" x14ac:dyDescent="0.3">
      <c r="A312" s="663" t="s">
        <v>518</v>
      </c>
      <c r="B312" s="664" t="s">
        <v>1429</v>
      </c>
      <c r="C312" s="665" t="s">
        <v>534</v>
      </c>
      <c r="D312" s="666" t="s">
        <v>1433</v>
      </c>
      <c r="E312" s="665" t="s">
        <v>537</v>
      </c>
      <c r="F312" s="666" t="s">
        <v>1434</v>
      </c>
      <c r="G312" s="665" t="s">
        <v>545</v>
      </c>
      <c r="H312" s="665" t="s">
        <v>859</v>
      </c>
      <c r="I312" s="665" t="s">
        <v>860</v>
      </c>
      <c r="J312" s="665" t="s">
        <v>861</v>
      </c>
      <c r="K312" s="665" t="s">
        <v>862</v>
      </c>
      <c r="L312" s="667">
        <v>152.19164189398032</v>
      </c>
      <c r="M312" s="667">
        <v>190</v>
      </c>
      <c r="N312" s="668">
        <v>28916.411959856261</v>
      </c>
    </row>
    <row r="313" spans="1:14" ht="14.4" customHeight="1" x14ac:dyDescent="0.3">
      <c r="A313" s="663" t="s">
        <v>518</v>
      </c>
      <c r="B313" s="664" t="s">
        <v>1429</v>
      </c>
      <c r="C313" s="665" t="s">
        <v>534</v>
      </c>
      <c r="D313" s="666" t="s">
        <v>1433</v>
      </c>
      <c r="E313" s="665" t="s">
        <v>537</v>
      </c>
      <c r="F313" s="666" t="s">
        <v>1434</v>
      </c>
      <c r="G313" s="665" t="s">
        <v>545</v>
      </c>
      <c r="H313" s="665" t="s">
        <v>1398</v>
      </c>
      <c r="I313" s="665" t="s">
        <v>759</v>
      </c>
      <c r="J313" s="665" t="s">
        <v>1399</v>
      </c>
      <c r="K313" s="665"/>
      <c r="L313" s="667">
        <v>353.8190475022688</v>
      </c>
      <c r="M313" s="667">
        <v>18</v>
      </c>
      <c r="N313" s="668">
        <v>6368.7428550408385</v>
      </c>
    </row>
    <row r="314" spans="1:14" ht="14.4" customHeight="1" x14ac:dyDescent="0.3">
      <c r="A314" s="663" t="s">
        <v>518</v>
      </c>
      <c r="B314" s="664" t="s">
        <v>1429</v>
      </c>
      <c r="C314" s="665" t="s">
        <v>534</v>
      </c>
      <c r="D314" s="666" t="s">
        <v>1433</v>
      </c>
      <c r="E314" s="665" t="s">
        <v>537</v>
      </c>
      <c r="F314" s="666" t="s">
        <v>1434</v>
      </c>
      <c r="G314" s="665" t="s">
        <v>545</v>
      </c>
      <c r="H314" s="665" t="s">
        <v>1400</v>
      </c>
      <c r="I314" s="665" t="s">
        <v>759</v>
      </c>
      <c r="J314" s="665" t="s">
        <v>1401</v>
      </c>
      <c r="K314" s="665"/>
      <c r="L314" s="667">
        <v>255.91455219178732</v>
      </c>
      <c r="M314" s="667">
        <v>2</v>
      </c>
      <c r="N314" s="668">
        <v>511.82910438357464</v>
      </c>
    </row>
    <row r="315" spans="1:14" ht="14.4" customHeight="1" x14ac:dyDescent="0.3">
      <c r="A315" s="663" t="s">
        <v>518</v>
      </c>
      <c r="B315" s="664" t="s">
        <v>1429</v>
      </c>
      <c r="C315" s="665" t="s">
        <v>534</v>
      </c>
      <c r="D315" s="666" t="s">
        <v>1433</v>
      </c>
      <c r="E315" s="665" t="s">
        <v>537</v>
      </c>
      <c r="F315" s="666" t="s">
        <v>1434</v>
      </c>
      <c r="G315" s="665" t="s">
        <v>545</v>
      </c>
      <c r="H315" s="665" t="s">
        <v>871</v>
      </c>
      <c r="I315" s="665" t="s">
        <v>872</v>
      </c>
      <c r="J315" s="665" t="s">
        <v>873</v>
      </c>
      <c r="K315" s="665" t="s">
        <v>874</v>
      </c>
      <c r="L315" s="667">
        <v>104.06999999999998</v>
      </c>
      <c r="M315" s="667">
        <v>5</v>
      </c>
      <c r="N315" s="668">
        <v>520.34999999999991</v>
      </c>
    </row>
    <row r="316" spans="1:14" ht="14.4" customHeight="1" x14ac:dyDescent="0.3">
      <c r="A316" s="663" t="s">
        <v>518</v>
      </c>
      <c r="B316" s="664" t="s">
        <v>1429</v>
      </c>
      <c r="C316" s="665" t="s">
        <v>534</v>
      </c>
      <c r="D316" s="666" t="s">
        <v>1433</v>
      </c>
      <c r="E316" s="665" t="s">
        <v>537</v>
      </c>
      <c r="F316" s="666" t="s">
        <v>1434</v>
      </c>
      <c r="G316" s="665" t="s">
        <v>545</v>
      </c>
      <c r="H316" s="665" t="s">
        <v>882</v>
      </c>
      <c r="I316" s="665" t="s">
        <v>759</v>
      </c>
      <c r="J316" s="665" t="s">
        <v>883</v>
      </c>
      <c r="K316" s="665" t="s">
        <v>884</v>
      </c>
      <c r="L316" s="667">
        <v>23.700182083206126</v>
      </c>
      <c r="M316" s="667">
        <v>270</v>
      </c>
      <c r="N316" s="668">
        <v>6399.0491624656543</v>
      </c>
    </row>
    <row r="317" spans="1:14" ht="14.4" customHeight="1" x14ac:dyDescent="0.3">
      <c r="A317" s="663" t="s">
        <v>518</v>
      </c>
      <c r="B317" s="664" t="s">
        <v>1429</v>
      </c>
      <c r="C317" s="665" t="s">
        <v>534</v>
      </c>
      <c r="D317" s="666" t="s">
        <v>1433</v>
      </c>
      <c r="E317" s="665" t="s">
        <v>537</v>
      </c>
      <c r="F317" s="666" t="s">
        <v>1434</v>
      </c>
      <c r="G317" s="665" t="s">
        <v>545</v>
      </c>
      <c r="H317" s="665" t="s">
        <v>1402</v>
      </c>
      <c r="I317" s="665" t="s">
        <v>759</v>
      </c>
      <c r="J317" s="665" t="s">
        <v>1403</v>
      </c>
      <c r="K317" s="665"/>
      <c r="L317" s="667">
        <v>61.868063770232212</v>
      </c>
      <c r="M317" s="667">
        <v>1</v>
      </c>
      <c r="N317" s="668">
        <v>61.868063770232212</v>
      </c>
    </row>
    <row r="318" spans="1:14" ht="14.4" customHeight="1" x14ac:dyDescent="0.3">
      <c r="A318" s="663" t="s">
        <v>518</v>
      </c>
      <c r="B318" s="664" t="s">
        <v>1429</v>
      </c>
      <c r="C318" s="665" t="s">
        <v>534</v>
      </c>
      <c r="D318" s="666" t="s">
        <v>1433</v>
      </c>
      <c r="E318" s="665" t="s">
        <v>537</v>
      </c>
      <c r="F318" s="666" t="s">
        <v>1434</v>
      </c>
      <c r="G318" s="665" t="s">
        <v>545</v>
      </c>
      <c r="H318" s="665" t="s">
        <v>1404</v>
      </c>
      <c r="I318" s="665" t="s">
        <v>759</v>
      </c>
      <c r="J318" s="665" t="s">
        <v>1405</v>
      </c>
      <c r="K318" s="665" t="s">
        <v>1406</v>
      </c>
      <c r="L318" s="667">
        <v>47.149436830660832</v>
      </c>
      <c r="M318" s="667">
        <v>2</v>
      </c>
      <c r="N318" s="668">
        <v>94.298873661321664</v>
      </c>
    </row>
    <row r="319" spans="1:14" ht="14.4" customHeight="1" x14ac:dyDescent="0.3">
      <c r="A319" s="663" t="s">
        <v>518</v>
      </c>
      <c r="B319" s="664" t="s">
        <v>1429</v>
      </c>
      <c r="C319" s="665" t="s">
        <v>534</v>
      </c>
      <c r="D319" s="666" t="s">
        <v>1433</v>
      </c>
      <c r="E319" s="665" t="s">
        <v>537</v>
      </c>
      <c r="F319" s="666" t="s">
        <v>1434</v>
      </c>
      <c r="G319" s="665" t="s">
        <v>545</v>
      </c>
      <c r="H319" s="665" t="s">
        <v>914</v>
      </c>
      <c r="I319" s="665" t="s">
        <v>915</v>
      </c>
      <c r="J319" s="665" t="s">
        <v>916</v>
      </c>
      <c r="K319" s="665" t="s">
        <v>917</v>
      </c>
      <c r="L319" s="667">
        <v>50.79</v>
      </c>
      <c r="M319" s="667">
        <v>6</v>
      </c>
      <c r="N319" s="668">
        <v>304.74</v>
      </c>
    </row>
    <row r="320" spans="1:14" ht="14.4" customHeight="1" x14ac:dyDescent="0.3">
      <c r="A320" s="663" t="s">
        <v>518</v>
      </c>
      <c r="B320" s="664" t="s">
        <v>1429</v>
      </c>
      <c r="C320" s="665" t="s">
        <v>534</v>
      </c>
      <c r="D320" s="666" t="s">
        <v>1433</v>
      </c>
      <c r="E320" s="665" t="s">
        <v>537</v>
      </c>
      <c r="F320" s="666" t="s">
        <v>1434</v>
      </c>
      <c r="G320" s="665" t="s">
        <v>545</v>
      </c>
      <c r="H320" s="665" t="s">
        <v>1407</v>
      </c>
      <c r="I320" s="665" t="s">
        <v>759</v>
      </c>
      <c r="J320" s="665" t="s">
        <v>1408</v>
      </c>
      <c r="K320" s="665"/>
      <c r="L320" s="667">
        <v>194.13374530812189</v>
      </c>
      <c r="M320" s="667">
        <v>6</v>
      </c>
      <c r="N320" s="668">
        <v>1164.8024718487313</v>
      </c>
    </row>
    <row r="321" spans="1:14" ht="14.4" customHeight="1" x14ac:dyDescent="0.3">
      <c r="A321" s="663" t="s">
        <v>518</v>
      </c>
      <c r="B321" s="664" t="s">
        <v>1429</v>
      </c>
      <c r="C321" s="665" t="s">
        <v>534</v>
      </c>
      <c r="D321" s="666" t="s">
        <v>1433</v>
      </c>
      <c r="E321" s="665" t="s">
        <v>537</v>
      </c>
      <c r="F321" s="666" t="s">
        <v>1434</v>
      </c>
      <c r="G321" s="665" t="s">
        <v>545</v>
      </c>
      <c r="H321" s="665" t="s">
        <v>1409</v>
      </c>
      <c r="I321" s="665" t="s">
        <v>1410</v>
      </c>
      <c r="J321" s="665" t="s">
        <v>1411</v>
      </c>
      <c r="K321" s="665" t="s">
        <v>1412</v>
      </c>
      <c r="L321" s="667">
        <v>111.85999999999997</v>
      </c>
      <c r="M321" s="667">
        <v>1</v>
      </c>
      <c r="N321" s="668">
        <v>111.85999999999997</v>
      </c>
    </row>
    <row r="322" spans="1:14" ht="14.4" customHeight="1" x14ac:dyDescent="0.3">
      <c r="A322" s="663" t="s">
        <v>518</v>
      </c>
      <c r="B322" s="664" t="s">
        <v>1429</v>
      </c>
      <c r="C322" s="665" t="s">
        <v>534</v>
      </c>
      <c r="D322" s="666" t="s">
        <v>1433</v>
      </c>
      <c r="E322" s="665" t="s">
        <v>537</v>
      </c>
      <c r="F322" s="666" t="s">
        <v>1434</v>
      </c>
      <c r="G322" s="665" t="s">
        <v>545</v>
      </c>
      <c r="H322" s="665" t="s">
        <v>1413</v>
      </c>
      <c r="I322" s="665" t="s">
        <v>759</v>
      </c>
      <c r="J322" s="665" t="s">
        <v>1414</v>
      </c>
      <c r="K322" s="665"/>
      <c r="L322" s="667">
        <v>122.10908279181041</v>
      </c>
      <c r="M322" s="667">
        <v>2</v>
      </c>
      <c r="N322" s="668">
        <v>244.21816558362082</v>
      </c>
    </row>
    <row r="323" spans="1:14" ht="14.4" customHeight="1" x14ac:dyDescent="0.3">
      <c r="A323" s="663" t="s">
        <v>518</v>
      </c>
      <c r="B323" s="664" t="s">
        <v>1429</v>
      </c>
      <c r="C323" s="665" t="s">
        <v>534</v>
      </c>
      <c r="D323" s="666" t="s">
        <v>1433</v>
      </c>
      <c r="E323" s="665" t="s">
        <v>537</v>
      </c>
      <c r="F323" s="666" t="s">
        <v>1434</v>
      </c>
      <c r="G323" s="665" t="s">
        <v>545</v>
      </c>
      <c r="H323" s="665" t="s">
        <v>945</v>
      </c>
      <c r="I323" s="665" t="s">
        <v>946</v>
      </c>
      <c r="J323" s="665" t="s">
        <v>947</v>
      </c>
      <c r="K323" s="665" t="s">
        <v>948</v>
      </c>
      <c r="L323" s="667">
        <v>69.37970177097661</v>
      </c>
      <c r="M323" s="667">
        <v>4</v>
      </c>
      <c r="N323" s="668">
        <v>277.51880708390644</v>
      </c>
    </row>
    <row r="324" spans="1:14" ht="14.4" customHeight="1" x14ac:dyDescent="0.3">
      <c r="A324" s="663" t="s">
        <v>518</v>
      </c>
      <c r="B324" s="664" t="s">
        <v>1429</v>
      </c>
      <c r="C324" s="665" t="s">
        <v>534</v>
      </c>
      <c r="D324" s="666" t="s">
        <v>1433</v>
      </c>
      <c r="E324" s="665" t="s">
        <v>537</v>
      </c>
      <c r="F324" s="666" t="s">
        <v>1434</v>
      </c>
      <c r="G324" s="665" t="s">
        <v>545</v>
      </c>
      <c r="H324" s="665" t="s">
        <v>1415</v>
      </c>
      <c r="I324" s="665" t="s">
        <v>759</v>
      </c>
      <c r="J324" s="665" t="s">
        <v>1416</v>
      </c>
      <c r="K324" s="665" t="s">
        <v>1417</v>
      </c>
      <c r="L324" s="667">
        <v>75.02</v>
      </c>
      <c r="M324" s="667">
        <v>1</v>
      </c>
      <c r="N324" s="668">
        <v>75.02</v>
      </c>
    </row>
    <row r="325" spans="1:14" ht="14.4" customHeight="1" x14ac:dyDescent="0.3">
      <c r="A325" s="663" t="s">
        <v>518</v>
      </c>
      <c r="B325" s="664" t="s">
        <v>1429</v>
      </c>
      <c r="C325" s="665" t="s">
        <v>534</v>
      </c>
      <c r="D325" s="666" t="s">
        <v>1433</v>
      </c>
      <c r="E325" s="665" t="s">
        <v>537</v>
      </c>
      <c r="F325" s="666" t="s">
        <v>1434</v>
      </c>
      <c r="G325" s="665" t="s">
        <v>545</v>
      </c>
      <c r="H325" s="665" t="s">
        <v>961</v>
      </c>
      <c r="I325" s="665" t="s">
        <v>962</v>
      </c>
      <c r="J325" s="665" t="s">
        <v>543</v>
      </c>
      <c r="K325" s="665" t="s">
        <v>963</v>
      </c>
      <c r="L325" s="667">
        <v>107.32999999999993</v>
      </c>
      <c r="M325" s="667">
        <v>1</v>
      </c>
      <c r="N325" s="668">
        <v>107.32999999999993</v>
      </c>
    </row>
    <row r="326" spans="1:14" ht="14.4" customHeight="1" x14ac:dyDescent="0.3">
      <c r="A326" s="663" t="s">
        <v>518</v>
      </c>
      <c r="B326" s="664" t="s">
        <v>1429</v>
      </c>
      <c r="C326" s="665" t="s">
        <v>534</v>
      </c>
      <c r="D326" s="666" t="s">
        <v>1433</v>
      </c>
      <c r="E326" s="665" t="s">
        <v>537</v>
      </c>
      <c r="F326" s="666" t="s">
        <v>1434</v>
      </c>
      <c r="G326" s="665" t="s">
        <v>545</v>
      </c>
      <c r="H326" s="665" t="s">
        <v>979</v>
      </c>
      <c r="I326" s="665" t="s">
        <v>980</v>
      </c>
      <c r="J326" s="665" t="s">
        <v>981</v>
      </c>
      <c r="K326" s="665" t="s">
        <v>982</v>
      </c>
      <c r="L326" s="667">
        <v>192.04999999999995</v>
      </c>
      <c r="M326" s="667">
        <v>2</v>
      </c>
      <c r="N326" s="668">
        <v>384.09999999999991</v>
      </c>
    </row>
    <row r="327" spans="1:14" ht="14.4" customHeight="1" x14ac:dyDescent="0.3">
      <c r="A327" s="663" t="s">
        <v>518</v>
      </c>
      <c r="B327" s="664" t="s">
        <v>1429</v>
      </c>
      <c r="C327" s="665" t="s">
        <v>534</v>
      </c>
      <c r="D327" s="666" t="s">
        <v>1433</v>
      </c>
      <c r="E327" s="665" t="s">
        <v>537</v>
      </c>
      <c r="F327" s="666" t="s">
        <v>1434</v>
      </c>
      <c r="G327" s="665" t="s">
        <v>545</v>
      </c>
      <c r="H327" s="665" t="s">
        <v>983</v>
      </c>
      <c r="I327" s="665" t="s">
        <v>759</v>
      </c>
      <c r="J327" s="665" t="s">
        <v>984</v>
      </c>
      <c r="K327" s="665"/>
      <c r="L327" s="667">
        <v>89.985588441532656</v>
      </c>
      <c r="M327" s="667">
        <v>14</v>
      </c>
      <c r="N327" s="668">
        <v>1259.7982381814572</v>
      </c>
    </row>
    <row r="328" spans="1:14" ht="14.4" customHeight="1" x14ac:dyDescent="0.3">
      <c r="A328" s="663" t="s">
        <v>518</v>
      </c>
      <c r="B328" s="664" t="s">
        <v>1429</v>
      </c>
      <c r="C328" s="665" t="s">
        <v>534</v>
      </c>
      <c r="D328" s="666" t="s">
        <v>1433</v>
      </c>
      <c r="E328" s="665" t="s">
        <v>537</v>
      </c>
      <c r="F328" s="666" t="s">
        <v>1434</v>
      </c>
      <c r="G328" s="665" t="s">
        <v>545</v>
      </c>
      <c r="H328" s="665" t="s">
        <v>1418</v>
      </c>
      <c r="I328" s="665" t="s">
        <v>581</v>
      </c>
      <c r="J328" s="665" t="s">
        <v>1419</v>
      </c>
      <c r="K328" s="665" t="s">
        <v>1420</v>
      </c>
      <c r="L328" s="667">
        <v>88.048905660824175</v>
      </c>
      <c r="M328" s="667">
        <v>4</v>
      </c>
      <c r="N328" s="668">
        <v>352.1956226432967</v>
      </c>
    </row>
    <row r="329" spans="1:14" ht="14.4" customHeight="1" x14ac:dyDescent="0.3">
      <c r="A329" s="663" t="s">
        <v>518</v>
      </c>
      <c r="B329" s="664" t="s">
        <v>1429</v>
      </c>
      <c r="C329" s="665" t="s">
        <v>534</v>
      </c>
      <c r="D329" s="666" t="s">
        <v>1433</v>
      </c>
      <c r="E329" s="665" t="s">
        <v>537</v>
      </c>
      <c r="F329" s="666" t="s">
        <v>1434</v>
      </c>
      <c r="G329" s="665" t="s">
        <v>545</v>
      </c>
      <c r="H329" s="665" t="s">
        <v>994</v>
      </c>
      <c r="I329" s="665" t="s">
        <v>759</v>
      </c>
      <c r="J329" s="665" t="s">
        <v>995</v>
      </c>
      <c r="K329" s="665"/>
      <c r="L329" s="667">
        <v>70.419999054567043</v>
      </c>
      <c r="M329" s="667">
        <v>9</v>
      </c>
      <c r="N329" s="668">
        <v>633.77999149110337</v>
      </c>
    </row>
    <row r="330" spans="1:14" ht="14.4" customHeight="1" x14ac:dyDescent="0.3">
      <c r="A330" s="663" t="s">
        <v>518</v>
      </c>
      <c r="B330" s="664" t="s">
        <v>1429</v>
      </c>
      <c r="C330" s="665" t="s">
        <v>534</v>
      </c>
      <c r="D330" s="666" t="s">
        <v>1433</v>
      </c>
      <c r="E330" s="665" t="s">
        <v>537</v>
      </c>
      <c r="F330" s="666" t="s">
        <v>1434</v>
      </c>
      <c r="G330" s="665" t="s">
        <v>545</v>
      </c>
      <c r="H330" s="665" t="s">
        <v>1421</v>
      </c>
      <c r="I330" s="665" t="s">
        <v>759</v>
      </c>
      <c r="J330" s="665" t="s">
        <v>1422</v>
      </c>
      <c r="K330" s="665" t="s">
        <v>1423</v>
      </c>
      <c r="L330" s="667">
        <v>42.380818647602382</v>
      </c>
      <c r="M330" s="667">
        <v>1</v>
      </c>
      <c r="N330" s="668">
        <v>42.380818647602382</v>
      </c>
    </row>
    <row r="331" spans="1:14" ht="14.4" customHeight="1" x14ac:dyDescent="0.3">
      <c r="A331" s="663" t="s">
        <v>518</v>
      </c>
      <c r="B331" s="664" t="s">
        <v>1429</v>
      </c>
      <c r="C331" s="665" t="s">
        <v>534</v>
      </c>
      <c r="D331" s="666" t="s">
        <v>1433</v>
      </c>
      <c r="E331" s="665" t="s">
        <v>537</v>
      </c>
      <c r="F331" s="666" t="s">
        <v>1434</v>
      </c>
      <c r="G331" s="665" t="s">
        <v>545</v>
      </c>
      <c r="H331" s="665" t="s">
        <v>1424</v>
      </c>
      <c r="I331" s="665" t="s">
        <v>1425</v>
      </c>
      <c r="J331" s="665" t="s">
        <v>1426</v>
      </c>
      <c r="K331" s="665"/>
      <c r="L331" s="667">
        <v>163.56999162009708</v>
      </c>
      <c r="M331" s="667">
        <v>1</v>
      </c>
      <c r="N331" s="668">
        <v>163.56999162009708</v>
      </c>
    </row>
    <row r="332" spans="1:14" ht="14.4" customHeight="1" x14ac:dyDescent="0.3">
      <c r="A332" s="663" t="s">
        <v>518</v>
      </c>
      <c r="B332" s="664" t="s">
        <v>1429</v>
      </c>
      <c r="C332" s="665" t="s">
        <v>534</v>
      </c>
      <c r="D332" s="666" t="s">
        <v>1433</v>
      </c>
      <c r="E332" s="665" t="s">
        <v>537</v>
      </c>
      <c r="F332" s="666" t="s">
        <v>1434</v>
      </c>
      <c r="G332" s="665" t="s">
        <v>545</v>
      </c>
      <c r="H332" s="665" t="s">
        <v>1427</v>
      </c>
      <c r="I332" s="665" t="s">
        <v>759</v>
      </c>
      <c r="J332" s="665" t="s">
        <v>1428</v>
      </c>
      <c r="K332" s="665"/>
      <c r="L332" s="667">
        <v>30.780000000000012</v>
      </c>
      <c r="M332" s="667">
        <v>3</v>
      </c>
      <c r="N332" s="668">
        <v>92.340000000000032</v>
      </c>
    </row>
    <row r="333" spans="1:14" ht="14.4" customHeight="1" x14ac:dyDescent="0.3">
      <c r="A333" s="663" t="s">
        <v>518</v>
      </c>
      <c r="B333" s="664" t="s">
        <v>1429</v>
      </c>
      <c r="C333" s="665" t="s">
        <v>534</v>
      </c>
      <c r="D333" s="666" t="s">
        <v>1433</v>
      </c>
      <c r="E333" s="665" t="s">
        <v>537</v>
      </c>
      <c r="F333" s="666" t="s">
        <v>1434</v>
      </c>
      <c r="G333" s="665" t="s">
        <v>545</v>
      </c>
      <c r="H333" s="665" t="s">
        <v>1374</v>
      </c>
      <c r="I333" s="665" t="s">
        <v>759</v>
      </c>
      <c r="J333" s="665" t="s">
        <v>1375</v>
      </c>
      <c r="K333" s="665"/>
      <c r="L333" s="667">
        <v>45.830000000000005</v>
      </c>
      <c r="M333" s="667">
        <v>1</v>
      </c>
      <c r="N333" s="668">
        <v>45.830000000000005</v>
      </c>
    </row>
    <row r="334" spans="1:14" ht="14.4" customHeight="1" x14ac:dyDescent="0.3">
      <c r="A334" s="663" t="s">
        <v>518</v>
      </c>
      <c r="B334" s="664" t="s">
        <v>1429</v>
      </c>
      <c r="C334" s="665" t="s">
        <v>534</v>
      </c>
      <c r="D334" s="666" t="s">
        <v>1433</v>
      </c>
      <c r="E334" s="665" t="s">
        <v>537</v>
      </c>
      <c r="F334" s="666" t="s">
        <v>1434</v>
      </c>
      <c r="G334" s="665" t="s">
        <v>545</v>
      </c>
      <c r="H334" s="665" t="s">
        <v>1376</v>
      </c>
      <c r="I334" s="665" t="s">
        <v>759</v>
      </c>
      <c r="J334" s="665" t="s">
        <v>1377</v>
      </c>
      <c r="K334" s="665"/>
      <c r="L334" s="667">
        <v>45.829999999999991</v>
      </c>
      <c r="M334" s="667">
        <v>3</v>
      </c>
      <c r="N334" s="668">
        <v>137.48999999999998</v>
      </c>
    </row>
    <row r="335" spans="1:14" ht="14.4" customHeight="1" x14ac:dyDescent="0.3">
      <c r="A335" s="663" t="s">
        <v>518</v>
      </c>
      <c r="B335" s="664" t="s">
        <v>1429</v>
      </c>
      <c r="C335" s="665" t="s">
        <v>534</v>
      </c>
      <c r="D335" s="666" t="s">
        <v>1433</v>
      </c>
      <c r="E335" s="665" t="s">
        <v>537</v>
      </c>
      <c r="F335" s="666" t="s">
        <v>1434</v>
      </c>
      <c r="G335" s="665" t="s">
        <v>545</v>
      </c>
      <c r="H335" s="665" t="s">
        <v>1378</v>
      </c>
      <c r="I335" s="665" t="s">
        <v>1378</v>
      </c>
      <c r="J335" s="665" t="s">
        <v>547</v>
      </c>
      <c r="K335" s="665" t="s">
        <v>1379</v>
      </c>
      <c r="L335" s="667">
        <v>231</v>
      </c>
      <c r="M335" s="667">
        <v>1</v>
      </c>
      <c r="N335" s="668">
        <v>231</v>
      </c>
    </row>
    <row r="336" spans="1:14" ht="14.4" customHeight="1" x14ac:dyDescent="0.3">
      <c r="A336" s="663" t="s">
        <v>518</v>
      </c>
      <c r="B336" s="664" t="s">
        <v>1429</v>
      </c>
      <c r="C336" s="665" t="s">
        <v>534</v>
      </c>
      <c r="D336" s="666" t="s">
        <v>1433</v>
      </c>
      <c r="E336" s="665" t="s">
        <v>537</v>
      </c>
      <c r="F336" s="666" t="s">
        <v>1434</v>
      </c>
      <c r="G336" s="665" t="s">
        <v>1025</v>
      </c>
      <c r="H336" s="665" t="s">
        <v>1029</v>
      </c>
      <c r="I336" s="665" t="s">
        <v>1030</v>
      </c>
      <c r="J336" s="665" t="s">
        <v>1031</v>
      </c>
      <c r="K336" s="665" t="s">
        <v>1032</v>
      </c>
      <c r="L336" s="667">
        <v>34.750000000000014</v>
      </c>
      <c r="M336" s="667">
        <v>5</v>
      </c>
      <c r="N336" s="668">
        <v>173.75000000000006</v>
      </c>
    </row>
    <row r="337" spans="1:14" ht="14.4" customHeight="1" x14ac:dyDescent="0.3">
      <c r="A337" s="663" t="s">
        <v>518</v>
      </c>
      <c r="B337" s="664" t="s">
        <v>1429</v>
      </c>
      <c r="C337" s="665" t="s">
        <v>534</v>
      </c>
      <c r="D337" s="666" t="s">
        <v>1433</v>
      </c>
      <c r="E337" s="665" t="s">
        <v>1209</v>
      </c>
      <c r="F337" s="666" t="s">
        <v>1437</v>
      </c>
      <c r="G337" s="665" t="s">
        <v>545</v>
      </c>
      <c r="H337" s="665" t="s">
        <v>1244</v>
      </c>
      <c r="I337" s="665" t="s">
        <v>1245</v>
      </c>
      <c r="J337" s="665" t="s">
        <v>1246</v>
      </c>
      <c r="K337" s="665" t="s">
        <v>587</v>
      </c>
      <c r="L337" s="667">
        <v>73.440000000000055</v>
      </c>
      <c r="M337" s="667">
        <v>1</v>
      </c>
      <c r="N337" s="668">
        <v>73.440000000000055</v>
      </c>
    </row>
    <row r="338" spans="1:14" ht="14.4" customHeight="1" thickBot="1" x14ac:dyDescent="0.35">
      <c r="A338" s="669" t="s">
        <v>518</v>
      </c>
      <c r="B338" s="670" t="s">
        <v>1429</v>
      </c>
      <c r="C338" s="671" t="s">
        <v>534</v>
      </c>
      <c r="D338" s="672" t="s">
        <v>1433</v>
      </c>
      <c r="E338" s="671" t="s">
        <v>1209</v>
      </c>
      <c r="F338" s="672" t="s">
        <v>1437</v>
      </c>
      <c r="G338" s="671" t="s">
        <v>545</v>
      </c>
      <c r="H338" s="671" t="s">
        <v>1254</v>
      </c>
      <c r="I338" s="671" t="s">
        <v>1255</v>
      </c>
      <c r="J338" s="671" t="s">
        <v>1256</v>
      </c>
      <c r="K338" s="671" t="s">
        <v>1257</v>
      </c>
      <c r="L338" s="673">
        <v>54.95676321505632</v>
      </c>
      <c r="M338" s="673">
        <v>3</v>
      </c>
      <c r="N338" s="674">
        <v>164.87028964516895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1441</v>
      </c>
      <c r="B5" s="661">
        <v>4561.4799999999996</v>
      </c>
      <c r="C5" s="679">
        <v>4.3986328760579313E-2</v>
      </c>
      <c r="D5" s="661">
        <v>99140.741315819672</v>
      </c>
      <c r="E5" s="679">
        <v>0.95601367123942071</v>
      </c>
      <c r="F5" s="662">
        <v>103702.22131581967</v>
      </c>
    </row>
    <row r="6" spans="1:6" ht="14.4" customHeight="1" x14ac:dyDescent="0.3">
      <c r="A6" s="690" t="s">
        <v>1442</v>
      </c>
      <c r="B6" s="667"/>
      <c r="C6" s="680">
        <v>0</v>
      </c>
      <c r="D6" s="667">
        <v>83.53</v>
      </c>
      <c r="E6" s="680">
        <v>1</v>
      </c>
      <c r="F6" s="668">
        <v>83.53</v>
      </c>
    </row>
    <row r="7" spans="1:6" ht="14.4" customHeight="1" x14ac:dyDescent="0.3">
      <c r="A7" s="690" t="s">
        <v>1443</v>
      </c>
      <c r="B7" s="667"/>
      <c r="C7" s="680">
        <v>0</v>
      </c>
      <c r="D7" s="667">
        <v>173.75000000000006</v>
      </c>
      <c r="E7" s="680">
        <v>1</v>
      </c>
      <c r="F7" s="668">
        <v>173.75000000000006</v>
      </c>
    </row>
    <row r="8" spans="1:6" ht="14.4" customHeight="1" thickBot="1" x14ac:dyDescent="0.35">
      <c r="A8" s="691" t="s">
        <v>1444</v>
      </c>
      <c r="B8" s="682"/>
      <c r="C8" s="683">
        <v>0</v>
      </c>
      <c r="D8" s="682">
        <v>674.81946792635995</v>
      </c>
      <c r="E8" s="683">
        <v>1</v>
      </c>
      <c r="F8" s="684">
        <v>674.81946792635995</v>
      </c>
    </row>
    <row r="9" spans="1:6" ht="14.4" customHeight="1" thickBot="1" x14ac:dyDescent="0.35">
      <c r="A9" s="685" t="s">
        <v>3</v>
      </c>
      <c r="B9" s="686">
        <v>4561.4799999999996</v>
      </c>
      <c r="C9" s="687">
        <v>4.3594491423397129E-2</v>
      </c>
      <c r="D9" s="686">
        <v>100072.84078374603</v>
      </c>
      <c r="E9" s="687">
        <v>0.95640550857660289</v>
      </c>
      <c r="F9" s="688">
        <v>104634.32078374602</v>
      </c>
    </row>
    <row r="10" spans="1:6" ht="14.4" customHeight="1" thickBot="1" x14ac:dyDescent="0.35"/>
    <row r="11" spans="1:6" ht="14.4" customHeight="1" x14ac:dyDescent="0.3">
      <c r="A11" s="689" t="s">
        <v>1445</v>
      </c>
      <c r="B11" s="661">
        <v>3377.2199999999993</v>
      </c>
      <c r="C11" s="679">
        <v>1</v>
      </c>
      <c r="D11" s="661"/>
      <c r="E11" s="679">
        <v>0</v>
      </c>
      <c r="F11" s="662">
        <v>3377.2199999999993</v>
      </c>
    </row>
    <row r="12" spans="1:6" ht="14.4" customHeight="1" x14ac:dyDescent="0.3">
      <c r="A12" s="690" t="s">
        <v>1446</v>
      </c>
      <c r="B12" s="667">
        <v>765.13</v>
      </c>
      <c r="C12" s="680">
        <v>0.51111912730382048</v>
      </c>
      <c r="D12" s="667">
        <v>731.83999999999992</v>
      </c>
      <c r="E12" s="680">
        <v>0.48888087269617964</v>
      </c>
      <c r="F12" s="668">
        <v>1496.9699999999998</v>
      </c>
    </row>
    <row r="13" spans="1:6" ht="14.4" customHeight="1" x14ac:dyDescent="0.3">
      <c r="A13" s="690" t="s">
        <v>1447</v>
      </c>
      <c r="B13" s="667">
        <v>315.80999999999995</v>
      </c>
      <c r="C13" s="680">
        <v>1.7713385167460089E-2</v>
      </c>
      <c r="D13" s="667">
        <v>17513.080243980603</v>
      </c>
      <c r="E13" s="680">
        <v>0.98228661483253987</v>
      </c>
      <c r="F13" s="668">
        <v>17828.890243980604</v>
      </c>
    </row>
    <row r="14" spans="1:6" ht="14.4" customHeight="1" x14ac:dyDescent="0.3">
      <c r="A14" s="690" t="s">
        <v>1448</v>
      </c>
      <c r="B14" s="667">
        <v>103.31999999999998</v>
      </c>
      <c r="C14" s="680">
        <v>0.38679321119074805</v>
      </c>
      <c r="D14" s="667">
        <v>163.79947627500493</v>
      </c>
      <c r="E14" s="680">
        <v>0.61320678880925206</v>
      </c>
      <c r="F14" s="668">
        <v>267.1194762750049</v>
      </c>
    </row>
    <row r="15" spans="1:6" ht="14.4" customHeight="1" x14ac:dyDescent="0.3">
      <c r="A15" s="690" t="s">
        <v>1449</v>
      </c>
      <c r="B15" s="667"/>
      <c r="C15" s="680">
        <v>0</v>
      </c>
      <c r="D15" s="667">
        <v>10321.74</v>
      </c>
      <c r="E15" s="680">
        <v>1</v>
      </c>
      <c r="F15" s="668">
        <v>10321.74</v>
      </c>
    </row>
    <row r="16" spans="1:6" ht="14.4" customHeight="1" x14ac:dyDescent="0.3">
      <c r="A16" s="690" t="s">
        <v>1450</v>
      </c>
      <c r="B16" s="667"/>
      <c r="C16" s="680">
        <v>0</v>
      </c>
      <c r="D16" s="667">
        <v>772.94</v>
      </c>
      <c r="E16" s="680">
        <v>1</v>
      </c>
      <c r="F16" s="668">
        <v>772.94</v>
      </c>
    </row>
    <row r="17" spans="1:6" ht="14.4" customHeight="1" x14ac:dyDescent="0.3">
      <c r="A17" s="690" t="s">
        <v>1451</v>
      </c>
      <c r="B17" s="667"/>
      <c r="C17" s="680">
        <v>0</v>
      </c>
      <c r="D17" s="667">
        <v>8595.2902372612898</v>
      </c>
      <c r="E17" s="680">
        <v>1</v>
      </c>
      <c r="F17" s="668">
        <v>8595.2902372612898</v>
      </c>
    </row>
    <row r="18" spans="1:6" ht="14.4" customHeight="1" x14ac:dyDescent="0.3">
      <c r="A18" s="690" t="s">
        <v>1452</v>
      </c>
      <c r="B18" s="667"/>
      <c r="C18" s="680">
        <v>0</v>
      </c>
      <c r="D18" s="667">
        <v>465.40999999999985</v>
      </c>
      <c r="E18" s="680">
        <v>1</v>
      </c>
      <c r="F18" s="668">
        <v>465.40999999999985</v>
      </c>
    </row>
    <row r="19" spans="1:6" ht="14.4" customHeight="1" x14ac:dyDescent="0.3">
      <c r="A19" s="690" t="s">
        <v>1453</v>
      </c>
      <c r="B19" s="667"/>
      <c r="C19" s="680">
        <v>0</v>
      </c>
      <c r="D19" s="667">
        <v>129.32999999999998</v>
      </c>
      <c r="E19" s="680">
        <v>1</v>
      </c>
      <c r="F19" s="668">
        <v>129.32999999999998</v>
      </c>
    </row>
    <row r="20" spans="1:6" ht="14.4" customHeight="1" x14ac:dyDescent="0.3">
      <c r="A20" s="690" t="s">
        <v>1454</v>
      </c>
      <c r="B20" s="667"/>
      <c r="C20" s="680">
        <v>0</v>
      </c>
      <c r="D20" s="667">
        <v>434.76</v>
      </c>
      <c r="E20" s="680">
        <v>1</v>
      </c>
      <c r="F20" s="668">
        <v>434.76</v>
      </c>
    </row>
    <row r="21" spans="1:6" ht="14.4" customHeight="1" x14ac:dyDescent="0.3">
      <c r="A21" s="690" t="s">
        <v>1455</v>
      </c>
      <c r="B21" s="667"/>
      <c r="C21" s="680">
        <v>0</v>
      </c>
      <c r="D21" s="667">
        <v>79.06</v>
      </c>
      <c r="E21" s="680">
        <v>1</v>
      </c>
      <c r="F21" s="668">
        <v>79.06</v>
      </c>
    </row>
    <row r="22" spans="1:6" ht="14.4" customHeight="1" x14ac:dyDescent="0.3">
      <c r="A22" s="690" t="s">
        <v>1456</v>
      </c>
      <c r="B22" s="667"/>
      <c r="C22" s="680">
        <v>0</v>
      </c>
      <c r="D22" s="667">
        <v>1357.83</v>
      </c>
      <c r="E22" s="680">
        <v>1</v>
      </c>
      <c r="F22" s="668">
        <v>1357.83</v>
      </c>
    </row>
    <row r="23" spans="1:6" ht="14.4" customHeight="1" x14ac:dyDescent="0.3">
      <c r="A23" s="690" t="s">
        <v>1457</v>
      </c>
      <c r="B23" s="667"/>
      <c r="C23" s="680">
        <v>0</v>
      </c>
      <c r="D23" s="667">
        <v>24.929999999999993</v>
      </c>
      <c r="E23" s="680">
        <v>1</v>
      </c>
      <c r="F23" s="668">
        <v>24.929999999999993</v>
      </c>
    </row>
    <row r="24" spans="1:6" ht="14.4" customHeight="1" x14ac:dyDescent="0.3">
      <c r="A24" s="690" t="s">
        <v>1458</v>
      </c>
      <c r="B24" s="667"/>
      <c r="C24" s="680">
        <v>0</v>
      </c>
      <c r="D24" s="667">
        <v>179.99999999999997</v>
      </c>
      <c r="E24" s="680">
        <v>1</v>
      </c>
      <c r="F24" s="668">
        <v>179.99999999999997</v>
      </c>
    </row>
    <row r="25" spans="1:6" ht="14.4" customHeight="1" x14ac:dyDescent="0.3">
      <c r="A25" s="690" t="s">
        <v>1459</v>
      </c>
      <c r="B25" s="667"/>
      <c r="C25" s="680">
        <v>0</v>
      </c>
      <c r="D25" s="667">
        <v>96.48008981545378</v>
      </c>
      <c r="E25" s="680">
        <v>1</v>
      </c>
      <c r="F25" s="668">
        <v>96.48008981545378</v>
      </c>
    </row>
    <row r="26" spans="1:6" ht="14.4" customHeight="1" x14ac:dyDescent="0.3">
      <c r="A26" s="690" t="s">
        <v>1460</v>
      </c>
      <c r="B26" s="667"/>
      <c r="C26" s="680">
        <v>0</v>
      </c>
      <c r="D26" s="667">
        <v>9852.15</v>
      </c>
      <c r="E26" s="680">
        <v>1</v>
      </c>
      <c r="F26" s="668">
        <v>9852.15</v>
      </c>
    </row>
    <row r="27" spans="1:6" ht="14.4" customHeight="1" x14ac:dyDescent="0.3">
      <c r="A27" s="690" t="s">
        <v>1461</v>
      </c>
      <c r="B27" s="667"/>
      <c r="C27" s="680">
        <v>0</v>
      </c>
      <c r="D27" s="667">
        <v>21.67</v>
      </c>
      <c r="E27" s="680">
        <v>1</v>
      </c>
      <c r="F27" s="668">
        <v>21.67</v>
      </c>
    </row>
    <row r="28" spans="1:6" ht="14.4" customHeight="1" x14ac:dyDescent="0.3">
      <c r="A28" s="690" t="s">
        <v>1462</v>
      </c>
      <c r="B28" s="667"/>
      <c r="C28" s="680">
        <v>0</v>
      </c>
      <c r="D28" s="667">
        <v>173.96999999999997</v>
      </c>
      <c r="E28" s="680">
        <v>1</v>
      </c>
      <c r="F28" s="668">
        <v>173.96999999999997</v>
      </c>
    </row>
    <row r="29" spans="1:6" ht="14.4" customHeight="1" x14ac:dyDescent="0.3">
      <c r="A29" s="690" t="s">
        <v>1463</v>
      </c>
      <c r="B29" s="667"/>
      <c r="C29" s="680">
        <v>0</v>
      </c>
      <c r="D29" s="667">
        <v>70.06</v>
      </c>
      <c r="E29" s="680">
        <v>1</v>
      </c>
      <c r="F29" s="668">
        <v>70.06</v>
      </c>
    </row>
    <row r="30" spans="1:6" ht="14.4" customHeight="1" x14ac:dyDescent="0.3">
      <c r="A30" s="690" t="s">
        <v>1464</v>
      </c>
      <c r="B30" s="667"/>
      <c r="C30" s="680">
        <v>0</v>
      </c>
      <c r="D30" s="667">
        <v>856.24</v>
      </c>
      <c r="E30" s="680">
        <v>1</v>
      </c>
      <c r="F30" s="668">
        <v>856.24</v>
      </c>
    </row>
    <row r="31" spans="1:6" ht="14.4" customHeight="1" x14ac:dyDescent="0.3">
      <c r="A31" s="690" t="s">
        <v>1465</v>
      </c>
      <c r="B31" s="667"/>
      <c r="C31" s="680">
        <v>0</v>
      </c>
      <c r="D31" s="667">
        <v>338.58819773034838</v>
      </c>
      <c r="E31" s="680">
        <v>1</v>
      </c>
      <c r="F31" s="668">
        <v>338.58819773034838</v>
      </c>
    </row>
    <row r="32" spans="1:6" ht="14.4" customHeight="1" x14ac:dyDescent="0.3">
      <c r="A32" s="690" t="s">
        <v>1466</v>
      </c>
      <c r="B32" s="667"/>
      <c r="C32" s="680">
        <v>0</v>
      </c>
      <c r="D32" s="667">
        <v>1437.2159999999999</v>
      </c>
      <c r="E32" s="680">
        <v>1</v>
      </c>
      <c r="F32" s="668">
        <v>1437.2159999999999</v>
      </c>
    </row>
    <row r="33" spans="1:6" ht="14.4" customHeight="1" x14ac:dyDescent="0.3">
      <c r="A33" s="690" t="s">
        <v>1467</v>
      </c>
      <c r="B33" s="667"/>
      <c r="C33" s="680">
        <v>0</v>
      </c>
      <c r="D33" s="667">
        <v>2620.8194679263602</v>
      </c>
      <c r="E33" s="680">
        <v>1</v>
      </c>
      <c r="F33" s="668">
        <v>2620.8194679263602</v>
      </c>
    </row>
    <row r="34" spans="1:6" ht="14.4" customHeight="1" x14ac:dyDescent="0.3">
      <c r="A34" s="690" t="s">
        <v>1468</v>
      </c>
      <c r="B34" s="667"/>
      <c r="C34" s="680">
        <v>0</v>
      </c>
      <c r="D34" s="667">
        <v>112.72999999999996</v>
      </c>
      <c r="E34" s="680">
        <v>1</v>
      </c>
      <c r="F34" s="668">
        <v>112.72999999999996</v>
      </c>
    </row>
    <row r="35" spans="1:6" ht="14.4" customHeight="1" x14ac:dyDescent="0.3">
      <c r="A35" s="690" t="s">
        <v>1469</v>
      </c>
      <c r="B35" s="667"/>
      <c r="C35" s="680">
        <v>0</v>
      </c>
      <c r="D35" s="667">
        <v>61.530087115791929</v>
      </c>
      <c r="E35" s="680">
        <v>1</v>
      </c>
      <c r="F35" s="668">
        <v>61.530087115791929</v>
      </c>
    </row>
    <row r="36" spans="1:6" ht="14.4" customHeight="1" x14ac:dyDescent="0.3">
      <c r="A36" s="690" t="s">
        <v>1470</v>
      </c>
      <c r="B36" s="667"/>
      <c r="C36" s="680">
        <v>0</v>
      </c>
      <c r="D36" s="667">
        <v>865.99000000000024</v>
      </c>
      <c r="E36" s="680">
        <v>1</v>
      </c>
      <c r="F36" s="668">
        <v>865.99000000000024</v>
      </c>
    </row>
    <row r="37" spans="1:6" ht="14.4" customHeight="1" x14ac:dyDescent="0.3">
      <c r="A37" s="690" t="s">
        <v>1471</v>
      </c>
      <c r="B37" s="667"/>
      <c r="C37" s="680">
        <v>0</v>
      </c>
      <c r="D37" s="667">
        <v>61.659999999999947</v>
      </c>
      <c r="E37" s="680">
        <v>1</v>
      </c>
      <c r="F37" s="668">
        <v>61.659999999999947</v>
      </c>
    </row>
    <row r="38" spans="1:6" ht="14.4" customHeight="1" x14ac:dyDescent="0.3">
      <c r="A38" s="690" t="s">
        <v>1472</v>
      </c>
      <c r="B38" s="667"/>
      <c r="C38" s="680">
        <v>0</v>
      </c>
      <c r="D38" s="667">
        <v>322.48999999999995</v>
      </c>
      <c r="E38" s="680">
        <v>1</v>
      </c>
      <c r="F38" s="668">
        <v>322.48999999999995</v>
      </c>
    </row>
    <row r="39" spans="1:6" ht="14.4" customHeight="1" x14ac:dyDescent="0.3">
      <c r="A39" s="690" t="s">
        <v>1473</v>
      </c>
      <c r="B39" s="667"/>
      <c r="C39" s="680">
        <v>0</v>
      </c>
      <c r="D39" s="667">
        <v>269.41000294549946</v>
      </c>
      <c r="E39" s="680">
        <v>1</v>
      </c>
      <c r="F39" s="668">
        <v>269.41000294549946</v>
      </c>
    </row>
    <row r="40" spans="1:6" ht="14.4" customHeight="1" x14ac:dyDescent="0.3">
      <c r="A40" s="690" t="s">
        <v>1474</v>
      </c>
      <c r="B40" s="667"/>
      <c r="C40" s="680">
        <v>0</v>
      </c>
      <c r="D40" s="667">
        <v>30882.66136868787</v>
      </c>
      <c r="E40" s="680">
        <v>1</v>
      </c>
      <c r="F40" s="668">
        <v>30882.66136868787</v>
      </c>
    </row>
    <row r="41" spans="1:6" ht="14.4" customHeight="1" x14ac:dyDescent="0.3">
      <c r="A41" s="690" t="s">
        <v>1475</v>
      </c>
      <c r="B41" s="667"/>
      <c r="C41" s="680">
        <v>0</v>
      </c>
      <c r="D41" s="667">
        <v>47.779999999999994</v>
      </c>
      <c r="E41" s="680">
        <v>1</v>
      </c>
      <c r="F41" s="668">
        <v>47.779999999999994</v>
      </c>
    </row>
    <row r="42" spans="1:6" ht="14.4" customHeight="1" x14ac:dyDescent="0.3">
      <c r="A42" s="690" t="s">
        <v>1476</v>
      </c>
      <c r="B42" s="667"/>
      <c r="C42" s="680">
        <v>0</v>
      </c>
      <c r="D42" s="667">
        <v>8316</v>
      </c>
      <c r="E42" s="680">
        <v>1</v>
      </c>
      <c r="F42" s="668">
        <v>8316</v>
      </c>
    </row>
    <row r="43" spans="1:6" ht="14.4" customHeight="1" x14ac:dyDescent="0.3">
      <c r="A43" s="690" t="s">
        <v>1477</v>
      </c>
      <c r="B43" s="667"/>
      <c r="C43" s="680">
        <v>0</v>
      </c>
      <c r="D43" s="667">
        <v>2171.5856120078283</v>
      </c>
      <c r="E43" s="680">
        <v>1</v>
      </c>
      <c r="F43" s="668">
        <v>2171.5856120078283</v>
      </c>
    </row>
    <row r="44" spans="1:6" ht="14.4" customHeight="1" thickBot="1" x14ac:dyDescent="0.35">
      <c r="A44" s="691" t="s">
        <v>1478</v>
      </c>
      <c r="B44" s="682"/>
      <c r="C44" s="683">
        <v>0</v>
      </c>
      <c r="D44" s="682">
        <v>723.8</v>
      </c>
      <c r="E44" s="683">
        <v>1</v>
      </c>
      <c r="F44" s="684">
        <v>723.8</v>
      </c>
    </row>
    <row r="45" spans="1:6" ht="14.4" customHeight="1" thickBot="1" x14ac:dyDescent="0.35">
      <c r="A45" s="685" t="s">
        <v>3</v>
      </c>
      <c r="B45" s="686">
        <v>4561.4799999999987</v>
      </c>
      <c r="C45" s="687">
        <v>4.3594491423397094E-2</v>
      </c>
      <c r="D45" s="686">
        <v>100072.84078374605</v>
      </c>
      <c r="E45" s="687">
        <v>0.95640550857660267</v>
      </c>
      <c r="F45" s="688">
        <v>104634.32078374608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2016-06-22T14:48:16Z</dcterms:modified>
</cp:coreProperties>
</file>