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91" i="371" l="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2" i="431"/>
  <c r="D16" i="431"/>
  <c r="D20" i="431"/>
  <c r="E11" i="431"/>
  <c r="E15" i="431"/>
  <c r="E19" i="431"/>
  <c r="F10" i="431"/>
  <c r="F14" i="431"/>
  <c r="F18" i="431"/>
  <c r="G9" i="431"/>
  <c r="G13" i="431"/>
  <c r="G17" i="431"/>
  <c r="G21" i="431"/>
  <c r="H12" i="431"/>
  <c r="H16" i="431"/>
  <c r="H20" i="431"/>
  <c r="I11" i="431"/>
  <c r="I15" i="431"/>
  <c r="I19" i="431"/>
  <c r="J10" i="431"/>
  <c r="J14" i="431"/>
  <c r="J18" i="431"/>
  <c r="K9" i="431"/>
  <c r="K13" i="431"/>
  <c r="K17" i="431"/>
  <c r="K21" i="431"/>
  <c r="L12" i="431"/>
  <c r="L16" i="431"/>
  <c r="L20" i="431"/>
  <c r="M11" i="431"/>
  <c r="M15" i="431"/>
  <c r="M19" i="431"/>
  <c r="N10" i="431"/>
  <c r="N14" i="431"/>
  <c r="N18" i="431"/>
  <c r="O9" i="431"/>
  <c r="O13" i="431"/>
  <c r="O17" i="431"/>
  <c r="O21" i="431"/>
  <c r="P12" i="431"/>
  <c r="P16" i="431"/>
  <c r="P20" i="431"/>
  <c r="Q11" i="431"/>
  <c r="Q15" i="431"/>
  <c r="Q19" i="431"/>
  <c r="C20" i="431"/>
  <c r="D15" i="431"/>
  <c r="E14" i="431"/>
  <c r="F9" i="431"/>
  <c r="F17" i="431"/>
  <c r="G12" i="431"/>
  <c r="H11" i="431"/>
  <c r="H19" i="431"/>
  <c r="I18" i="431"/>
  <c r="J17" i="431"/>
  <c r="K16" i="431"/>
  <c r="L15" i="431"/>
  <c r="M14" i="431"/>
  <c r="N13" i="431"/>
  <c r="O12" i="431"/>
  <c r="P11" i="431"/>
  <c r="P19" i="431"/>
  <c r="Q18" i="431"/>
  <c r="C10" i="431"/>
  <c r="C14" i="431"/>
  <c r="C18" i="431"/>
  <c r="D9" i="431"/>
  <c r="D13" i="431"/>
  <c r="D17" i="431"/>
  <c r="D21" i="431"/>
  <c r="E12" i="431"/>
  <c r="E16" i="431"/>
  <c r="E20" i="431"/>
  <c r="F11" i="431"/>
  <c r="F15" i="431"/>
  <c r="F19" i="431"/>
  <c r="G10" i="431"/>
  <c r="G14" i="431"/>
  <c r="G18" i="431"/>
  <c r="H9" i="431"/>
  <c r="H13" i="431"/>
  <c r="H17" i="431"/>
  <c r="H21" i="431"/>
  <c r="I12" i="431"/>
  <c r="I16" i="431"/>
  <c r="I20" i="431"/>
  <c r="J11" i="431"/>
  <c r="J15" i="431"/>
  <c r="J19" i="431"/>
  <c r="K10" i="431"/>
  <c r="K14" i="431"/>
  <c r="K18" i="431"/>
  <c r="L9" i="431"/>
  <c r="L13" i="431"/>
  <c r="L17" i="431"/>
  <c r="L21" i="431"/>
  <c r="M12" i="431"/>
  <c r="M16" i="431"/>
  <c r="M20" i="431"/>
  <c r="N11" i="431"/>
  <c r="N15" i="431"/>
  <c r="N19" i="431"/>
  <c r="O10" i="431"/>
  <c r="O14" i="431"/>
  <c r="O18" i="431"/>
  <c r="P9" i="431"/>
  <c r="P13" i="431"/>
  <c r="P17" i="431"/>
  <c r="P21" i="431"/>
  <c r="Q12" i="431"/>
  <c r="Q16" i="431"/>
  <c r="Q20" i="431"/>
  <c r="C16" i="431"/>
  <c r="D11" i="431"/>
  <c r="D19" i="431"/>
  <c r="E10" i="431"/>
  <c r="E18" i="431"/>
  <c r="F13" i="431"/>
  <c r="F21" i="431"/>
  <c r="G16" i="431"/>
  <c r="H15" i="431"/>
  <c r="I10" i="431"/>
  <c r="J9" i="431"/>
  <c r="J21" i="431"/>
  <c r="K20" i="431"/>
  <c r="L19" i="431"/>
  <c r="M18" i="431"/>
  <c r="N17" i="431"/>
  <c r="O16" i="431"/>
  <c r="P15" i="431"/>
  <c r="Q14" i="431"/>
  <c r="C11" i="431"/>
  <c r="C15" i="431"/>
  <c r="C19" i="431"/>
  <c r="D10" i="431"/>
  <c r="D14" i="431"/>
  <c r="D18" i="431"/>
  <c r="E9" i="431"/>
  <c r="E13" i="431"/>
  <c r="E17" i="431"/>
  <c r="E21" i="431"/>
  <c r="F12" i="431"/>
  <c r="F16" i="431"/>
  <c r="F20" i="431"/>
  <c r="G11" i="431"/>
  <c r="G15" i="431"/>
  <c r="G19" i="431"/>
  <c r="H10" i="431"/>
  <c r="H14" i="431"/>
  <c r="H18" i="431"/>
  <c r="I9" i="431"/>
  <c r="I13" i="431"/>
  <c r="I17" i="431"/>
  <c r="I21" i="431"/>
  <c r="J12" i="431"/>
  <c r="J16" i="431"/>
  <c r="J20" i="431"/>
  <c r="K11" i="431"/>
  <c r="K15" i="431"/>
  <c r="K19" i="431"/>
  <c r="L10" i="431"/>
  <c r="L14" i="431"/>
  <c r="L18" i="431"/>
  <c r="M9" i="431"/>
  <c r="M13" i="431"/>
  <c r="M17" i="431"/>
  <c r="M21" i="431"/>
  <c r="N12" i="431"/>
  <c r="N16" i="431"/>
  <c r="N20" i="431"/>
  <c r="O11" i="431"/>
  <c r="O15" i="431"/>
  <c r="O19" i="431"/>
  <c r="P10" i="431"/>
  <c r="P14" i="431"/>
  <c r="P18" i="431"/>
  <c r="Q9" i="431"/>
  <c r="Q13" i="431"/>
  <c r="Q17" i="431"/>
  <c r="Q21" i="431"/>
  <c r="C12" i="431"/>
  <c r="G20" i="431"/>
  <c r="I14" i="431"/>
  <c r="J13" i="431"/>
  <c r="K12" i="431"/>
  <c r="L11" i="431"/>
  <c r="M10" i="431"/>
  <c r="N9" i="431"/>
  <c r="N21" i="431"/>
  <c r="O20" i="431"/>
  <c r="Q10" i="431"/>
  <c r="F8" i="431"/>
  <c r="M8" i="431"/>
  <c r="K8" i="431"/>
  <c r="D8" i="431"/>
  <c r="J8" i="431"/>
  <c r="P8" i="431"/>
  <c r="E8" i="431"/>
  <c r="N8" i="431"/>
  <c r="Q8" i="431"/>
  <c r="C8" i="431"/>
  <c r="O8" i="431"/>
  <c r="G8" i="431"/>
  <c r="I8" i="431"/>
  <c r="H8" i="431"/>
  <c r="L8" i="431"/>
  <c r="R10" i="431" l="1"/>
  <c r="S10" i="431"/>
  <c r="S21" i="431"/>
  <c r="R21" i="431"/>
  <c r="S17" i="431"/>
  <c r="R17" i="431"/>
  <c r="S13" i="431"/>
  <c r="R13" i="431"/>
  <c r="S9" i="431"/>
  <c r="R9" i="431"/>
  <c r="R14" i="431"/>
  <c r="S14" i="431"/>
  <c r="S20" i="431"/>
  <c r="R20" i="431"/>
  <c r="S16" i="431"/>
  <c r="R16" i="431"/>
  <c r="R12" i="431"/>
  <c r="S12" i="431"/>
  <c r="R18" i="431"/>
  <c r="S18" i="431"/>
  <c r="R19" i="431"/>
  <c r="S19" i="431"/>
  <c r="R15" i="431"/>
  <c r="S15" i="431"/>
  <c r="R11" i="431"/>
  <c r="S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9" i="414"/>
  <c r="C16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K3" i="377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H3" i="387"/>
  <c r="G3" i="387"/>
  <c r="F3" i="387"/>
  <c r="N3" i="220"/>
  <c r="L3" i="220" s="1"/>
  <c r="C24" i="414"/>
  <c r="D24" i="414"/>
  <c r="J3" i="372" l="1"/>
  <c r="N3" i="372"/>
  <c r="F3" i="372"/>
  <c r="J12" i="339"/>
  <c r="P3" i="377"/>
  <c r="Q3" i="377"/>
  <c r="H3" i="390"/>
  <c r="Q3" i="347"/>
  <c r="S3" i="347"/>
  <c r="U3" i="347"/>
  <c r="K3" i="38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2" i="340" l="1"/>
  <c r="B13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<sst xmlns="http://schemas.openxmlformats.org/spreadsheetml/2006/main" count="35430" uniqueCount="4588">
  <si>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</si>
  <si>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</si>
  <si>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</si>
  <si>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</si>
  <si>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</si>
  <si>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</si>
  <si>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</si>
  <si>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</si>
  <si>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</si>
  <si>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</si>
  <si>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</si>
  <si>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</si>
  <si>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</si>
  <si>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</si>
  <si>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</si>
  <si>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</si>
  <si>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</si>
  <si>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</si>
  <si>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</si>
  <si>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</si>
  <si>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</si>
  <si>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</si>
  <si>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</si>
  <si>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</si>
  <si>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</si>
  <si>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</si>
  <si>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</si>
  <si>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</si>
  <si>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</si>
  <si>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</si>
  <si>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</si>
  <si>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</si>
  <si>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</si>
  <si>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</si>
  <si>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</si>
  <si>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</si>
  <si>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</si>
  <si>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</si>
  <si>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</si>
  <si>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</si>
  <si>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</si>
  <si>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</si>
  <si>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</si>
  <si>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</si>
  <si>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</si>
  <si>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</si>
  <si>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</si>
  <si>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</si>
  <si>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</si>
  <si>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</si>
  <si>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</si>
  <si>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</si>
  <si>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</si>
  <si>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</si>
  <si>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</si>
  <si>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</si>
  <si>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</si>
  <si>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</si>
  <si>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</si>
  <si>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</si>
  <si>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</si>
  <si>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</si>
  <si>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</si>
  <si>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</si>
  <si>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</si>
  <si>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</si>
  <si>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</si>
  <si>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</si>
  <si>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</si>
  <si>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</si>
  <si>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</si>
  <si>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</si>
  <si>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</si>
  <si>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</si>
  <si>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</si>
  <si>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</si>
  <si>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</si>
  <si>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</si>
  <si>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</si>
  <si>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</si>
  <si>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</si>
  <si>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</si>
  <si>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</si>
  <si>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</si>
  <si>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</si>
  <si>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</si>
  <si>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</si>
  <si>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</si>
  <si>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</si>
  <si>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</si>
  <si>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</si>
  <si>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</si>
  <si>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</si>
  <si>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</si>
  <si>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</si>
  <si>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</si>
  <si>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</si>
  <si>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</si>
  <si>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</si>
  <si>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</si>
  <si>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</si>
  <si>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</si>
  <si>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</si>
  <si>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</si>
  <si>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</si>
  <si>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</si>
  <si>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</si>
  <si>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</si>
  <si>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</si>
  <si>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</si>
  <si>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</si>
  <si>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</si>
  <si>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</si>
  <si>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</si>
  <si>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</si>
  <si>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</si>
  <si>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</si>
  <si>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</si>
  <si>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</si>
  <si>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</si>
  <si>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</si>
  <si>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</si>
  <si>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</si>
  <si>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</si>
  <si>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</si>
  <si>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</si>
  <si>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</si>
  <si>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</si>
  <si>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</si>
  <si>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</si>
  <si>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</si>
  <si>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</si>
  <si>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</si>
  <si>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</si>
  <si>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</si>
  <si>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</si>
  <si>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</si>
  <si>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</si>
  <si>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</si>
  <si>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</si>
  <si>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</si>
  <si>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</si>
  <si>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</si>
  <si>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</si>
  <si>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</si>
  <si>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</si>
  <si>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</si>
  <si>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</si>
  <si>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</si>
  <si>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</si>
  <si>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</si>
  <si>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</si>
  <si>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</si>
  <si>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</si>
  <si>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</si>
  <si>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</si>
  <si>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</si>
  <si>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</si>
  <si>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</si>
  <si>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</si>
  <si>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</si>
  <si>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</si>
  <si>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</si>
  <si>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</si>
  <si>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</si>
  <si>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</si>
  <si>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</si>
  <si>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</si>
  <si>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</si>
  <si>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</si>
  <si>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</si>
  <si>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</si>
  <si>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</si>
  <si>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</si>
  <si>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</si>
  <si>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</si>
  <si>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</si>
  <si>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</si>
  <si>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</si>
  <si>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</si>
  <si>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</si>
  <si>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</si>
  <si>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</si>
  <si>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</si>
  <si>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</si>
  <si>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</si>
  <si>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</si>
  <si>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</si>
  <si>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</si>
  <si>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</si>
  <si>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</si>
  <si>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</si>
  <si>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</si>
  <si>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</si>
  <si>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</si>
  <si>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</si>
  <si>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</si>
  <si>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</si>
  <si>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</si>
  <si>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</si>
  <si>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</si>
  <si>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</si>
  <si>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</si>
  <si>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</si>
  <si>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</si>
  <si>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</si>
  <si>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</si>
  <si>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</si>
  <si>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</si>
  <si>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</si>
  <si>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</si>
  <si>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</si>
  <si>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</si>
  <si>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</si>
  <si>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</si>
  <si>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</si>
  <si>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</si>
  <si>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</si>
  <si>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</si>
  <si>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</si>
  <si>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</si>
  <si>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</si>
  <si>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</si>
  <si>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</si>
  <si>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</si>
  <si>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</si>
  <si>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</si>
  <si>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</si>
  <si>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</si>
  <si>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</si>
  <si>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</si>
  <si>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</si>
  <si>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</si>
  <si>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</si>
  <si>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</si>
  <si>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</si>
  <si>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</si>
  <si>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</si>
  <si>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</si>
  <si>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</si>
  <si>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</si>
  <si>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</si>
  <si>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</si>
  <si>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</si>
  <si>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</si>
  <si>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</si>
  <si>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</si>
  <si>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</si>
  <si>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</si>
  <si>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</si>
  <si>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</si>
  <si>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</si>
  <si>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</si>
  <si>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</si>
  <si>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</si>
  <si>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</si>
  <si>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</si>
  <si>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</si>
  <si>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</si>
  <si>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</si>
  <si>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</si>
  <si>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</si>
  <si>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</si>
  <si>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</si>
  <si>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</si>
  <si>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</si>
  <si>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</si>
  <si>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</si>
  <si>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</si>
  <si>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</si>
  <si>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</si>
  <si>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</si>
  <si>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</si>
  <si>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</si>
  <si>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</si>
  <si>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</si>
  <si>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</si>
  <si>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</si>
  <si>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</si>
  <si>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</si>
  <si>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</si>
  <si>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</si>
  <si>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</si>
  <si>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</si>
  <si>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</si>
  <si>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</si>
  <si>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</si>
  <si>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</si>
  <si>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</si>
  <si>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</si>
  <si>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</si>
  <si>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</si>
  <si>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</si>
  <si>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</si>
  <si>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Kč (tisíce)</t>
  </si>
  <si>
    <t>Rozdíly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</si>
  <si>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</si>
  <si>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</si>
  <si>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</si>
  <si>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</si>
  <si>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</si>
  <si>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</si>
  <si>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</si>
  <si>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</si>
  <si>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</si>
  <si>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</si>
  <si>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</si>
  <si>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</si>
  <si>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</si>
  <si>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</si>
  <si>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</si>
  <si>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</si>
  <si>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</si>
  <si>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</si>
  <si>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</si>
  <si>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</si>
  <si>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</si>
  <si>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</si>
  <si>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</si>
  <si>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</si>
  <si>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</si>
  <si>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</si>
  <si>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</si>
  <si>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</si>
  <si>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</si>
  <si>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</si>
  <si>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</si>
  <si>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</si>
  <si>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</si>
  <si>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ústní,čelistní a obličejové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</si>
  <si>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</si>
  <si>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</si>
  <si>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</si>
  <si>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</si>
  <si>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</si>
  <si>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</si>
  <si>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</si>
  <si>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</si>
  <si>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</si>
  <si>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</si>
  <si>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</si>
  <si>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</si>
  <si>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</si>
  <si>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</si>
  <si>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</si>
  <si>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</si>
  <si>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</si>
  <si>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</si>
  <si>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</si>
  <si>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</si>
  <si>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</si>
  <si>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</si>
  <si>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</si>
  <si>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50115007     implant.dentální-samoplátci (Z526)</t>
  </si>
  <si>
    <t>50115010     RTG materiál, filmy a chemikálie (Z504)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</si>
  <si>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</si>
  <si>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</si>
  <si>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</si>
  <si>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</si>
  <si>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</si>
  <si>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</si>
  <si>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</si>
  <si>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</si>
  <si>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</si>
  <si>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</si>
  <si>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</si>
  <si>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</si>
  <si>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</si>
  <si>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</si>
  <si>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</si>
  <si>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</si>
  <si>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</si>
  <si>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</si>
  <si>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</si>
  <si>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</si>
  <si>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</si>
  <si>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</si>
  <si>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</si>
  <si>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</si>
  <si>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</si>
  <si>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</si>
  <si>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</si>
  <si>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</si>
  <si>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</si>
  <si>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</si>
  <si>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</si>
  <si>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</si>
  <si>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</si>
  <si>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</si>
  <si>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</si>
  <si>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</si>
  <si>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</si>
  <si>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</si>
  <si>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</si>
  <si>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</si>
  <si>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</si>
  <si>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</si>
  <si>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</si>
  <si>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</si>
  <si>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</si>
  <si>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</si>
  <si>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</si>
  <si>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</si>
  <si>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</si>
  <si>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</si>
  <si>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</si>
  <si>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</si>
  <si>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</si>
  <si>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</si>
  <si>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</si>
  <si>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</si>
  <si>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</si>
  <si>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</si>
  <si>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</si>
  <si>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</si>
  <si>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</si>
  <si>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</si>
  <si>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</si>
  <si>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</si>
  <si>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</si>
  <si>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</si>
  <si>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</si>
  <si>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</si>
  <si>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</si>
  <si>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</si>
  <si>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</si>
  <si>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</si>
  <si>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</si>
  <si>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</si>
  <si>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</si>
  <si>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</si>
  <si>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</si>
  <si>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</si>
  <si>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</si>
  <si>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</si>
  <si>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</si>
  <si>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</si>
  <si>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</si>
  <si>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</si>
  <si>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</si>
  <si>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</si>
  <si>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</si>
  <si>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</si>
  <si>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</si>
  <si>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</si>
  <si>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</si>
  <si>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</si>
  <si>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</si>
  <si>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</si>
  <si>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</si>
  <si>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</si>
  <si>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</si>
  <si>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</si>
  <si>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</si>
  <si>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</si>
  <si>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</si>
  <si>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</si>
  <si>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</si>
  <si>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</si>
  <si>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</si>
  <si>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</si>
  <si>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</si>
  <si>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</si>
  <si>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</si>
  <si>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</si>
  <si>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</si>
  <si>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</si>
  <si>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</si>
  <si>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</si>
  <si>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</si>
  <si>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</si>
  <si>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</si>
  <si>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</si>
  <si>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</si>
  <si>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</si>
  <si>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</si>
  <si>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</si>
  <si>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</si>
  <si>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</si>
  <si>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</si>
  <si>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</si>
  <si>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</si>
  <si>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</si>
  <si>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</si>
  <si>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</si>
  <si>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</si>
  <si>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</si>
  <si>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</si>
  <si>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</si>
  <si>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</si>
  <si>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</si>
  <si>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</si>
  <si>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</si>
  <si>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</si>
  <si>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</si>
  <si>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</si>
  <si>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</si>
  <si>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</si>
  <si>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</si>
  <si>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</si>
  <si>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</si>
  <si>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</si>
  <si>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</si>
  <si>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</si>
  <si>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</si>
  <si>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</si>
  <si>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</si>
  <si>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</si>
  <si>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</si>
  <si>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</si>
  <si>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</si>
  <si>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</si>
  <si>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</si>
  <si>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</si>
  <si>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</si>
  <si>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</si>
  <si>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</si>
  <si>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</si>
  <si>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</si>
  <si>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</si>
  <si>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</si>
  <si>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</si>
  <si>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</si>
  <si>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</si>
  <si>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</si>
  <si>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</si>
  <si>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</si>
  <si>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</si>
  <si>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</si>
  <si>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</si>
  <si>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</si>
  <si>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</si>
  <si>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</si>
  <si>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</si>
  <si>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</si>
  <si>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</si>
  <si>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</si>
  <si>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</si>
  <si>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</si>
  <si>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</si>
  <si>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64924447     ostatní provoz.sl. - hl.činnost (LSPP)</t>
  </si>
  <si>
    <t>64924449     ostatní provoz.sl.-hl.čin.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</si>
  <si>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</si>
  <si>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</si>
  <si>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</si>
  <si>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</si>
  <si>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</si>
  <si>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</si>
  <si>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</si>
  <si>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</si>
  <si>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</si>
  <si>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</si>
  <si>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</si>
  <si>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</si>
  <si>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</si>
  <si>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</si>
  <si>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</si>
  <si>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</si>
  <si>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</si>
  <si>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</si>
  <si>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</si>
  <si>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</si>
  <si>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</si>
  <si>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</si>
  <si>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</si>
  <si>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</si>
  <si>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</si>
  <si>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25</t>
  </si>
  <si>
    <t>UCOCH: Klinika ústní,čelistní a obl. chir.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</si>
  <si>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</si>
  <si>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</si>
  <si>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</si>
  <si>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</si>
  <si>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</si>
  <si>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</si>
  <si>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</si>
  <si>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</si>
  <si>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</si>
  <si>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</si>
  <si>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UCOCH: Klinika ústní,čelistní a obl. chir. Celkem</t>
  </si>
  <si>
    <t>SumaKL</t>
  </si>
  <si>
    <t>2511</t>
  </si>
  <si>
    <t>UCOCH: lůžkové oddělení 33</t>
  </si>
  <si>
    <t>UCOCH: lůžkové oddělení 33 Celkem</t>
  </si>
  <si>
    <t>SumaNS</t>
  </si>
  <si>
    <t>mezeraNS</t>
  </si>
  <si>
    <t>2521</t>
  </si>
  <si>
    <t>UCOCH: ambulance</t>
  </si>
  <si>
    <t>UCOCH: ambulance Celkem</t>
  </si>
  <si>
    <t>2522</t>
  </si>
  <si>
    <t>UCOCH: LPS stomatologická</t>
  </si>
  <si>
    <t>UCOCH: LPS stomatologická Celkem</t>
  </si>
  <si>
    <t>2523</t>
  </si>
  <si>
    <t>UCOCH, LPS stomatologická - denní</t>
  </si>
  <si>
    <t>UCOCH, LPS stomatologická - denní Celkem</t>
  </si>
  <si>
    <t>2562</t>
  </si>
  <si>
    <t xml:space="preserve">UCOCH: operační sál </t>
  </si>
  <si>
    <t>UCOCH: operační sál  Celkem</t>
  </si>
  <si>
    <t>léky - paušál (LEK)</t>
  </si>
  <si>
    <t>O</t>
  </si>
  <si>
    <t>0.9% W/V SODIUM CHLORIDE I.V.</t>
  </si>
  <si>
    <t>INJ 20X20ML</t>
  </si>
  <si>
    <t>ACC INJEKT</t>
  </si>
  <si>
    <t>INJ SOL 5X3ML/300MG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</si>
  <si>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</si>
  <si>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</si>
  <si>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</si>
  <si>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</si>
  <si>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</si>
  <si>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</si>
  <si>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</si>
  <si>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AERIUS 2,5 MG</t>
  </si>
  <si>
    <t>POR TBL DIS 90X2.5MG</t>
  </si>
  <si>
    <t>POR TBL DIS 30X2.5MG</t>
  </si>
  <si>
    <t>AESCIN-TEVA</t>
  </si>
  <si>
    <t>POR TBL FLM 30X20MG</t>
  </si>
  <si>
    <t>POR TBL ENT 90X20MG</t>
  </si>
  <si>
    <t>AGAPURIN</t>
  </si>
  <si>
    <t>INJ 5X5ML/100MG</t>
  </si>
  <si>
    <t>AGEN 5</t>
  </si>
  <si>
    <t>POR TBL NOB 90X5MG</t>
  </si>
  <si>
    <t>ALGIFEN NEO</t>
  </si>
  <si>
    <t>POR GTT SOL 1X50ML</t>
  </si>
  <si>
    <t>ALMIRAL</t>
  </si>
  <si>
    <t>INJ 10X3ML/75MG</t>
  </si>
  <si>
    <t>AMBROBENE</t>
  </si>
  <si>
    <t>INJ 5X2ML/15MG</t>
  </si>
  <si>
    <t>AMBROBENE 7.5MG/ML</t>
  </si>
  <si>
    <t>SOL 1X100ML</t>
  </si>
  <si>
    <t>ANACID 5ML</t>
  </si>
  <si>
    <t>SUS 30X5ML</t>
  </si>
  <si>
    <t>ANOPYRIN 100MG</t>
  </si>
  <si>
    <t>TBL 20X100MG</t>
  </si>
  <si>
    <t>ARDEANUTRISOL G 40</t>
  </si>
  <si>
    <t>INF 1X80ML</t>
  </si>
  <si>
    <t>ATROPIN BIOTIKA 1MG</t>
  </si>
  <si>
    <t>INJ 10X1ML/1MG</t>
  </si>
  <si>
    <t>ATROVENT 0.025%</t>
  </si>
  <si>
    <t>INH SOL 1X20ML</t>
  </si>
  <si>
    <t>ATROVENT N</t>
  </si>
  <si>
    <t>INH SOL PSS200X20RG</t>
  </si>
  <si>
    <t>AULIN</t>
  </si>
  <si>
    <t>POR GRA SOL30SÁČKŮ</t>
  </si>
  <si>
    <t>POR TBL NOB 30X100MG</t>
  </si>
  <si>
    <t>AVAMYS NAS.SPR.SUS 120X27,5RG</t>
  </si>
  <si>
    <t>BERODUAL</t>
  </si>
  <si>
    <t>INH LIQ 1X20ML</t>
  </si>
  <si>
    <t>BETADINE</t>
  </si>
  <si>
    <t>UNG 1X20GM</t>
  </si>
  <si>
    <t>BETALOC ZOK 200 MG</t>
  </si>
  <si>
    <t>POR TBL PRO 30X200MG</t>
  </si>
  <si>
    <t>BETALOC ZOK 50 MG</t>
  </si>
  <si>
    <t>POR TBL PRO 100X50MG</t>
  </si>
  <si>
    <t>Biopron9 tob.120</t>
  </si>
  <si>
    <t>Biopron9 tob.60</t>
  </si>
  <si>
    <t>BISEPTOL 480</t>
  </si>
  <si>
    <t>POR TBL NOB 28X480MG</t>
  </si>
  <si>
    <t>BISOPROLOL MYLAN 5 MG</t>
  </si>
  <si>
    <t>POR TBL FLM 30X5MG</t>
  </si>
  <si>
    <t>B-komplex forte 100tbl. Zentiva</t>
  </si>
  <si>
    <t>BROMHEXIN 12 BC</t>
  </si>
  <si>
    <t>SOL 1X30ML</t>
  </si>
  <si>
    <t>BROMHEXIN 8 KM KAPKY</t>
  </si>
  <si>
    <t>GTT 1X100ML 8MG/ML</t>
  </si>
  <si>
    <t>Carbosorb tbl.20-blistr</t>
  </si>
  <si>
    <t>CERNEVIT</t>
  </si>
  <si>
    <t>INJ PLV SOL10X750MG</t>
  </si>
  <si>
    <t>CODEIN SLOVAKOFARMA 15MG</t>
  </si>
  <si>
    <t>TBL 10X15MG-BLISTR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</si>
  <si>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</si>
  <si>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</si>
  <si>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</si>
  <si>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</si>
  <si>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</si>
  <si>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</si>
  <si>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>INJ SOL 6X3ML/150MG</t>
  </si>
  <si>
    <t>CORSIM 20</t>
  </si>
  <si>
    <t>DEGAN</t>
  </si>
  <si>
    <t>INJ 50X2ML/10MG</t>
  </si>
  <si>
    <t>Desprej 500ml</t>
  </si>
  <si>
    <t>DEXAMED</t>
  </si>
  <si>
    <t>INJ 10X2ML/8MG</t>
  </si>
  <si>
    <t>DIAZEPAM SLOVAKOFARMA</t>
  </si>
  <si>
    <t>TBL 20X5MG</t>
  </si>
  <si>
    <t>TBL 20X10MG</t>
  </si>
  <si>
    <t>DICLOFENAC DUO PHARMASWISS 75 MG</t>
  </si>
  <si>
    <t>POR CPS RDR 30X75MG</t>
  </si>
  <si>
    <t>DICYNONE 250</t>
  </si>
  <si>
    <t>INJ SOL 4X2ML/250MG</t>
  </si>
  <si>
    <t>DIMEXOL</t>
  </si>
  <si>
    <t>TBL 30X200MG</t>
  </si>
  <si>
    <t>DITHIADEN</t>
  </si>
  <si>
    <t>INJ 10X2ML</t>
  </si>
  <si>
    <t>DOLGIT KRÉM</t>
  </si>
  <si>
    <t>DRM CRM 1X150GM</t>
  </si>
  <si>
    <t>DOLMINA 50</t>
  </si>
  <si>
    <t>TBL OBD 30X50MG</t>
  </si>
  <si>
    <t>DOLMINA INJ.</t>
  </si>
  <si>
    <t>INJ 5X3ML/75MG</t>
  </si>
  <si>
    <t>DORMICUM 15 MG</t>
  </si>
  <si>
    <t>TBL OBD 10X15MG</t>
  </si>
  <si>
    <t>DORMICUM 7.5 MG</t>
  </si>
  <si>
    <t>TBL OBD 10X7.5MG</t>
  </si>
  <si>
    <t>DUPHALAC</t>
  </si>
  <si>
    <t>667MG/ML POR SOL 1X500ML HDP</t>
  </si>
  <si>
    <t>DUROGESIC 25MCG/H</t>
  </si>
  <si>
    <t>EMP 5X2.5MG(10CM2)</t>
  </si>
  <si>
    <t>DUROGESIC 50MCG/H</t>
  </si>
  <si>
    <t>EMP 5X5MG(20CM2)</t>
  </si>
  <si>
    <t>DZ BRAUNOL 500 ML</t>
  </si>
  <si>
    <t>DZ OCTENISEPT 250 ml</t>
  </si>
  <si>
    <t>sprej</t>
  </si>
  <si>
    <t>DZ PRONTODERM PENA 200ml</t>
  </si>
  <si>
    <t>DZ PRONTORAL 250ML</t>
  </si>
  <si>
    <t>EBRANTIL 30 RETARD</t>
  </si>
  <si>
    <t>POR CPS PRO 50X30MG</t>
  </si>
  <si>
    <t>EGILOK 25 MG</t>
  </si>
  <si>
    <t>TBL 60X25MG</t>
  </si>
  <si>
    <t>ENDIARON</t>
  </si>
  <si>
    <t>TBL OBD 20X250MG</t>
  </si>
  <si>
    <t>ENZYMEL INTENSIVE 35 GEL antimikrob. na dásně 30ml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</si>
  <si>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</si>
  <si>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</si>
  <si>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</si>
  <si>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</si>
  <si>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</si>
  <si>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</si>
  <si>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ESSENTIALE FORTE</t>
  </si>
  <si>
    <t>600MG CPS DUR 30</t>
  </si>
  <si>
    <t>EUTHYROX 50</t>
  </si>
  <si>
    <t>TBL 100X50RG</t>
  </si>
  <si>
    <t>EUTHYROX 75</t>
  </si>
  <si>
    <t>TBL 100X75RG</t>
  </si>
  <si>
    <t>FLORSALMIN</t>
  </si>
  <si>
    <t>GTT 1X50ML</t>
  </si>
  <si>
    <t>FORMOVENT 12 MCG</t>
  </si>
  <si>
    <t>INH PLV CPS 60X12RG</t>
  </si>
  <si>
    <t>FRAXIPARINE</t>
  </si>
  <si>
    <t>INJ SOL 10X0.3ML</t>
  </si>
  <si>
    <t>INJ SOL 10X0.6ML</t>
  </si>
  <si>
    <t>INJ SOL 10X0.4ML</t>
  </si>
  <si>
    <t>FRAXIPARINE FORTE</t>
  </si>
  <si>
    <t>FURON</t>
  </si>
  <si>
    <t>TBL 50X40MG</t>
  </si>
  <si>
    <t>FURORESE 40</t>
  </si>
  <si>
    <t>TBL 100X40MG</t>
  </si>
  <si>
    <t>GERATAM 3 G</t>
  </si>
  <si>
    <t>INJ SOL 4X15ML/3GM</t>
  </si>
  <si>
    <t>GLUKÓZA 10 BRAUN</t>
  </si>
  <si>
    <t>INF SOL 10X500ML-PE</t>
  </si>
  <si>
    <t>GLUKÓZA 5 BRAUN</t>
  </si>
  <si>
    <t>GLURENORM</t>
  </si>
  <si>
    <t>TBL 30X30MG</t>
  </si>
  <si>
    <t>GODASAL 100</t>
  </si>
  <si>
    <t>POR TBL NOB 100</t>
  </si>
  <si>
    <t>GUTTALAX</t>
  </si>
  <si>
    <t>POR GTT SOL 1X30ML</t>
  </si>
  <si>
    <t>HALOPERIDOL</t>
  </si>
  <si>
    <t>INJ 5X1ML/5MG</t>
  </si>
  <si>
    <t>HELICID 20 ZENTIVA</t>
  </si>
  <si>
    <t>POR CPS ETD 14X20MG</t>
  </si>
  <si>
    <t>POR CPS ETD 90X20MG</t>
  </si>
  <si>
    <t>HEMINEVRIN 300 MG</t>
  </si>
  <si>
    <t>POR CPS MOL 100X300MG</t>
  </si>
  <si>
    <t>HEPARIN LECIVA</t>
  </si>
  <si>
    <t>INJ 1X10ML/50KU</t>
  </si>
  <si>
    <t>HEPAROID LECIVA</t>
  </si>
  <si>
    <t>UNG 1X30GM</t>
  </si>
  <si>
    <t>HERPESIN 400</t>
  </si>
  <si>
    <t>POR TBL NOB 25X400MG</t>
  </si>
  <si>
    <t>HEŘMÁNKOVÝ ČAJ LEROS</t>
  </si>
  <si>
    <t>SPC 20X1.5GM(SÁČKY)</t>
  </si>
  <si>
    <t>HIRUDOID</t>
  </si>
  <si>
    <t>DRM CRM 1X40GM</t>
  </si>
  <si>
    <t>HYDROCORTISON VUAB 100 MG</t>
  </si>
  <si>
    <t>INJ PLV SOL 1X100MG</t>
  </si>
  <si>
    <t>HYLAK FORTE</t>
  </si>
  <si>
    <t>GTT 1X100ML</t>
  </si>
  <si>
    <t>CHLORID SODNÝ 0,9% BRAUN</t>
  </si>
  <si>
    <t>INF SOL 20X100MLPELAH</t>
  </si>
  <si>
    <t>INF SOL 10X250MLPELAH</t>
  </si>
  <si>
    <t>INF SOL 10X500MLPELAH</t>
  </si>
  <si>
    <t>IBALGIN 400 (IBUPROFEN 400)</t>
  </si>
  <si>
    <t>TBL OBD 100X400MG</t>
  </si>
  <si>
    <t>IBALGIN 400 TBL 36</t>
  </si>
  <si>
    <t xml:space="preserve">POR TBL FLM 36X400MG </t>
  </si>
  <si>
    <t>IBALGIN 600 (IBUPROFEN 600)</t>
  </si>
  <si>
    <t>TBL OBD 30X600MG</t>
  </si>
  <si>
    <t>IMODIUM</t>
  </si>
  <si>
    <t>2MG CPS DUR 20</t>
  </si>
  <si>
    <t>INDOMETACIN 50 BERLIN-CHEMIE</t>
  </si>
  <si>
    <t>SUP 10X50MG</t>
  </si>
  <si>
    <t>INFADOLAN</t>
  </si>
  <si>
    <t>DRM UNG 1X30GM</t>
  </si>
  <si>
    <t>INHIBACE PLUS</t>
  </si>
  <si>
    <t>POR TBL FLM 28</t>
  </si>
  <si>
    <t>IR  AQUA STERILE OPLACH.1x1000 ml ECOTAINER</t>
  </si>
  <si>
    <t>IR OPLACH</t>
  </si>
  <si>
    <t>IR OG. OPHTHALMO-SEPTONEX</t>
  </si>
  <si>
    <t>GTT OPH 1X10ML</t>
  </si>
  <si>
    <t>ISOLYTE  FFX - VAK</t>
  </si>
  <si>
    <t>INF SOL 10X1000ML Freeflex</t>
  </si>
  <si>
    <t>KALIUM CHLORATUM LECIVA 7.5%</t>
  </si>
  <si>
    <t>INJ 5X10ML 7.5%</t>
  </si>
  <si>
    <t>KANAVIT</t>
  </si>
  <si>
    <t>GTT 1X5ML 20MG/ML</t>
  </si>
  <si>
    <t>INJ 5X1ML/10MG</t>
  </si>
  <si>
    <t>KINITO 50 MG, POTAHOVANÉ TABLETY</t>
  </si>
  <si>
    <t>POR TBL FLM 40X50MG</t>
  </si>
  <si>
    <t>POR TBL FLM 100X50MG</t>
  </si>
  <si>
    <t>KL BALS.VISNEVSKI 100G</t>
  </si>
  <si>
    <t>KL BENZINUM 500 ml/330g HVLP</t>
  </si>
  <si>
    <t>KL CPS KOLITICKA  SMES, 50 CPS</t>
  </si>
  <si>
    <t>KL ETHANOLUM BENZ.DENAT. 500ml /400g/</t>
  </si>
  <si>
    <t>KL JODOVÝ OLEJ 30G</t>
  </si>
  <si>
    <t>KL KAL.PERMANGANAS 5 G</t>
  </si>
  <si>
    <t>KL PRIPRAVEK</t>
  </si>
  <si>
    <t>KL SOL.BORGLYCEROLI 3% 200 G</t>
  </si>
  <si>
    <t>KL SOL.BORGLYCEROLI 3% 300G v sroubovacim kelimku</t>
  </si>
  <si>
    <t>KL SOL.BORGLYCEROLI 3% 50G</t>
  </si>
  <si>
    <t>KL SOL.HIRSCH 25g</t>
  </si>
  <si>
    <t>ORL</t>
  </si>
  <si>
    <t>KL SOL.HIRSCH 50g</t>
  </si>
  <si>
    <t>KL SOL.HYD.PEROX.3% 200G</t>
  </si>
  <si>
    <t>KL SOL.HYD.PEROX.3% 200G v sirokohrdle lahvi</t>
  </si>
  <si>
    <t>KL SOL.HYD.PEROX.3% 250G v sirokohrdle lahvi</t>
  </si>
  <si>
    <t>KL SOL.PHENOLI CAMPHOR. 50 g RD</t>
  </si>
  <si>
    <t>KL SOL.PHENOLI CAMPHOR. 50g v sirokohrdle lahvi</t>
  </si>
  <si>
    <t>KL SUSP.NYSTATIN 1MIU,GLYCEROL AD 20</t>
  </si>
  <si>
    <t>KL TBL MAGN.LACT 0,5G+B6 0,02G, 100TBL</t>
  </si>
  <si>
    <t>KL VASELINUM ALBUM, 30G</t>
  </si>
  <si>
    <t>Klysma salinické 135ml</t>
  </si>
  <si>
    <t>KORYLAN</t>
  </si>
  <si>
    <t>TBL 10</t>
  </si>
  <si>
    <t>LEXAURIN 1,5</t>
  </si>
  <si>
    <t>POR TBL NOB 30X1.5MG</t>
  </si>
  <si>
    <t>LEXAURIN 3</t>
  </si>
  <si>
    <t>3MG TBL NOB 30</t>
  </si>
  <si>
    <t>LOPERON CPS</t>
  </si>
  <si>
    <t>POR CPS DUR 20X2MG</t>
  </si>
  <si>
    <t>LOZAP 12.5 ZENTIVA</t>
  </si>
  <si>
    <t>PORTBLFLM 30X12.5MG</t>
  </si>
  <si>
    <t>MABRON</t>
  </si>
  <si>
    <t>INJ SOL 5X2ML</t>
  </si>
  <si>
    <t>MAGNESIUM SULFURICUM BIOTIKA</t>
  </si>
  <si>
    <t>INJ 5X10ML 10%</t>
  </si>
  <si>
    <t>MAGNOSOLV</t>
  </si>
  <si>
    <t>GRA 30X6.1GM(SACKY)</t>
  </si>
  <si>
    <t>MAXITROL</t>
  </si>
  <si>
    <t>OPH GTT SUS 1X5ML</t>
  </si>
  <si>
    <t>MESOCAIN</t>
  </si>
  <si>
    <t>GEL 1X20GM</t>
  </si>
  <si>
    <t>INJ 10X10ML 1%</t>
  </si>
  <si>
    <t>MIDAZOLAM ACCORD 5 MG/ML</t>
  </si>
  <si>
    <t>INJ+INF SOL 10X1MLX5MG/ML</t>
  </si>
  <si>
    <t>MILURIT 100</t>
  </si>
  <si>
    <t>POR TBL NOB 50X100MG</t>
  </si>
  <si>
    <t>MORPHIN BIOTIKA 1%</t>
  </si>
  <si>
    <t>INJ 10X1ML/10MG</t>
  </si>
  <si>
    <t>MUCOSOLVAN</t>
  </si>
  <si>
    <t>POR GTT SOL+INH SOL 60ML</t>
  </si>
  <si>
    <t>MYDOCALM 150MG</t>
  </si>
  <si>
    <t>TBL OBD 30X150MG</t>
  </si>
  <si>
    <t>NALBUPHIN ORPHA</t>
  </si>
  <si>
    <t>INJ SOL 10X2ML</t>
  </si>
  <si>
    <t>NATRIUM CHLORATUM BIOTIKA 10%</t>
  </si>
  <si>
    <t>NEBILET</t>
  </si>
  <si>
    <t>POR TBL NOB 28X5MG</t>
  </si>
  <si>
    <t>NEUROL 0.25</t>
  </si>
  <si>
    <t>TBL 30X0.25MG</t>
  </si>
  <si>
    <t>NEURONTIN 300MG</t>
  </si>
  <si>
    <t>CPS 50X300MG</t>
  </si>
  <si>
    <t>NICORETTE INVISIPATCH 15 MG/16 H</t>
  </si>
  <si>
    <t>DRM EMP TDR 7X15MG</t>
  </si>
  <si>
    <t>NICORETTE INVISIPATCH 25 MG/16 H</t>
  </si>
  <si>
    <t>DRM EMP TDR 7X25MG</t>
  </si>
  <si>
    <t>NORADRENALIN LECIVA</t>
  </si>
  <si>
    <t>NOVALGIN</t>
  </si>
  <si>
    <t>TBL OBD 20X500MG</t>
  </si>
  <si>
    <t>INJ 5X5ML/2500MG</t>
  </si>
  <si>
    <t>INJ 10X2ML/1000MG</t>
  </si>
  <si>
    <t>NOVORAPID 100 U/ML</t>
  </si>
  <si>
    <t>INJ SOL 1X10ML</t>
  </si>
  <si>
    <t>NOVORAPID FLEXPEN 100 U/ML</t>
  </si>
  <si>
    <t>OPHTHALMO-AZULEN</t>
  </si>
  <si>
    <t>UNG OPH 1X5GM</t>
  </si>
  <si>
    <t>OPHTHALMO-HYDROCORTISON LECIVA</t>
  </si>
  <si>
    <t>UNG OPH 1X5GM 0.5%</t>
  </si>
  <si>
    <t>OPHTHALMO-SEPTONEX</t>
  </si>
  <si>
    <t>PAMBA</t>
  </si>
  <si>
    <t>INJ SOL 5X5ML/50MG</t>
  </si>
  <si>
    <t>PARACETAMOL KABI 10MG/ML</t>
  </si>
  <si>
    <t>INF SOL 10X100ML/1000MG</t>
  </si>
  <si>
    <t>PARALEN 500</t>
  </si>
  <si>
    <t>POR TBL NOB 24X500MG</t>
  </si>
  <si>
    <t>POR TBL NOB 12X500MG</t>
  </si>
  <si>
    <t>PRESTARIUM NEO</t>
  </si>
  <si>
    <t>PRESTARIUM NEO COMBI 5mg/1,25mg</t>
  </si>
  <si>
    <t>POR TBL FLM 30</t>
  </si>
  <si>
    <t>RINGERUV ROZTOK BRAUN</t>
  </si>
  <si>
    <t>INF 10X500ML(LDPE)</t>
  </si>
  <si>
    <t>RIVOCOR 5</t>
  </si>
  <si>
    <t>ROSEMIG SPRINTAB 50 MG</t>
  </si>
  <si>
    <t>POR TBL SUS 6X50MG II</t>
  </si>
  <si>
    <t>SANORIN EMULSIO</t>
  </si>
  <si>
    <t>GTT NAS 10ML 0.1%</t>
  </si>
  <si>
    <t>SIOFOR 850MG</t>
  </si>
  <si>
    <t>TBL FLM 60x850MG</t>
  </si>
  <si>
    <t>SMECTA</t>
  </si>
  <si>
    <t>PLV POR 1X30SACKU</t>
  </si>
  <si>
    <t>SOLCOSERYL DENTAL ADHESIVE</t>
  </si>
  <si>
    <t>STM PST 1X5GM</t>
  </si>
  <si>
    <t>SOLU-MEDROL</t>
  </si>
  <si>
    <t>INJ SIC 1X40MG+1ML</t>
  </si>
  <si>
    <t>STOPTUSSIN</t>
  </si>
  <si>
    <t>POR GTT SOL 1X25ML</t>
  </si>
  <si>
    <t>SUPPOSITORIA GLYCERINI LECIVA</t>
  </si>
  <si>
    <t>SUP 10X2.35GM</t>
  </si>
  <si>
    <t>SUPRACAIN 4%</t>
  </si>
  <si>
    <t>SURGAM</t>
  </si>
  <si>
    <t>TBL 20X300MG</t>
  </si>
  <si>
    <t>SYNTOPHYLLIN</t>
  </si>
  <si>
    <t>INJ 5X10ML/240MG</t>
  </si>
  <si>
    <t>Šalvěj lékařská nať LEROS n.s.</t>
  </si>
  <si>
    <t>20 x1,5g</t>
  </si>
  <si>
    <t>TANYZ ERAS 0,4 MG</t>
  </si>
  <si>
    <t>POR TBL PRO 50X0.4MG I</t>
  </si>
  <si>
    <t>TELMISARTAN SANDOZ 80 MG</t>
  </si>
  <si>
    <t>POR TBL NOB 30X80MG</t>
  </si>
  <si>
    <t>TENSIOMIN</t>
  </si>
  <si>
    <t>TBL 30X12.5MG</t>
  </si>
  <si>
    <t>TETAVAX</t>
  </si>
  <si>
    <t xml:space="preserve">INJ SUS 1X0.5ML-STŘ. </t>
  </si>
  <si>
    <t>TEZEO HCT 80 MG/25 MG</t>
  </si>
  <si>
    <t>POR TBL NOB 28</t>
  </si>
  <si>
    <t>THIAMIN LECIVA</t>
  </si>
  <si>
    <t>INJ 10X2ML/100MG</t>
  </si>
  <si>
    <t>TBL 20X50MG(BLISTR)</t>
  </si>
  <si>
    <t>TIAPRIDAL</t>
  </si>
  <si>
    <t>INJ SOL 12X2ML/100MG</t>
  </si>
  <si>
    <t>TISERCIN</t>
  </si>
  <si>
    <t>TBL OBD 50X25MG</t>
  </si>
  <si>
    <t>TOBRADEX OČNÍ MAST</t>
  </si>
  <si>
    <t>OPH UNG 3.5GM</t>
  </si>
  <si>
    <t>TRACUTIL</t>
  </si>
  <si>
    <t>INF 5X10ML</t>
  </si>
  <si>
    <t>TRALGIT SR 150</t>
  </si>
  <si>
    <t>POR TBL RET30X150MG</t>
  </si>
  <si>
    <t>TRENTAL</t>
  </si>
  <si>
    <t>INF SOL 5X5ML/100MG</t>
  </si>
  <si>
    <t>TRIAMCINOLON LECIVA</t>
  </si>
  <si>
    <t>CRM 1X10GM 0.1%</t>
  </si>
  <si>
    <t>TRIPLIXAM 10 MG/2,5 MG/5 MG</t>
  </si>
  <si>
    <t>TRITTICO AC 75</t>
  </si>
  <si>
    <t>TBL RET 30X75MG</t>
  </si>
  <si>
    <t>VIDISIC</t>
  </si>
  <si>
    <t>GEL OPH 1X10GM</t>
  </si>
  <si>
    <t>VITAMIN B12 LECIVA 1000RG</t>
  </si>
  <si>
    <t>INJ 5X1ML/1000RG</t>
  </si>
  <si>
    <t>VOLTAREN EMULGEL 10MG/G</t>
  </si>
  <si>
    <t xml:space="preserve">GEL 100G </t>
  </si>
  <si>
    <t>GEL 50G</t>
  </si>
  <si>
    <t>WARFARIN</t>
  </si>
  <si>
    <t>TBL 100X3MG</t>
  </si>
  <si>
    <t>TBL 100X5MG</t>
  </si>
  <si>
    <t>XANAX</t>
  </si>
  <si>
    <t>ZALDIAR</t>
  </si>
  <si>
    <t>37,5MG/325MG TBL FLM 30X1</t>
  </si>
  <si>
    <t>POR TBL FLM 20</t>
  </si>
  <si>
    <t>ZOLPIDEM MYLAN</t>
  </si>
  <si>
    <t>POR TBL FLM 20X10MG</t>
  </si>
  <si>
    <t>POR TBL FLM 50X10MG</t>
  </si>
  <si>
    <t>léky - parenterální výživa (LEK)</t>
  </si>
  <si>
    <t>LIPOPLUS 20%</t>
  </si>
  <si>
    <t>INFEML10X250ML-SKLO</t>
  </si>
  <si>
    <t>NUTRIFLEX PERI</t>
  </si>
  <si>
    <t>INF SOL 5X1000ML</t>
  </si>
  <si>
    <t>INF SOL 5X2000ML</t>
  </si>
  <si>
    <t>léky - enterální výživa (LEK)</t>
  </si>
  <si>
    <t>CUBITAN S PŘÍCHUTÍ ČOKOLÁDOVOU</t>
  </si>
  <si>
    <t>POR SOL 4X200ML</t>
  </si>
  <si>
    <t>CUBITAN S PŘÍCHUTÍ VANILKOVOU</t>
  </si>
  <si>
    <t>ENSURE PLUS ADVANCE BANÁNOVÁ PŘÍCHUŤ</t>
  </si>
  <si>
    <t>POR SOL 4X220ML</t>
  </si>
  <si>
    <t>ENSURE PLUS ADVANCE ČOKOLÁDOVÁ PŘÍCHUŤ</t>
  </si>
  <si>
    <t>ENSURE PLUS ADVANCE VANILKA</t>
  </si>
  <si>
    <t>NUTRIDRINK BALÍČEK 5+1</t>
  </si>
  <si>
    <t>POR SOL 6X200ML</t>
  </si>
  <si>
    <t>NUTRIDRINK COMPACT NEUTRAL</t>
  </si>
  <si>
    <t>POR SOL 4X125ML</t>
  </si>
  <si>
    <t>NUTRIDRINK COMPACT PROTEIN S PŘÍCHUTÍ KÁVY</t>
  </si>
  <si>
    <t>NUTRIDRINK COMPACT S PŘÍCHUTÍ KÁVY</t>
  </si>
  <si>
    <t>NUTRIDRINK CREME S PŘÍCHUTÍ BANÁNOVOU</t>
  </si>
  <si>
    <t>POR SOL 4X125GM</t>
  </si>
  <si>
    <t>NUTRIDRINK CREME S PŘÍCHUTÍ ČOKOLÁDOVOU</t>
  </si>
  <si>
    <t>NUTRIDRINK MULTI FIBRE S PŘÍCHUTÍ ČOKOLÁDOVOU</t>
  </si>
  <si>
    <t>POR SOL 1X200ML</t>
  </si>
  <si>
    <t>NUTRISON</t>
  </si>
  <si>
    <t>POR SOL 8X1000ML</t>
  </si>
  <si>
    <t>NUTRISON ADVANCED PEPTISORB</t>
  </si>
  <si>
    <t xml:space="preserve">POR SOL 1X1000ML </t>
  </si>
  <si>
    <t>NUTRISON ENERGY MULTI FIBRE</t>
  </si>
  <si>
    <t>POR SOL 1X1500ML</t>
  </si>
  <si>
    <t>PROTIFAR</t>
  </si>
  <si>
    <t>POR PLV SOL 1X225GM</t>
  </si>
  <si>
    <t>léky - krev.deriváty ZUL (TO)</t>
  </si>
  <si>
    <t>ATENATIV</t>
  </si>
  <si>
    <t>50IU/ML INF PSO LQF 1+1X20ML</t>
  </si>
  <si>
    <t>léky - botox (LEK)</t>
  </si>
  <si>
    <t>BOTOX</t>
  </si>
  <si>
    <t>IDR+IMS INJ PLV SOL 1X100SU</t>
  </si>
  <si>
    <t>léky - hemofilici ZUL (TO)</t>
  </si>
  <si>
    <t>FANHDI</t>
  </si>
  <si>
    <t>50IU/ML INJ PSO LQF 1+1X10ML</t>
  </si>
  <si>
    <t>100IU/ML INJ PSO LQF 1+1X10ML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</si>
  <si>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</si>
  <si>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</si>
  <si>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</si>
  <si>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</si>
  <si>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</si>
  <si>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</si>
  <si>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</si>
  <si>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</si>
  <si>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</si>
  <si>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</si>
  <si>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</si>
  <si>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BELOGENT KRÉM</t>
  </si>
  <si>
    <t>CRM 1X30GM</t>
  </si>
  <si>
    <t>BELOGENT MAST</t>
  </si>
  <si>
    <t>INJ 10X5ML</t>
  </si>
  <si>
    <t>CEFTAZIDIM KABI 2 GM</t>
  </si>
  <si>
    <t>INJ+INF PLV SOL 10X2GM</t>
  </si>
  <si>
    <t>CIFLOXINAL</t>
  </si>
  <si>
    <t>500MG TBL FLM 10</t>
  </si>
  <si>
    <t>CIPLOX 500</t>
  </si>
  <si>
    <t>TBL OBD 10X500MG</t>
  </si>
  <si>
    <t>CIPRINOL 500</t>
  </si>
  <si>
    <t>TBL 10X500MG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</si>
  <si>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</si>
  <si>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</si>
  <si>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</si>
  <si>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</si>
  <si>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</si>
  <si>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MEZINÁRODNÍCH JEDNOTEK</t>
  </si>
  <si>
    <t>1000000IU INJ PLV SOL/SOL NEB 10X1MIU</t>
  </si>
  <si>
    <t>DALACIN C 300 MG</t>
  </si>
  <si>
    <t>POR CPS DUR 16X300MG</t>
  </si>
  <si>
    <t>DEOXYMYKOIN</t>
  </si>
  <si>
    <t>TBL 10X100MG</t>
  </si>
  <si>
    <t>DOXYBENE 100MG</t>
  </si>
  <si>
    <t>CPS 10X100MG</t>
  </si>
  <si>
    <t>DOXYHEXAL TABS</t>
  </si>
  <si>
    <t>ENTIZOL</t>
  </si>
  <si>
    <t>TBL 20X250MG</t>
  </si>
  <si>
    <t>FRAMYKOIN</t>
  </si>
  <si>
    <t>UNG 1X10GM</t>
  </si>
  <si>
    <t>PLV ADS 1X20GM</t>
  </si>
  <si>
    <t>FUROLIN TABLETY</t>
  </si>
  <si>
    <t xml:space="preserve">GENTAMICIN B.BRAUN 3 MG/ML INFUZNÍ ROZTOK </t>
  </si>
  <si>
    <t>INF SOL 20X80ML</t>
  </si>
  <si>
    <t>METRONIDAZOL 500MG BRAUN</t>
  </si>
  <si>
    <t>INJ 10X100ML(LDPE)</t>
  </si>
  <si>
    <t>METRONIDAZOLE 0.5% POLFA</t>
  </si>
  <si>
    <t>INJ 1X100ML 5MG/1ML</t>
  </si>
  <si>
    <t>OPHTHALMO-FRAMYKOIN</t>
  </si>
  <si>
    <t>PIPERACILLIN/TAZOBACTAM KABI 4 G/0,5 G</t>
  </si>
  <si>
    <t>INF PLV SOL 10X4.5GM</t>
  </si>
  <si>
    <t>SEFOTAK 1 G</t>
  </si>
  <si>
    <t>INJ PLV SOL 1X1GM</t>
  </si>
  <si>
    <t>SUMETROLIM</t>
  </si>
  <si>
    <t>TBL 20X480MG</t>
  </si>
  <si>
    <t>UNASYN</t>
  </si>
  <si>
    <t>INJ PLV SOL 1X1.5GM</t>
  </si>
  <si>
    <t>VANCOMYCIN MYLAN 1000 MG</t>
  </si>
  <si>
    <t>INF PLV SOL 1X1GM</t>
  </si>
  <si>
    <t>VANCOMYCIN MYLAN 500 MG</t>
  </si>
  <si>
    <t>INF PLV SOL 1X500MG</t>
  </si>
  <si>
    <t>ZINNAT 500 MG</t>
  </si>
  <si>
    <t>léky - antimykotika (LEK)</t>
  </si>
  <si>
    <t>BATRAFEN</t>
  </si>
  <si>
    <t>LIQ 1X20ML</t>
  </si>
  <si>
    <t>CANESTEN KRÉM</t>
  </si>
  <si>
    <t>CRM 1X20GM/200MG</t>
  </si>
  <si>
    <t>DIFLUCAN 100 MG</t>
  </si>
  <si>
    <t>POR CPS DUR 28X100MG</t>
  </si>
  <si>
    <t>FLUCONAZOL KABI 2 MG/ML</t>
  </si>
  <si>
    <t>INF SOL 10X100ML/200MG</t>
  </si>
  <si>
    <t>INF SOL 10X200ML/400MG</t>
  </si>
  <si>
    <t>AETHOXYSKLEROL</t>
  </si>
  <si>
    <t>INJ 5X2ML 0.5%</t>
  </si>
  <si>
    <t>APAURIN</t>
  </si>
  <si>
    <t>INJ 10X2ML/10MG</t>
  </si>
  <si>
    <t>BETADINE (CHIRURG.) - hnědá</t>
  </si>
  <si>
    <t>LIQ 1X1000ML</t>
  </si>
  <si>
    <t>DEPO-MEDROL</t>
  </si>
  <si>
    <t>INJ 1X1ML/40MG</t>
  </si>
  <si>
    <t>KL BENZINUM 150g v sirokohrdle lahvi</t>
  </si>
  <si>
    <t>KL ETHANOL.C.BENZINO 150G v sirokohrdle lahvi</t>
  </si>
  <si>
    <t>KL JODOVY OLEJ 10G</t>
  </si>
  <si>
    <t>KL SOL.ARG.NITR.10% 10G</t>
  </si>
  <si>
    <t>KL SOL.FORMAL.K FIXACI TKANI,500G</t>
  </si>
  <si>
    <t>KL SOL.METHYLROS.CHL.1% 10G</t>
  </si>
  <si>
    <t>KL SOL.PHENOLI CAMPHOR. 10g</t>
  </si>
  <si>
    <t>KL VASELINUM ALBUM, 20G</t>
  </si>
  <si>
    <t>LIDOCAIN EGIS 10 %</t>
  </si>
  <si>
    <t>DRM SPR SOL 1X38GM</t>
  </si>
  <si>
    <t>MARCAINE 0.5%</t>
  </si>
  <si>
    <t>INJ SOL5X20ML/100MG</t>
  </si>
  <si>
    <t>MEPIVASTESIN</t>
  </si>
  <si>
    <t>INJ SOL 50X1.7ML</t>
  </si>
  <si>
    <t>AMOKSIKLAV</t>
  </si>
  <si>
    <t>TBL OBD 21X625MG</t>
  </si>
  <si>
    <t>ATARALGIN</t>
  </si>
  <si>
    <t>POR TBL NOB 20</t>
  </si>
  <si>
    <t>DEVIPASTA</t>
  </si>
  <si>
    <t>450MG/G+370MG/G DNT PST MED 1X5G</t>
  </si>
  <si>
    <t>KL CHLORNAN SODNÝ 1% 300g v sirokohrdle lahvi</t>
  </si>
  <si>
    <t>PARAMAX RAPID 500MG</t>
  </si>
  <si>
    <t xml:space="preserve">POR TBL NOB 30X500MG </t>
  </si>
  <si>
    <t>KL SIGNATURY</t>
  </si>
  <si>
    <t>TBL OBD 21X375MG</t>
  </si>
  <si>
    <t>AQUA PRO INJECTIONE ARDEAPHARMA</t>
  </si>
  <si>
    <t>INF 1X500ML</t>
  </si>
  <si>
    <t>DZ OCTENISEPT 1 l</t>
  </si>
  <si>
    <t>IR SOL.METHYLROSANIL.CHL.1%10ML</t>
  </si>
  <si>
    <t>IR 10ml</t>
  </si>
  <si>
    <t>KL BENZINUM 900ml/ 600g</t>
  </si>
  <si>
    <t>KL ELIXÍR NA OPTIKU</t>
  </si>
  <si>
    <t>KL SOL.FORMAL.K FIXACI TKANI,1000G</t>
  </si>
  <si>
    <t>KL SOL.NOVIKOV 10G</t>
  </si>
  <si>
    <t>KL VASELINUM ALBUM STERILNI, 20G</t>
  </si>
  <si>
    <t>LIDOCAIN</t>
  </si>
  <si>
    <t>INJ 10X2ML 2%</t>
  </si>
  <si>
    <t>2562 - UCOCH: operační sál</t>
  </si>
  <si>
    <t>2511 - UCOCH: lůžkové oddělení 33</t>
  </si>
  <si>
    <t>2521 - UCOCH: ambulance</t>
  </si>
  <si>
    <t>2522 - UCOCH: LPS stomatologická</t>
  </si>
  <si>
    <t>2523 - UCOCH, LPS stomatologická - denní</t>
  </si>
  <si>
    <t>A02BC02 - PANTOPRAZOL</t>
  </si>
  <si>
    <t>A06AD11 - LAKTULÓZA</t>
  </si>
  <si>
    <t>A10AB01 - INZULIN LIDSKÝ</t>
  </si>
  <si>
    <t>A10AB05 - INZULIN ASPART</t>
  </si>
  <si>
    <t>B01AA03 - WARFARIN</t>
  </si>
  <si>
    <t>B01AB06 - NADROPARIN</t>
  </si>
  <si>
    <t>C01BD01 - AMIODARON</t>
  </si>
  <si>
    <t>C03CA01 - FUROSEMID</t>
  </si>
  <si>
    <t>C05BA01 - ORGANO-HEPARINOID</t>
  </si>
  <si>
    <t>C07AB07 - BISOPROLOL</t>
  </si>
  <si>
    <t>C08CA01 - AMLODIPIN</t>
  </si>
  <si>
    <t>C09AA04 - PERINDOPRIL</t>
  </si>
  <si>
    <t>C09BA04 - PERINDOPRIL A DIURETIKA</t>
  </si>
  <si>
    <t>C09CA01 - LOSARTAN</t>
  </si>
  <si>
    <t>C09CA07 - TELMISARTAN</t>
  </si>
  <si>
    <t>H02AB04 - METHYLPREDNISOLON</t>
  </si>
  <si>
    <t>H03AA01 - LEVOTHYROXIN, SODNÁ SŮL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</si>
  <si>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</si>
  <si>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</si>
  <si>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</si>
  <si>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</si>
  <si>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</si>
  <si>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J01EE01 - SULFAMETHOXAZOL A TRIMETHOPRIM</t>
  </si>
  <si>
    <t>J01FF01 - KLINDAMYCIN</t>
  </si>
  <si>
    <t>J01GB06 - AMIKACIN</t>
  </si>
  <si>
    <t>J01XA01 - VANKOMYCIN</t>
  </si>
  <si>
    <t>J01XD01 - METRONIDAZOL</t>
  </si>
  <si>
    <t>J02AC01 - FLUKONAZOL</t>
  </si>
  <si>
    <t>M01AX17 - NIMESULID</t>
  </si>
  <si>
    <t>M04AA01 - ALOPURINOL</t>
  </si>
  <si>
    <t>N02AB03 - FENTANYL</t>
  </si>
  <si>
    <t>N02BB02 - SODNÁ SŮL METAMIZOLU</t>
  </si>
  <si>
    <t>N02BE01 - PARACETAMOL</t>
  </si>
  <si>
    <t>N02CC01 - SUMATRIPTAN</t>
  </si>
  <si>
    <t>N05BA12 - ALPRAZOLAM</t>
  </si>
  <si>
    <t>N05CD08 - MIDAZOLAM</t>
  </si>
  <si>
    <t>N05CF02 - ZOLPIDEM</t>
  </si>
  <si>
    <t>R03AC13 - FORMOTEROL</t>
  </si>
  <si>
    <t>V06XX - POTRAVINY PRO ZVLÁŠTNÍ LÉKAŘSKÉ ÚČELY (PZLÚ)</t>
  </si>
  <si>
    <t>A03FA07 - ITOPRIDUM</t>
  </si>
  <si>
    <t>A02BC02</t>
  </si>
  <si>
    <t>214427</t>
  </si>
  <si>
    <t>40MG INJ PLV SOL 1</t>
  </si>
  <si>
    <t>214525</t>
  </si>
  <si>
    <t>CONTROLOC</t>
  </si>
  <si>
    <t>40MG TBL ENT 28 I</t>
  </si>
  <si>
    <t>A03FA07</t>
  </si>
  <si>
    <t>166759</t>
  </si>
  <si>
    <t>KINITO</t>
  </si>
  <si>
    <t>50MG TBL FLM 40</t>
  </si>
  <si>
    <t>166760</t>
  </si>
  <si>
    <t>50MG TBL FLM 100</t>
  </si>
  <si>
    <t>A06AD11</t>
  </si>
  <si>
    <t>215715</t>
  </si>
  <si>
    <t>667G/L POR SOL 1X500ML II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</si>
  <si>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</si>
  <si>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</si>
  <si>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</si>
  <si>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</si>
  <si>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</si>
  <si>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</si>
  <si>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</si>
  <si>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</si>
  <si>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26794</t>
  </si>
  <si>
    <t>NOVORAPID FLEXPEN</t>
  </si>
  <si>
    <t>100U/ML INJ SOL 5X3ML</t>
  </si>
  <si>
    <t>B01AA03</t>
  </si>
  <si>
    <t>94113</t>
  </si>
  <si>
    <t>WARFARIN ORION</t>
  </si>
  <si>
    <t>3MG TBL NOB 100</t>
  </si>
  <si>
    <t>94114</t>
  </si>
  <si>
    <t>5MG TBL NOB 100</t>
  </si>
  <si>
    <t>B01AB06</t>
  </si>
  <si>
    <t>213480</t>
  </si>
  <si>
    <t>19000IU/ML INJ SOL ISP 10X0,6ML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</si>
  <si>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</si>
  <si>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</si>
  <si>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</si>
  <si>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</si>
  <si>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</si>
  <si>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</si>
  <si>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C01BD01</t>
  </si>
  <si>
    <t>107938</t>
  </si>
  <si>
    <t>150MG/3ML INJ SOL 6X3ML</t>
  </si>
  <si>
    <t>13767</t>
  </si>
  <si>
    <t>200MG TBL NOB 30</t>
  </si>
  <si>
    <t>C03CA01</t>
  </si>
  <si>
    <t>56805</t>
  </si>
  <si>
    <t>40MG TBL NOB 100</t>
  </si>
  <si>
    <t>C05BA01</t>
  </si>
  <si>
    <t>100308</t>
  </si>
  <si>
    <t>300MG/100G CRM 40G</t>
  </si>
  <si>
    <t>C07AB07</t>
  </si>
  <si>
    <t>158692</t>
  </si>
  <si>
    <t>BISOPROLOL MYLAN</t>
  </si>
  <si>
    <t>5MG TBL FLM 30</t>
  </si>
  <si>
    <t>47740</t>
  </si>
  <si>
    <t>C08CA01</t>
  </si>
  <si>
    <t>15378</t>
  </si>
  <si>
    <t>5MG TBL NOB 90</t>
  </si>
  <si>
    <t>C09AA04</t>
  </si>
  <si>
    <t>101205</t>
  </si>
  <si>
    <t>C09BA04</t>
  </si>
  <si>
    <t>122685</t>
  </si>
  <si>
    <t>PRESTARIUM NEO COMBI</t>
  </si>
  <si>
    <t>5MG/1,25MG TBL FLM 30</t>
  </si>
  <si>
    <t>C09CA01</t>
  </si>
  <si>
    <t>114059</t>
  </si>
  <si>
    <t>LOZAP 12,5 ZENTIVA</t>
  </si>
  <si>
    <t>12,5MG TBL FLM 30 PVC</t>
  </si>
  <si>
    <t>C09CA07</t>
  </si>
  <si>
    <t>158191</t>
  </si>
  <si>
    <t>TELMISARTAN SANDOZ</t>
  </si>
  <si>
    <t>80MG TBL NOB 30</t>
  </si>
  <si>
    <t>H02AB04</t>
  </si>
  <si>
    <t>9709</t>
  </si>
  <si>
    <t>40MG/ML INJ PSO LQF 40MG+1ML</t>
  </si>
  <si>
    <t>H03AA01</t>
  </si>
  <si>
    <t>46692</t>
  </si>
  <si>
    <t>EUTHYROX</t>
  </si>
  <si>
    <t>75MCG TBL NOB 100</t>
  </si>
  <si>
    <t>69189</t>
  </si>
  <si>
    <t>50MCG TBL NOB 100</t>
  </si>
  <si>
    <t>J01CR02</t>
  </si>
  <si>
    <t>203097</t>
  </si>
  <si>
    <t>875MG/125MG TBL FLM 21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</si>
  <si>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</si>
  <si>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</si>
  <si>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</si>
  <si>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</si>
  <si>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</si>
  <si>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</si>
  <si>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</si>
  <si>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47727</t>
  </si>
  <si>
    <t>ZINNAT</t>
  </si>
  <si>
    <t>J01DD01</t>
  </si>
  <si>
    <t>201030</t>
  </si>
  <si>
    <t>SEFOTAK</t>
  </si>
  <si>
    <t>1G INJ PLV SOL 1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</si>
  <si>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</si>
  <si>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</si>
  <si>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</si>
  <si>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</si>
  <si>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</si>
  <si>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</si>
  <si>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</si>
  <si>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</si>
  <si>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</si>
  <si>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</si>
  <si>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</si>
  <si>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</si>
  <si>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</si>
  <si>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</si>
  <si>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</si>
  <si>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</si>
  <si>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</si>
  <si>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</si>
  <si>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</si>
  <si>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</si>
  <si>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</si>
  <si>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</si>
  <si>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</si>
  <si>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</si>
  <si>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</si>
  <si>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</si>
  <si>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</si>
  <si>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</si>
  <si>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</si>
  <si>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</si>
  <si>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</si>
  <si>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</si>
  <si>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</si>
  <si>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</si>
  <si>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</si>
  <si>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</si>
  <si>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</si>
  <si>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</si>
  <si>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</si>
  <si>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M01AX17</t>
  </si>
  <si>
    <t>12892</t>
  </si>
  <si>
    <t>100MG TBL NOB 30</t>
  </si>
  <si>
    <t>M04AA01</t>
  </si>
  <si>
    <t>2592</t>
  </si>
  <si>
    <t>100MG TBL NOB 50</t>
  </si>
  <si>
    <t>N02AB03</t>
  </si>
  <si>
    <t>59448</t>
  </si>
  <si>
    <t>DUROGESIC</t>
  </si>
  <si>
    <t>25MCG/H TDR EMP 5X4,2MG</t>
  </si>
  <si>
    <t>59449</t>
  </si>
  <si>
    <t>50MCG/H TDR EMP 5X8,4MG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</si>
  <si>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</si>
  <si>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</si>
  <si>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</si>
  <si>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</si>
  <si>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</si>
  <si>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</si>
  <si>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</si>
  <si>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</si>
  <si>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</si>
  <si>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</si>
  <si>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</si>
  <si>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</si>
  <si>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</si>
  <si>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N02CC01</t>
  </si>
  <si>
    <t>207050</t>
  </si>
  <si>
    <t>ROSEMIG SPRINTAB</t>
  </si>
  <si>
    <t>50MG TBL SUS 6 II</t>
  </si>
  <si>
    <t>N05BA12</t>
  </si>
  <si>
    <t>90957</t>
  </si>
  <si>
    <t>0,25MG TBL NOB 30</t>
  </si>
  <si>
    <t>91788</t>
  </si>
  <si>
    <t>NEUROL 0,25</t>
  </si>
  <si>
    <t>N05CD08</t>
  </si>
  <si>
    <t>127737</t>
  </si>
  <si>
    <t>MIDAZOLAM ACCORD</t>
  </si>
  <si>
    <t>5MG/ML INJ/INF SOL 10X1ML</t>
  </si>
  <si>
    <t>15010</t>
  </si>
  <si>
    <t>DORMICUM</t>
  </si>
  <si>
    <t>15MG TBL FLM 10X1</t>
  </si>
  <si>
    <t>15013</t>
  </si>
  <si>
    <t>7,5MG TBL FLM 10X1</t>
  </si>
  <si>
    <t>N05CF02</t>
  </si>
  <si>
    <t>146894</t>
  </si>
  <si>
    <t>10MG TBL FLM 20</t>
  </si>
  <si>
    <t>146899</t>
  </si>
  <si>
    <t>10MG TBL FLM 50</t>
  </si>
  <si>
    <t>R03AC13</t>
  </si>
  <si>
    <t>19147</t>
  </si>
  <si>
    <t>FORMOVENT</t>
  </si>
  <si>
    <t>12MCG INH PLV CPS DUR 60+1 INH</t>
  </si>
  <si>
    <t>V06XX</t>
  </si>
  <si>
    <t>217110</t>
  </si>
  <si>
    <t>33220</t>
  </si>
  <si>
    <t>POR SOL 1X225G</t>
  </si>
  <si>
    <t>33421</t>
  </si>
  <si>
    <t>33423</t>
  </si>
  <si>
    <t>POR SOL 1X1000ML</t>
  </si>
  <si>
    <t>33677</t>
  </si>
  <si>
    <t>33740</t>
  </si>
  <si>
    <t>33749</t>
  </si>
  <si>
    <t>POR SOL 4X125G</t>
  </si>
  <si>
    <t>33751</t>
  </si>
  <si>
    <t>33855</t>
  </si>
  <si>
    <t>NUTRIDRINK BALÍČEK 5 + 1</t>
  </si>
  <si>
    <t>33898</t>
  </si>
  <si>
    <t>33934</t>
  </si>
  <si>
    <t>90044</t>
  </si>
  <si>
    <t>40MG/ML INJ SUS 1X1ML</t>
  </si>
  <si>
    <t>85525</t>
  </si>
  <si>
    <t>AMOKSIKLAV 625 MG</t>
  </si>
  <si>
    <t>500MG/125MG TBL FLM 21</t>
  </si>
  <si>
    <t>85524</t>
  </si>
  <si>
    <t>AMOKSIKLAV 375 MG</t>
  </si>
  <si>
    <t>250MG/125MG TBL FLM 21</t>
  </si>
  <si>
    <t>Přehled plnění pozitivního listu - spotřeba léčivých přípravků - orientační přehled</t>
  </si>
  <si>
    <t>25 - Klinika ústní,čelistní a obličejové chirurgie</t>
  </si>
  <si>
    <t>2511 - lůžkové oddělení 33</t>
  </si>
  <si>
    <t>2521 - ambulance</t>
  </si>
  <si>
    <t>2522 - LPS stomatologická</t>
  </si>
  <si>
    <t>2523 - LPS stomatologická - denní</t>
  </si>
  <si>
    <t xml:space="preserve">2562 - operační sál </t>
  </si>
  <si>
    <t>Klinika ústní,čelistní a obl. chir.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</si>
  <si>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</si>
  <si>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</si>
  <si>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</si>
  <si>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</si>
  <si>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</si>
  <si>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</si>
  <si>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</si>
  <si>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</si>
  <si>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</si>
  <si>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</si>
  <si>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</si>
  <si>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>* Legenda</t>
  </si>
  <si>
    <t>DIAPZT = Pomůcky pro diabetiky, jejichž název začíná slovem "Pumpa"</t>
  </si>
  <si>
    <t>Azar Basel</t>
  </si>
  <si>
    <t>Belák Šimon</t>
  </si>
  <si>
    <t>Bezděk Martin</t>
  </si>
  <si>
    <t>Blažková Lenka</t>
  </si>
  <si>
    <t>Broniš Tomáš</t>
  </si>
  <si>
    <t>Diblík David</t>
  </si>
  <si>
    <t>Dubovská Ivana</t>
  </si>
  <si>
    <t>Fabián Jakub</t>
  </si>
  <si>
    <t>Hanáková Dagmar</t>
  </si>
  <si>
    <t>Havlík Miroslav</t>
  </si>
  <si>
    <t>Heinz Petr</t>
  </si>
  <si>
    <t>Hilbertová Sandra</t>
  </si>
  <si>
    <t>Chytilová Karin</t>
  </si>
  <si>
    <t>Janková Anna</t>
  </si>
  <si>
    <t>Jiný</t>
  </si>
  <si>
    <t>Jirásek Petr</t>
  </si>
  <si>
    <t>Jusku Alexandr</t>
  </si>
  <si>
    <t>Kamínková Petra</t>
  </si>
  <si>
    <t>Kašpar Matouš</t>
  </si>
  <si>
    <t>Klimeš Vladimír</t>
  </si>
  <si>
    <t>Kovalský Tomáš</t>
  </si>
  <si>
    <t>Kovařík Josef Paul</t>
  </si>
  <si>
    <t>Král David</t>
  </si>
  <si>
    <t>Králíčková Nicole</t>
  </si>
  <si>
    <t>Králová Nikola</t>
  </si>
  <si>
    <t>Krejčí Přemysl</t>
  </si>
  <si>
    <t>Michl Petr</t>
  </si>
  <si>
    <t>Moťka Vladislav</t>
  </si>
  <si>
    <t>Mozoľa Michal</t>
  </si>
  <si>
    <t>Novotná Barbora</t>
  </si>
  <si>
    <t>Pazdera Jindřich</t>
  </si>
  <si>
    <t>Pink Richard</t>
  </si>
  <si>
    <t>Pokorná Michala</t>
  </si>
  <si>
    <t>Polanská Věra</t>
  </si>
  <si>
    <t>Stupková Veronika</t>
  </si>
  <si>
    <t>Svobodová Jarmila</t>
  </si>
  <si>
    <t>Tvrdý Peter</t>
  </si>
  <si>
    <t>Veverka Josef</t>
  </si>
  <si>
    <t>Voborná Iva</t>
  </si>
  <si>
    <t>Zbořil Vítězslav</t>
  </si>
  <si>
    <t>Žižka Radovan</t>
  </si>
  <si>
    <t>AMOXICILIN A ENZYMOVÝ INHIBITOR</t>
  </si>
  <si>
    <t>KLINDAMYCIN</t>
  </si>
  <si>
    <t>100339</t>
  </si>
  <si>
    <t>DALACIN C</t>
  </si>
  <si>
    <t>300MG CPS DUR 16</t>
  </si>
  <si>
    <t>NADROPARIN</t>
  </si>
  <si>
    <t>32059</t>
  </si>
  <si>
    <t>NIMESULID</t>
  </si>
  <si>
    <t>12894</t>
  </si>
  <si>
    <t>100MG POR GRA SUS 15 I</t>
  </si>
  <si>
    <t>SODNÁ SŮL METAMIZOLU</t>
  </si>
  <si>
    <t>Jiná</t>
  </si>
  <si>
    <t>*4036</t>
  </si>
  <si>
    <t>BROMAZEPAM</t>
  </si>
  <si>
    <t>88217</t>
  </si>
  <si>
    <t>1,5MG TBL NOB 30</t>
  </si>
  <si>
    <t>CELEKOXIB</t>
  </si>
  <si>
    <t>85026</t>
  </si>
  <si>
    <t>CELEBREX</t>
  </si>
  <si>
    <t>100MG CPS DUR 30 I</t>
  </si>
  <si>
    <t>Flutikason-furoát</t>
  </si>
  <si>
    <t>29816</t>
  </si>
  <si>
    <t>AVAMYS</t>
  </si>
  <si>
    <t>27,5MCG/VSTŘIK NAS SPR SUS 1X1</t>
  </si>
  <si>
    <t>METRONIDAZOL</t>
  </si>
  <si>
    <t>2427</t>
  </si>
  <si>
    <t>250MG TBL NOB 20</t>
  </si>
  <si>
    <t>12891</t>
  </si>
  <si>
    <t>100MG TBL NOB 15</t>
  </si>
  <si>
    <t>OMEPRAZOL</t>
  </si>
  <si>
    <t>25365</t>
  </si>
  <si>
    <t>20MG CPS ETD 28</t>
  </si>
  <si>
    <t>215604</t>
  </si>
  <si>
    <t>20MG CPS ETD 14</t>
  </si>
  <si>
    <t>Jiná antibiotika pro lokální aplikaci</t>
  </si>
  <si>
    <t>1066</t>
  </si>
  <si>
    <t>250IU/G+5,2MG/G UNG 10G</t>
  </si>
  <si>
    <t>Kyselina aminomethylbenzoová</t>
  </si>
  <si>
    <t>214913</t>
  </si>
  <si>
    <t>250MG TBL NOB 10</t>
  </si>
  <si>
    <t>115318</t>
  </si>
  <si>
    <t>20MG CPS ETD 90</t>
  </si>
  <si>
    <t>Vitamin B1 v kombinaci s vitaminem B6 a/nebo B12</t>
  </si>
  <si>
    <t>42476</t>
  </si>
  <si>
    <t>MILGAMMA</t>
  </si>
  <si>
    <t>50MG/250MCG TBL OBD 50</t>
  </si>
  <si>
    <t>SULFAMETHOXAZOL A TRIMETHOPRIM</t>
  </si>
  <si>
    <t>6264</t>
  </si>
  <si>
    <t>400MG/80MG TBL NOB 20</t>
  </si>
  <si>
    <t>Aciklovir</t>
  </si>
  <si>
    <t>155936</t>
  </si>
  <si>
    <t>400MG TBL NOB 25</t>
  </si>
  <si>
    <t>132654</t>
  </si>
  <si>
    <t>CEFUROXIM</t>
  </si>
  <si>
    <t>18547</t>
  </si>
  <si>
    <t>XORIMAX</t>
  </si>
  <si>
    <t>DESLORATADIN</t>
  </si>
  <si>
    <t>168834</t>
  </si>
  <si>
    <t>DASSELTA</t>
  </si>
  <si>
    <t>5MG TBL FLM 10</t>
  </si>
  <si>
    <t>MOMETASON</t>
  </si>
  <si>
    <t>170760</t>
  </si>
  <si>
    <t>MOMMOX</t>
  </si>
  <si>
    <t>0,05MG/DÁV NAS SPR SUS 140DÁV</t>
  </si>
  <si>
    <t>BEMIPARIN</t>
  </si>
  <si>
    <t>30526</t>
  </si>
  <si>
    <t>ZIBOR</t>
  </si>
  <si>
    <t>3500IU INJ SOL ISP 10X0,2ML</t>
  </si>
  <si>
    <t>CIPROFLOXACIN</t>
  </si>
  <si>
    <t>15658</t>
  </si>
  <si>
    <t>CIPLOX</t>
  </si>
  <si>
    <t>CHLORID DRASELNÝ</t>
  </si>
  <si>
    <t>17189</t>
  </si>
  <si>
    <t>KALIUM CHLORATUM BIOMEDICA</t>
  </si>
  <si>
    <t>500MG TBL ENT 100</t>
  </si>
  <si>
    <t>KOMBINACE RŮZNÝCH ANTIBIOTIK</t>
  </si>
  <si>
    <t>1076</t>
  </si>
  <si>
    <t>OPH UNG 5G</t>
  </si>
  <si>
    <t>Pitofenon a analgetika</t>
  </si>
  <si>
    <t>50335</t>
  </si>
  <si>
    <t>500MG/ML+5MG/ML POR GTT SOL 1X</t>
  </si>
  <si>
    <t>15659</t>
  </si>
  <si>
    <t>500MG TBL FLM 50(5X10)</t>
  </si>
  <si>
    <t>FLUKONAZOL</t>
  </si>
  <si>
    <t>66036</t>
  </si>
  <si>
    <t>MYCOMAX</t>
  </si>
  <si>
    <t>132671</t>
  </si>
  <si>
    <t>32061</t>
  </si>
  <si>
    <t>Spironolakton</t>
  </si>
  <si>
    <t>3550</t>
  </si>
  <si>
    <t>VEROSPIRON</t>
  </si>
  <si>
    <t>25MG TBL NOB 20</t>
  </si>
  <si>
    <t>Sumatriptan</t>
  </si>
  <si>
    <t>22094</t>
  </si>
  <si>
    <t>50MG TBL SUS 6 I</t>
  </si>
  <si>
    <t>5950</t>
  </si>
  <si>
    <t>875MG/125MG TBL FLM 10</t>
  </si>
  <si>
    <t>KYSELINA ACETYLSALICYLOVÁ</t>
  </si>
  <si>
    <t>99295</t>
  </si>
  <si>
    <t>ANOPYRIN</t>
  </si>
  <si>
    <t>100MG TBL NOB 2X10</t>
  </si>
  <si>
    <t>47728</t>
  </si>
  <si>
    <t>500MG TBL FLM 14</t>
  </si>
  <si>
    <t>29814</t>
  </si>
  <si>
    <t>27,5MCG/VSTŘIK NAS SPR SUS 1X3</t>
  </si>
  <si>
    <t>LINEZOLID</t>
  </si>
  <si>
    <t>197699</t>
  </si>
  <si>
    <t>LINEZOLID SANDOZ</t>
  </si>
  <si>
    <t>600MG TBL FLM 10</t>
  </si>
  <si>
    <t>Alprazolam</t>
  </si>
  <si>
    <t>DIKLOFENAK</t>
  </si>
  <si>
    <t>89025</t>
  </si>
  <si>
    <t>DICLOFENAC AL 50</t>
  </si>
  <si>
    <t>50MG TBL ENT 50</t>
  </si>
  <si>
    <t>12895</t>
  </si>
  <si>
    <t>100MG POR GRA SUS 30 I</t>
  </si>
  <si>
    <t>25366</t>
  </si>
  <si>
    <t>176954</t>
  </si>
  <si>
    <t>TRAMADOL</t>
  </si>
  <si>
    <t>112004</t>
  </si>
  <si>
    <t>TRAMADOL RETARD ACTAVIS</t>
  </si>
  <si>
    <t>100MG TBL PRO 30 I</t>
  </si>
  <si>
    <t>132950</t>
  </si>
  <si>
    <t>Cefprozil</t>
  </si>
  <si>
    <t>199796</t>
  </si>
  <si>
    <t>CEFZIL</t>
  </si>
  <si>
    <t>132721</t>
  </si>
  <si>
    <t>100MG POR GRA SUS 15</t>
  </si>
  <si>
    <t>11485</t>
  </si>
  <si>
    <t>MILGAMMA N</t>
  </si>
  <si>
    <t>66037</t>
  </si>
  <si>
    <t>100MG CPS DUR 7 I</t>
  </si>
  <si>
    <t>59807</t>
  </si>
  <si>
    <t>19000IU/ML INJ SOL ISP 2X0,8ML</t>
  </si>
  <si>
    <t>84262</t>
  </si>
  <si>
    <t>TRALGIT GTT.</t>
  </si>
  <si>
    <t>100MG/ML POR GTT SOL 96ML</t>
  </si>
  <si>
    <t>12494</t>
  </si>
  <si>
    <t>AUGMENTIN 1 G</t>
  </si>
  <si>
    <t>875MG/125MG TBL FLM 14 I</t>
  </si>
  <si>
    <t>ATORVASTATIN</t>
  </si>
  <si>
    <t>50309</t>
  </si>
  <si>
    <t>TULIP</t>
  </si>
  <si>
    <t>10MG TBL FLM 30</t>
  </si>
  <si>
    <t>CETIRIZIN</t>
  </si>
  <si>
    <t>5476</t>
  </si>
  <si>
    <t>ZODAC</t>
  </si>
  <si>
    <t>10MG TBL FLM 7</t>
  </si>
  <si>
    <t>HOŘČÍK (RŮZNÉ SOLE V KOMBINACI)</t>
  </si>
  <si>
    <t>215978</t>
  </si>
  <si>
    <t>365MG POR GRA SOL SCC 30</t>
  </si>
  <si>
    <t>KARBAMAZEPIN</t>
  </si>
  <si>
    <t>16445</t>
  </si>
  <si>
    <t>TEGRETOL CR 400</t>
  </si>
  <si>
    <t>400MG TBL PRO 30</t>
  </si>
  <si>
    <t>3417</t>
  </si>
  <si>
    <t>BISTON</t>
  </si>
  <si>
    <t>200MG TBL NOB 50</t>
  </si>
  <si>
    <t>KETOPROFEN</t>
  </si>
  <si>
    <t>76655</t>
  </si>
  <si>
    <t>KETONAL</t>
  </si>
  <si>
    <t>50MG CPS DUR 25</t>
  </si>
  <si>
    <t>83459</t>
  </si>
  <si>
    <t>300MG CPS DUR 100</t>
  </si>
  <si>
    <t>KLOMIPRAMIN</t>
  </si>
  <si>
    <t>16028</t>
  </si>
  <si>
    <t>ANAFRANIL SR 75</t>
  </si>
  <si>
    <t>75MG TBL RET 20</t>
  </si>
  <si>
    <t>LEVOCETIRIZIN</t>
  </si>
  <si>
    <t>216531</t>
  </si>
  <si>
    <t>ZENARO</t>
  </si>
  <si>
    <t>5MG TBL FLM 50 IV</t>
  </si>
  <si>
    <t>LEVONORGESTREL A ESTROGEN</t>
  </si>
  <si>
    <t>89782</t>
  </si>
  <si>
    <t>KLIMONORM</t>
  </si>
  <si>
    <t>2MG+2MG/0,15MG TBL OBD 3X21</t>
  </si>
  <si>
    <t>MEBENDAZOL</t>
  </si>
  <si>
    <t>122198</t>
  </si>
  <si>
    <t>VERMOX</t>
  </si>
  <si>
    <t>100MG TBL NOB 6</t>
  </si>
  <si>
    <t>MOKLOBEMID</t>
  </si>
  <si>
    <t>136150</t>
  </si>
  <si>
    <t>AURORIX</t>
  </si>
  <si>
    <t>150MG TBL FLM 30</t>
  </si>
  <si>
    <t>59662</t>
  </si>
  <si>
    <t>PREDNISON</t>
  </si>
  <si>
    <t>269</t>
  </si>
  <si>
    <t>PREDNISON 5 LÉČIVA</t>
  </si>
  <si>
    <t>5MG TBL NOB 20</t>
  </si>
  <si>
    <t>SERTRALIN</t>
  </si>
  <si>
    <t>53951</t>
  </si>
  <si>
    <t>ZOLOFT</t>
  </si>
  <si>
    <t>100MG TBL FLM 28</t>
  </si>
  <si>
    <t>Sildenafil</t>
  </si>
  <si>
    <t>26908</t>
  </si>
  <si>
    <t>VIAGRA</t>
  </si>
  <si>
    <t>50MG TBL FLM 4 I</t>
  </si>
  <si>
    <t>32083</t>
  </si>
  <si>
    <t>100MG/ML POR GTT SOL 1X10ML</t>
  </si>
  <si>
    <t>54236</t>
  </si>
  <si>
    <t>TRAMUNDIN RETARD</t>
  </si>
  <si>
    <t>100MG TBL PRO 30</t>
  </si>
  <si>
    <t>TRIAMCINOLON</t>
  </si>
  <si>
    <t>2828</t>
  </si>
  <si>
    <t>TRIAMCINOLON LÉČIVA CRM</t>
  </si>
  <si>
    <t>1MG/G CRM 10G</t>
  </si>
  <si>
    <t>2829</t>
  </si>
  <si>
    <t>TRIAMCINOLON LÉČIVA UNG</t>
  </si>
  <si>
    <t>1MG/G UNG 10G</t>
  </si>
  <si>
    <t>6618</t>
  </si>
  <si>
    <t>NEUROL 0,5</t>
  </si>
  <si>
    <t>0,5MG TBL NOB 30</t>
  </si>
  <si>
    <t>47725</t>
  </si>
  <si>
    <t>250MG TBL FLM 10</t>
  </si>
  <si>
    <t>132865</t>
  </si>
  <si>
    <t>ZYRTEC</t>
  </si>
  <si>
    <t>10MG/ML POR GTT SOL 20ML</t>
  </si>
  <si>
    <t>28833</t>
  </si>
  <si>
    <t>AERIUS</t>
  </si>
  <si>
    <t>2,5MG POR TBL DIS 60</t>
  </si>
  <si>
    <t>DEXAMETHASON A ANTIINFEKTIVA</t>
  </si>
  <si>
    <t>57866</t>
  </si>
  <si>
    <t>TOBRADEX</t>
  </si>
  <si>
    <t>3MG/ML+1MG/ML OPH GTT SUS 1X5M</t>
  </si>
  <si>
    <t>DIHYDROKODEIN</t>
  </si>
  <si>
    <t>41796</t>
  </si>
  <si>
    <t>DHC CONTINUS</t>
  </si>
  <si>
    <t>120MG TBL RET 30</t>
  </si>
  <si>
    <t>16032</t>
  </si>
  <si>
    <t>VOLTAREN RAPID</t>
  </si>
  <si>
    <t>50MG TBL OBD 10</t>
  </si>
  <si>
    <t>16031</t>
  </si>
  <si>
    <t>VOLTAREN 50</t>
  </si>
  <si>
    <t>50MG TBL ENT 20</t>
  </si>
  <si>
    <t>Erdostein</t>
  </si>
  <si>
    <t>87073</t>
  </si>
  <si>
    <t>225MG POR GRA SUS 20</t>
  </si>
  <si>
    <t>ESOMEPRAZOL</t>
  </si>
  <si>
    <t>180050</t>
  </si>
  <si>
    <t>HELIDES</t>
  </si>
  <si>
    <t>29815</t>
  </si>
  <si>
    <t>27,5MCG/VSTŘIK NAS SPR SUS 1X6</t>
  </si>
  <si>
    <t>Chondroitin-sulfát</t>
  </si>
  <si>
    <t>14821</t>
  </si>
  <si>
    <t>CONDROSULF</t>
  </si>
  <si>
    <t>800MG TBL FLM 30</t>
  </si>
  <si>
    <t>14817</t>
  </si>
  <si>
    <t>400MG CPS DUR 60</t>
  </si>
  <si>
    <t>999999</t>
  </si>
  <si>
    <t>172556</t>
  </si>
  <si>
    <t>50MG CPS DUR 20</t>
  </si>
  <si>
    <t>KLARITHROMYCIN</t>
  </si>
  <si>
    <t>53189</t>
  </si>
  <si>
    <t>KLACID SR</t>
  </si>
  <si>
    <t>500MG TBL RET 7</t>
  </si>
  <si>
    <t>KYSELINA HYALURONOVÁ</t>
  </si>
  <si>
    <t>59840</t>
  </si>
  <si>
    <t>HYALGAN</t>
  </si>
  <si>
    <t>20MG/2ML INJ SOL 1X2ML</t>
  </si>
  <si>
    <t>LORATADIN</t>
  </si>
  <si>
    <t>53639</t>
  </si>
  <si>
    <t>FLONIDAN</t>
  </si>
  <si>
    <t>10MG TBL NOB 30</t>
  </si>
  <si>
    <t>MEFENOXALON</t>
  </si>
  <si>
    <t>85656</t>
  </si>
  <si>
    <t>DORSIFLEX</t>
  </si>
  <si>
    <t>201287</t>
  </si>
  <si>
    <t>0,05MG/DÁV NAS SPR SUS 3X140DÁ</t>
  </si>
  <si>
    <t>NIFUROXAZID</t>
  </si>
  <si>
    <t>155871</t>
  </si>
  <si>
    <t>200MG CPS DUR 14</t>
  </si>
  <si>
    <t>88708</t>
  </si>
  <si>
    <t>ALGIFEN</t>
  </si>
  <si>
    <t>500MG/5,25MG/0,1MG TBL NOB 20</t>
  </si>
  <si>
    <t>Pregabalin</t>
  </si>
  <si>
    <t>211884</t>
  </si>
  <si>
    <t>PREGLENIX</t>
  </si>
  <si>
    <t>150MG CPS DUR 30</t>
  </si>
  <si>
    <t>42475</t>
  </si>
  <si>
    <t>50MG/250MCG TBL OBD 20</t>
  </si>
  <si>
    <t>TRAMADOL A PARACETAMOL</t>
  </si>
  <si>
    <t>17924</t>
  </si>
  <si>
    <t>37,5MG/325MG TBL FLM 10</t>
  </si>
  <si>
    <t>132871</t>
  </si>
  <si>
    <t>99366</t>
  </si>
  <si>
    <t>AMOKSIKLAV 457 MG/5 ML</t>
  </si>
  <si>
    <t>400MG/57MG/5ML POR PLV SUS 70M</t>
  </si>
  <si>
    <t>132811</t>
  </si>
  <si>
    <t>AZITHROMYCIN</t>
  </si>
  <si>
    <t>155859</t>
  </si>
  <si>
    <t>SUMAMED</t>
  </si>
  <si>
    <t>500MG TBL FLM 3</t>
  </si>
  <si>
    <t>42844</t>
  </si>
  <si>
    <t>125MG POR GRA SUS 100ML</t>
  </si>
  <si>
    <t>47726</t>
  </si>
  <si>
    <t>250MG TBL FLM 14</t>
  </si>
  <si>
    <t>18523</t>
  </si>
  <si>
    <t>168838</t>
  </si>
  <si>
    <t>5MG TBL FLM 90</t>
  </si>
  <si>
    <t>DIAZEPAM</t>
  </si>
  <si>
    <t>2477</t>
  </si>
  <si>
    <t>5MG TBL NOB 20(2X10)</t>
  </si>
  <si>
    <t>2478</t>
  </si>
  <si>
    <t>10MG TBL NOB 20(2X10)</t>
  </si>
  <si>
    <t>208695</t>
  </si>
  <si>
    <t>10MG TBL NOB 20(1X20)</t>
  </si>
  <si>
    <t>47439</t>
  </si>
  <si>
    <t>150MG CPS DUR 3 I</t>
  </si>
  <si>
    <t>201970</t>
  </si>
  <si>
    <t>PAMYCON NA PŘÍPRAVU KAPEK</t>
  </si>
  <si>
    <t>33000IU/2500IU DRM PLV SOL 1</t>
  </si>
  <si>
    <t>83615</t>
  </si>
  <si>
    <t>KLACID 250</t>
  </si>
  <si>
    <t>NATAMYCIN</t>
  </si>
  <si>
    <t>78213</t>
  </si>
  <si>
    <t>PIMAFUCIN</t>
  </si>
  <si>
    <t>100MG VAG GLB 3</t>
  </si>
  <si>
    <t>PANTOPRAZOL</t>
  </si>
  <si>
    <t>180578</t>
  </si>
  <si>
    <t>20MG TBL ENT 90 II</t>
  </si>
  <si>
    <t>ZOLPIDEM</t>
  </si>
  <si>
    <t>16286</t>
  </si>
  <si>
    <t>STILNOX</t>
  </si>
  <si>
    <t>17925</t>
  </si>
  <si>
    <t>37,5MG/325MG TBL FLM 20</t>
  </si>
  <si>
    <t>17926</t>
  </si>
  <si>
    <t>37,5MG/325MG TBL FLM 30</t>
  </si>
  <si>
    <t>132872</t>
  </si>
  <si>
    <t>CIKLOPIROX</t>
  </si>
  <si>
    <t>76151</t>
  </si>
  <si>
    <t>BATRAFEN ROZTOK</t>
  </si>
  <si>
    <t>10MG/ML DRM SOL 10ML</t>
  </si>
  <si>
    <t>45010</t>
  </si>
  <si>
    <t>AZITROMYCIN SANDOZ</t>
  </si>
  <si>
    <t>45011</t>
  </si>
  <si>
    <t>500MG TBL FLM 6</t>
  </si>
  <si>
    <t>76152</t>
  </si>
  <si>
    <t>10MG/ML DRM SOL 20ML</t>
  </si>
  <si>
    <t>168849</t>
  </si>
  <si>
    <t>DESLORATADINE TEVA</t>
  </si>
  <si>
    <t>5MG TBL FLM 50</t>
  </si>
  <si>
    <t>58142</t>
  </si>
  <si>
    <t>50MG TBL ENT 30</t>
  </si>
  <si>
    <t>89024</t>
  </si>
  <si>
    <t>75604</t>
  </si>
  <si>
    <t>DICLOFENAC AL 25</t>
  </si>
  <si>
    <t>25MG TBL ENT 50</t>
  </si>
  <si>
    <t>DIOSMIN, KOMBINACE</t>
  </si>
  <si>
    <t>14075</t>
  </si>
  <si>
    <t>DETRALEX</t>
  </si>
  <si>
    <t>500MG TBL FLM 60</t>
  </si>
  <si>
    <t>132908</t>
  </si>
  <si>
    <t>500MG TBL FLM 120</t>
  </si>
  <si>
    <t>JINÁ ANTIHISTAMINIKA PRO SYSTÉMOVOU APLIKACI</t>
  </si>
  <si>
    <t>2479</t>
  </si>
  <si>
    <t>2MG TBL NOB 20</t>
  </si>
  <si>
    <t>15222</t>
  </si>
  <si>
    <t>DALACIN</t>
  </si>
  <si>
    <t>20MG/G VAG CRM 40G+7APL</t>
  </si>
  <si>
    <t>14910</t>
  </si>
  <si>
    <t>10MG TBL NOB 90</t>
  </si>
  <si>
    <t>MUPIROCIN</t>
  </si>
  <si>
    <t>90778</t>
  </si>
  <si>
    <t>BACTROBAN</t>
  </si>
  <si>
    <t>20MG/G UNG 15G</t>
  </si>
  <si>
    <t>2181</t>
  </si>
  <si>
    <t>100MG POR GRA SUS 6 I</t>
  </si>
  <si>
    <t>132649</t>
  </si>
  <si>
    <t>TELMISARTAN</t>
  </si>
  <si>
    <t>TELMISARTAN A DIURETIKA</t>
  </si>
  <si>
    <t>26578</t>
  </si>
  <si>
    <t>MICARDISPLUS</t>
  </si>
  <si>
    <t>80MG/12,5MG TBL NOB 28</t>
  </si>
  <si>
    <t>DOXYCYKLIN</t>
  </si>
  <si>
    <t>90986</t>
  </si>
  <si>
    <t>100MG TBL NOB 10</t>
  </si>
  <si>
    <t>JINÁ KAPILÁRY STABILIZUJÍCÍ LÁTKY</t>
  </si>
  <si>
    <t>107806</t>
  </si>
  <si>
    <t>20MG TBL ENT 30</t>
  </si>
  <si>
    <t>16287</t>
  </si>
  <si>
    <t>FASTUM</t>
  </si>
  <si>
    <t>25MG/G GEL 100G</t>
  </si>
  <si>
    <t>203854</t>
  </si>
  <si>
    <t>KLACID 500</t>
  </si>
  <si>
    <t>KODEIN</t>
  </si>
  <si>
    <t>56993</t>
  </si>
  <si>
    <t>CODEIN SLOVAKOFARMA</t>
  </si>
  <si>
    <t>30MG TBL NOB 10</t>
  </si>
  <si>
    <t>90</t>
  </si>
  <si>
    <t>MAKROGOL</t>
  </si>
  <si>
    <t>184039</t>
  </si>
  <si>
    <t>FORLAX</t>
  </si>
  <si>
    <t>4G POR PLV SOL SCC 20</t>
  </si>
  <si>
    <t>Pseudoefedrin, kombinace</t>
  </si>
  <si>
    <t>202893</t>
  </si>
  <si>
    <t>CLARINASE REPETABS</t>
  </si>
  <si>
    <t>5MG/120MG TBL PRO 14 II</t>
  </si>
  <si>
    <t>Různá jiná léčiva pro lokální léčbu v dutině ústní</t>
  </si>
  <si>
    <t>136395</t>
  </si>
  <si>
    <t>SOLCOSERYL</t>
  </si>
  <si>
    <t>2,125MG/G+10MG/G ORM PST 1X5G</t>
  </si>
  <si>
    <t>BETAMETHASON A ANTIBIOTIKA</t>
  </si>
  <si>
    <t>17170</t>
  </si>
  <si>
    <t>BELOGENT</t>
  </si>
  <si>
    <t>0,5MG/G+1MG/G CRM 30G</t>
  </si>
  <si>
    <t>2546</t>
  </si>
  <si>
    <t>75631</t>
  </si>
  <si>
    <t>DICLOFENAC AL RETARD</t>
  </si>
  <si>
    <t>100MG TBL PRO 20</t>
  </si>
  <si>
    <t>Hydrokortison</t>
  </si>
  <si>
    <t>858</t>
  </si>
  <si>
    <t>HYDROCORTISON LÉČIVA</t>
  </si>
  <si>
    <t>10MG/G UNG 10G</t>
  </si>
  <si>
    <t>53853</t>
  </si>
  <si>
    <t>CITALOPRAM</t>
  </si>
  <si>
    <t>17425</t>
  </si>
  <si>
    <t>CITALEC 10 ZENTIVA</t>
  </si>
  <si>
    <t>87076</t>
  </si>
  <si>
    <t>300MG CPS DUR 20</t>
  </si>
  <si>
    <t>95560</t>
  </si>
  <si>
    <t>300MG CPS DUR 30</t>
  </si>
  <si>
    <t>FENTANYL</t>
  </si>
  <si>
    <t>FLUVASTATIN</t>
  </si>
  <si>
    <t>200993</t>
  </si>
  <si>
    <t>LESCOL XL</t>
  </si>
  <si>
    <t>80MG TBL PRO 30</t>
  </si>
  <si>
    <t>66555</t>
  </si>
  <si>
    <t>INDOMETACIN</t>
  </si>
  <si>
    <t>93724</t>
  </si>
  <si>
    <t>INDOMETACIN BERLIN-CHEMIE</t>
  </si>
  <si>
    <t>100MG SUP 10</t>
  </si>
  <si>
    <t>162858</t>
  </si>
  <si>
    <t>ASPIRIN PROTECT 100</t>
  </si>
  <si>
    <t>100MG TBL ENT 28</t>
  </si>
  <si>
    <t>163425</t>
  </si>
  <si>
    <t>100MG TBL ENT 50</t>
  </si>
  <si>
    <t>METOPROLOL</t>
  </si>
  <si>
    <t>31536</t>
  </si>
  <si>
    <t>BETALOC ZOK</t>
  </si>
  <si>
    <t>25MG TBL PRO 100</t>
  </si>
  <si>
    <t>49934</t>
  </si>
  <si>
    <t>25MG TBL PRO 30</t>
  </si>
  <si>
    <t>58037</t>
  </si>
  <si>
    <t>50MG TBL PRO 30</t>
  </si>
  <si>
    <t>RAMIPRIL</t>
  </si>
  <si>
    <t>15864</t>
  </si>
  <si>
    <t>TRITACE</t>
  </si>
  <si>
    <t>56981</t>
  </si>
  <si>
    <t>5MG TBL NOB 30</t>
  </si>
  <si>
    <t>56983</t>
  </si>
  <si>
    <t>SILYMARIN</t>
  </si>
  <si>
    <t>19570</t>
  </si>
  <si>
    <t>LAGOSA</t>
  </si>
  <si>
    <t>TBL OBD 50</t>
  </si>
  <si>
    <t>19571</t>
  </si>
  <si>
    <t>TBL OBD 100</t>
  </si>
  <si>
    <t>THEOFYLIN</t>
  </si>
  <si>
    <t>61238</t>
  </si>
  <si>
    <t>THEOPLUS 300</t>
  </si>
  <si>
    <t>300MG TBL PRO 30</t>
  </si>
  <si>
    <t>94933</t>
  </si>
  <si>
    <t>875MG/125MG TBL FLM 14 II</t>
  </si>
  <si>
    <t>132711</t>
  </si>
  <si>
    <t>216679</t>
  </si>
  <si>
    <t>1,5MG TBL NOB 28</t>
  </si>
  <si>
    <t>15646</t>
  </si>
  <si>
    <t>3MG/ML AUR/OPH GTT SOL 1X5ML</t>
  </si>
  <si>
    <t>15612</t>
  </si>
  <si>
    <t>VOLTAREN EMULGEL</t>
  </si>
  <si>
    <t>10MG/G GEL 50G I</t>
  </si>
  <si>
    <t>15613</t>
  </si>
  <si>
    <t>10MG/G GEL 100G I</t>
  </si>
  <si>
    <t>100095</t>
  </si>
  <si>
    <t>10MG/G GEL 30G II</t>
  </si>
  <si>
    <t>173218</t>
  </si>
  <si>
    <t>10MG/G GEL 150G II</t>
  </si>
  <si>
    <t>97654</t>
  </si>
  <si>
    <t>DOXYBENE</t>
  </si>
  <si>
    <t>100MG CPS MOL 10</t>
  </si>
  <si>
    <t>IBUPROFEN</t>
  </si>
  <si>
    <t>11063</t>
  </si>
  <si>
    <t>IBALGIN 600</t>
  </si>
  <si>
    <t>600MG TBL FLM 30</t>
  </si>
  <si>
    <t>201971</t>
  </si>
  <si>
    <t>33000IU/2500IU DRM PLV SOL 10</t>
  </si>
  <si>
    <t>215606</t>
  </si>
  <si>
    <t>AMITRIPTYLIN</t>
  </si>
  <si>
    <t>87166</t>
  </si>
  <si>
    <t>AMITRIPTYLIN-SLOVAKOFARMA</t>
  </si>
  <si>
    <t>25MG TBL FLM 20</t>
  </si>
  <si>
    <t>96039</t>
  </si>
  <si>
    <t>180988</t>
  </si>
  <si>
    <t>GENTADEX</t>
  </si>
  <si>
    <t>5MG/ML+1MG/ML OPH GTT SOL 1X5M</t>
  </si>
  <si>
    <t>203564</t>
  </si>
  <si>
    <t>100MG TBL NOB 100</t>
  </si>
  <si>
    <t>17187</t>
  </si>
  <si>
    <t>NIMESIL</t>
  </si>
  <si>
    <t>100MG POR GRA SUS 30</t>
  </si>
  <si>
    <t>132723</t>
  </si>
  <si>
    <t>6200</t>
  </si>
  <si>
    <t>TRAMAL</t>
  </si>
  <si>
    <t>50MG/ML INJ SOL 5X1ML</t>
  </si>
  <si>
    <t>201128</t>
  </si>
  <si>
    <t>100MG SUP 5</t>
  </si>
  <si>
    <t>155941</t>
  </si>
  <si>
    <t>HERPESIN</t>
  </si>
  <si>
    <t>50MG/G CRM 5G</t>
  </si>
  <si>
    <t>90959</t>
  </si>
  <si>
    <t>75603</t>
  </si>
  <si>
    <t>25MG TBL ENT 20</t>
  </si>
  <si>
    <t>DROSPIRENON A ETHINYLESTRADIOL</t>
  </si>
  <si>
    <t>175973</t>
  </si>
  <si>
    <t>SYLVIANE</t>
  </si>
  <si>
    <t>0,03MG/3MG TBL FLM 3X21</t>
  </si>
  <si>
    <t>GABAPENTIN</t>
  </si>
  <si>
    <t>126164</t>
  </si>
  <si>
    <t>GABAGAMMA</t>
  </si>
  <si>
    <t>300MG CPS DUR 2X100</t>
  </si>
  <si>
    <t>76654</t>
  </si>
  <si>
    <t>KETONAL RETARD</t>
  </si>
  <si>
    <t>150MG TBL PRO 20</t>
  </si>
  <si>
    <t>172555</t>
  </si>
  <si>
    <t>50MG CPS DUR 10</t>
  </si>
  <si>
    <t>1629</t>
  </si>
  <si>
    <t>DALACIN T</t>
  </si>
  <si>
    <t>10MG/ML DRM SOL 30ML</t>
  </si>
  <si>
    <t>Norethisteron</t>
  </si>
  <si>
    <t>125226</t>
  </si>
  <si>
    <t>NORETHISTERON ZENTIVA</t>
  </si>
  <si>
    <t>216102</t>
  </si>
  <si>
    <t>5MG/120MG TBL PRO 7 II</t>
  </si>
  <si>
    <t>DIENOGEST A ETHINYLESTRADIOL</t>
  </si>
  <si>
    <t>115775</t>
  </si>
  <si>
    <t>DIECYCLEN</t>
  </si>
  <si>
    <t>2MG/0,03MG TBL FLM 3X28</t>
  </si>
  <si>
    <t>CHOLEKALCIFEROL</t>
  </si>
  <si>
    <t>12023</t>
  </si>
  <si>
    <t>VIGANTOL</t>
  </si>
  <si>
    <t>0,5MG/ML POR GTT SOL 1X10ML</t>
  </si>
  <si>
    <t>32080</t>
  </si>
  <si>
    <t>IBALGIN 400</t>
  </si>
  <si>
    <t>400MG TBL FLM 12</t>
  </si>
  <si>
    <t>84114</t>
  </si>
  <si>
    <t>25MG/G GEL 50G</t>
  </si>
  <si>
    <t>PARACETAMOL</t>
  </si>
  <si>
    <t>155148</t>
  </si>
  <si>
    <t>500MG TBL NOB 12</t>
  </si>
  <si>
    <t>9999910</t>
  </si>
  <si>
    <t>ALOPURINOL</t>
  </si>
  <si>
    <t>107869</t>
  </si>
  <si>
    <t>APO-ALLOPURINOL</t>
  </si>
  <si>
    <t>127263</t>
  </si>
  <si>
    <t>ALOPURINOL SANDOZ</t>
  </si>
  <si>
    <t>Amlodipin</t>
  </si>
  <si>
    <t>163114</t>
  </si>
  <si>
    <t>ZOREM</t>
  </si>
  <si>
    <t>192227</t>
  </si>
  <si>
    <t>5MG TBL NOB 300</t>
  </si>
  <si>
    <t>169033</t>
  </si>
  <si>
    <t>500MG TBL FLM 16</t>
  </si>
  <si>
    <t>ETOFYLIN-NIKOTINÁT</t>
  </si>
  <si>
    <t>17983</t>
  </si>
  <si>
    <t>OXYPHYLLIN</t>
  </si>
  <si>
    <t>119940</t>
  </si>
  <si>
    <t>PRONTOFLEX 10%</t>
  </si>
  <si>
    <t>100MG/ML DRM SPR SOL 25ML</t>
  </si>
  <si>
    <t>Kyanokobalamin</t>
  </si>
  <si>
    <t>643</t>
  </si>
  <si>
    <t>VITAMIN B12 LÉČIVA</t>
  </si>
  <si>
    <t>1000MCG INJ SOL 5X1ML</t>
  </si>
  <si>
    <t>119688</t>
  </si>
  <si>
    <t>40MG TBL ENT 100 I</t>
  </si>
  <si>
    <t>180698</t>
  </si>
  <si>
    <t>40MG TBL ENT 90</t>
  </si>
  <si>
    <t>214526</t>
  </si>
  <si>
    <t>194307</t>
  </si>
  <si>
    <t>50MG POR TBL DIS 4 I</t>
  </si>
  <si>
    <t>167666</t>
  </si>
  <si>
    <t>TOLURA</t>
  </si>
  <si>
    <t>40MG TBL NOB 28</t>
  </si>
  <si>
    <t>167676</t>
  </si>
  <si>
    <t>80MG TBL NOB 84</t>
  </si>
  <si>
    <t>155938</t>
  </si>
  <si>
    <t>HERPESIN 200</t>
  </si>
  <si>
    <t>200MG TBL NOB 25</t>
  </si>
  <si>
    <t>AMOXICILIN</t>
  </si>
  <si>
    <t>62050</t>
  </si>
  <si>
    <t>DUOMOX 500</t>
  </si>
  <si>
    <t>500MG TBL SUS 20</t>
  </si>
  <si>
    <t>88219</t>
  </si>
  <si>
    <t>15653</t>
  </si>
  <si>
    <t>Digoxin</t>
  </si>
  <si>
    <t>83318</t>
  </si>
  <si>
    <t>DIGOXIN 0,125 LÉČIVA</t>
  </si>
  <si>
    <t>0,125MG TBL NOB 30</t>
  </si>
  <si>
    <t>58425</t>
  </si>
  <si>
    <t>50MG TBL FLM 30</t>
  </si>
  <si>
    <t>JODOVANÝ POVIDON</t>
  </si>
  <si>
    <t>203323</t>
  </si>
  <si>
    <t>100MG/G UNG 100G</t>
  </si>
  <si>
    <t>KLOTRIMAZOL</t>
  </si>
  <si>
    <t>65484</t>
  </si>
  <si>
    <t>CLOTRIMAZOL AL 1%</t>
  </si>
  <si>
    <t>0,01G/G CRM 20G</t>
  </si>
  <si>
    <t>KYSELINA FUSIDOVÁ</t>
  </si>
  <si>
    <t>88746</t>
  </si>
  <si>
    <t>FUCIDIN</t>
  </si>
  <si>
    <t>20MG/G UNG 1X15G</t>
  </si>
  <si>
    <t>200860</t>
  </si>
  <si>
    <t>3645</t>
  </si>
  <si>
    <t>216963</t>
  </si>
  <si>
    <t>5MG TBL NOB 45</t>
  </si>
  <si>
    <t>Organo-heparinoid</t>
  </si>
  <si>
    <t>3575</t>
  </si>
  <si>
    <t>HEPAROID LÉČIVA</t>
  </si>
  <si>
    <t>2MG/G CRM 30G</t>
  </si>
  <si>
    <t>Salbutamol</t>
  </si>
  <si>
    <t>31934</t>
  </si>
  <si>
    <t>VENTOLIN INHALER N</t>
  </si>
  <si>
    <t>100MCG/DÁV INH SUS PSS 200DÁV</t>
  </si>
  <si>
    <t>3377</t>
  </si>
  <si>
    <t>SULTAMICILIN</t>
  </si>
  <si>
    <t>17149</t>
  </si>
  <si>
    <t>375MG TBL FLM 12</t>
  </si>
  <si>
    <t>57793</t>
  </si>
  <si>
    <t>TRAMAL KAPKY 100 MG/1 ML</t>
  </si>
  <si>
    <t>100MG/ML POR GTT SOL 1X96ML</t>
  </si>
  <si>
    <t>201133</t>
  </si>
  <si>
    <t>201131</t>
  </si>
  <si>
    <t>132870</t>
  </si>
  <si>
    <t>SALMETEROL A FLUTIKASON</t>
  </si>
  <si>
    <t>45961</t>
  </si>
  <si>
    <t>SERETIDE DISKUS</t>
  </si>
  <si>
    <t>50MCG/100MCG INH PLV DOS 1X60D</t>
  </si>
  <si>
    <t>201612</t>
  </si>
  <si>
    <t>37,5MG/325MG TBL FLM 60X1</t>
  </si>
  <si>
    <t>225850</t>
  </si>
  <si>
    <t>Dexamethason</t>
  </si>
  <si>
    <t>52334</t>
  </si>
  <si>
    <t>FORTECORTIN 4</t>
  </si>
  <si>
    <t>4MG TBL NOB 20</t>
  </si>
  <si>
    <t>214084</t>
  </si>
  <si>
    <t>DEXAMETHASONE KRKA</t>
  </si>
  <si>
    <t>4013</t>
  </si>
  <si>
    <t>200MG TBL NOB 10</t>
  </si>
  <si>
    <t>107135</t>
  </si>
  <si>
    <t>150MG CPS DUR 16</t>
  </si>
  <si>
    <t>46216</t>
  </si>
  <si>
    <t>ASPIRIN</t>
  </si>
  <si>
    <t>500MG TBL NOB 20</t>
  </si>
  <si>
    <t>LEVOTHYROXIN, SODNÁ SŮL</t>
  </si>
  <si>
    <t>METHYLPREDNISOLON</t>
  </si>
  <si>
    <t>40373</t>
  </si>
  <si>
    <t>MEDROL</t>
  </si>
  <si>
    <t>16MG TBL NOB 50</t>
  </si>
  <si>
    <t>NAFAZOLIN</t>
  </si>
  <si>
    <t>58159</t>
  </si>
  <si>
    <t>SANORIN</t>
  </si>
  <si>
    <t>1PM NAS SPR SOL 1X10ML</t>
  </si>
  <si>
    <t>214593</t>
  </si>
  <si>
    <t>17186</t>
  </si>
  <si>
    <t>25364</t>
  </si>
  <si>
    <t>0</t>
  </si>
  <si>
    <t>*2062</t>
  </si>
  <si>
    <t>28839</t>
  </si>
  <si>
    <t>0,5MG/ML POR SOL 120ML+LŽIČKA</t>
  </si>
  <si>
    <t>89026</t>
  </si>
  <si>
    <t>50MG TBL ENT 100</t>
  </si>
  <si>
    <t>199680</t>
  </si>
  <si>
    <t>300MG CPS DUR 60</t>
  </si>
  <si>
    <t>Meloxikam</t>
  </si>
  <si>
    <t>112561</t>
  </si>
  <si>
    <t>RECOXA</t>
  </si>
  <si>
    <t>15MG TBL NOB 30</t>
  </si>
  <si>
    <t>13281</t>
  </si>
  <si>
    <t>15MG TBL NOB 20</t>
  </si>
  <si>
    <t>155683</t>
  </si>
  <si>
    <t>28831</t>
  </si>
  <si>
    <t>2,5MG POR TBL DIS 30</t>
  </si>
  <si>
    <t>216196</t>
  </si>
  <si>
    <t>Midazolam</t>
  </si>
  <si>
    <t>202855</t>
  </si>
  <si>
    <t>HELICID</t>
  </si>
  <si>
    <t>40MG CPS ETD 28 II</t>
  </si>
  <si>
    <t>TOBRAMYCIN</t>
  </si>
  <si>
    <t>86264</t>
  </si>
  <si>
    <t>TOBREX</t>
  </si>
  <si>
    <t>3MG/ML OPH GTT SOL 1X5ML</t>
  </si>
  <si>
    <t>4311</t>
  </si>
  <si>
    <t>178236</t>
  </si>
  <si>
    <t>TRAMADOL MYLAN</t>
  </si>
  <si>
    <t>11486</t>
  </si>
  <si>
    <t>INJ SOL 25X2ML</t>
  </si>
  <si>
    <t>84895</t>
  </si>
  <si>
    <t>125MG TBL FLM 10</t>
  </si>
  <si>
    <t>125114</t>
  </si>
  <si>
    <t>100MG TBL NOB 3X20</t>
  </si>
  <si>
    <t>26912</t>
  </si>
  <si>
    <t>100MG TBL FLM 4 I</t>
  </si>
  <si>
    <t>192354</t>
  </si>
  <si>
    <t>42845</t>
  </si>
  <si>
    <t>125MG POR GRA SUS 50ML</t>
  </si>
  <si>
    <t>812</t>
  </si>
  <si>
    <t>SANORIN 1 PM</t>
  </si>
  <si>
    <t>1MG/ML NAS GTT SOL 1X10ML</t>
  </si>
  <si>
    <t>12687</t>
  </si>
  <si>
    <t>TRAMAL RETARD TABLETY 100 MG</t>
  </si>
  <si>
    <t>14827</t>
  </si>
  <si>
    <t>FLECTOR EP RAPID</t>
  </si>
  <si>
    <t>50MG POR GRA SOL SCC 10</t>
  </si>
  <si>
    <t>216192</t>
  </si>
  <si>
    <t>KLACID</t>
  </si>
  <si>
    <t>125MG/5ML POR GRA SUS 100ML</t>
  </si>
  <si>
    <t>199970</t>
  </si>
  <si>
    <t>NIMED</t>
  </si>
  <si>
    <t>74991</t>
  </si>
  <si>
    <t>AMOKSIKLAV 156,25 MG/5 ML</t>
  </si>
  <si>
    <t xml:space="preserve">125MG/31,25MG/5ML POR PLV SUS </t>
  </si>
  <si>
    <t>132968</t>
  </si>
  <si>
    <t>HYDROKORTISON-BUTYRÁT</t>
  </si>
  <si>
    <t>9305</t>
  </si>
  <si>
    <t>LOCOID 0,1%</t>
  </si>
  <si>
    <t>1MG/G CRM 30G</t>
  </si>
  <si>
    <t>2123</t>
  </si>
  <si>
    <t>4306</t>
  </si>
  <si>
    <t>TRAMAL TOBOLKY 50 MG</t>
  </si>
  <si>
    <t>50MG CPS DUR 20 I</t>
  </si>
  <si>
    <t>96416</t>
  </si>
  <si>
    <t>AMOKSIKLAV FORTE 312,5 MG/5ML</t>
  </si>
  <si>
    <t>250MG/62,5MG/5ML POR PLV SUS 1</t>
  </si>
  <si>
    <t>132992</t>
  </si>
  <si>
    <t>MĚKKÝ PARAFIN A TUKOVÉ PRODUKTY</t>
  </si>
  <si>
    <t>100273</t>
  </si>
  <si>
    <t>LIPOBASE</t>
  </si>
  <si>
    <t>CRM 100G</t>
  </si>
  <si>
    <t>202905</t>
  </si>
  <si>
    <t>KODEIN A PARACETAMOL</t>
  </si>
  <si>
    <t>109797</t>
  </si>
  <si>
    <t>ULTRACOD</t>
  </si>
  <si>
    <t>500MG/30MG TBL NOB 10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</si>
  <si>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</si>
  <si>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</si>
  <si>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</si>
  <si>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</si>
  <si>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</si>
  <si>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</si>
  <si>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N03AX12 - GABAPENTIN</t>
  </si>
  <si>
    <t>J01FA10 - AZITHROMYCIN</t>
  </si>
  <si>
    <t>R06AX27 - DESLORATADIN</t>
  </si>
  <si>
    <t>C09DA07 - TELMISARTAN A DIURETIKA</t>
  </si>
  <si>
    <t>R01AD09 - MOMETASON</t>
  </si>
  <si>
    <t>A02BC05 - ESOMEPRAZOL</t>
  </si>
  <si>
    <t>C09AA05 - RAMIPRIL</t>
  </si>
  <si>
    <t>N06AB04 - CITALOPRAM</t>
  </si>
  <si>
    <t>R06AE07 - CETIRIZIN</t>
  </si>
  <si>
    <t>M01AC06 - MELOXIKAM</t>
  </si>
  <si>
    <t>N06AB06 - SERTRALIN</t>
  </si>
  <si>
    <t>C07AB02 - METOPROLOL</t>
  </si>
  <si>
    <t>R03AC02 - SALBUTAMOL</t>
  </si>
  <si>
    <t>J01XX08 - LINEZOLID</t>
  </si>
  <si>
    <t>R06AX13 - LORATADIN</t>
  </si>
  <si>
    <t>N02AJ06 - KODEIN A PARACETAMOL</t>
  </si>
  <si>
    <t>C10AA05 - ATORVASTATIN</t>
  </si>
  <si>
    <t>400MG/57MG/5ML POR PLV SUS 70ML</t>
  </si>
  <si>
    <t>M01AC06</t>
  </si>
  <si>
    <t>R01AD09</t>
  </si>
  <si>
    <t>N06AB04</t>
  </si>
  <si>
    <t>R03AC02</t>
  </si>
  <si>
    <t>R06AX27</t>
  </si>
  <si>
    <t>R06AE07</t>
  </si>
  <si>
    <t>C10AA05</t>
  </si>
  <si>
    <t>N06AB06</t>
  </si>
  <si>
    <t>A02BC05</t>
  </si>
  <si>
    <t>R06AX13</t>
  </si>
  <si>
    <t>125MG/31,25MG/5ML POR PLV SUS 1</t>
  </si>
  <si>
    <t>J01FA10</t>
  </si>
  <si>
    <t>N02AJ06</t>
  </si>
  <si>
    <t>C09DA07</t>
  </si>
  <si>
    <t>J01XX08</t>
  </si>
  <si>
    <t>C07AB02</t>
  </si>
  <si>
    <t>C09AA05</t>
  </si>
  <si>
    <t>N03AX12</t>
  </si>
  <si>
    <t>Přehled plnění PL - Preskripce léčivých přípravků - orientační přehled</t>
  </si>
  <si>
    <t>50115004 - IUTN - kovové (Z506)</t>
  </si>
  <si>
    <t>50115007 - implant.dentální-samoplátci (Z526)</t>
  </si>
  <si>
    <t>50115010 - RTG materiál, filmy a chemikálie (Z504)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</si>
  <si>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</si>
  <si>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</si>
  <si>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</si>
  <si>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</si>
  <si>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</si>
  <si>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</si>
  <si>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</si>
  <si>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</si>
  <si>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</si>
  <si>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</si>
  <si>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</si>
  <si>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50115090 - ZPr - zubolékařský materiál (Z509)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</si>
  <si>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</si>
  <si>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</si>
  <si>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</si>
  <si>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</si>
  <si>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</si>
  <si>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</si>
  <si>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DH594</t>
  </si>
  <si>
    <t>Cartridge complete</t>
  </si>
  <si>
    <t>50115050</t>
  </si>
  <si>
    <t>obvazový materiál (Z502)</t>
  </si>
  <si>
    <t>ZN200</t>
  </si>
  <si>
    <t>Krytí hemostatické traumacel new dent kostky bal. á 50 ks 10115</t>
  </si>
  <si>
    <t>ZA640</t>
  </si>
  <si>
    <t>Krytí hemostatické traumacel taf light 7,5 x 5 cm bal. á 10 ks síťka 10296</t>
  </si>
  <si>
    <t>ZA544</t>
  </si>
  <si>
    <t>Krytí inadine nepřilnavé 5,0 x 5,0 cm 1/10 SYS01481EE</t>
  </si>
  <si>
    <t>ZA547</t>
  </si>
  <si>
    <t>Krytí inadine nepřilnavé 9,5 x 9,5 cm 1/10 SYS01512EE</t>
  </si>
  <si>
    <t>ZA486</t>
  </si>
  <si>
    <t>Krytí mastný tyl jelonet   5 x 5 cm á 50 ks 7403</t>
  </si>
  <si>
    <t>ZF042</t>
  </si>
  <si>
    <t>Krytí mastný tyl jelonet 10 x 10 cm á 10 ks 7404</t>
  </si>
  <si>
    <t>ZK404</t>
  </si>
  <si>
    <t>Krytí prontosan roztok 350 ml 400416</t>
  </si>
  <si>
    <t>ZO128</t>
  </si>
  <si>
    <t>Krytí roztok  k výplachu a čištění ran ActiMaris Sensitiv 1000 ml 3098119</t>
  </si>
  <si>
    <t>ZA595</t>
  </si>
  <si>
    <t>Krytí tegaderm 6,0 cm x 7,0 cm bal. á 100 ks s výřezem 1623W</t>
  </si>
  <si>
    <t>ZL669</t>
  </si>
  <si>
    <t>Krytí tegaderm diamond 10,0 cm x 12,0 cm bal. á 50 ks 1686</t>
  </si>
  <si>
    <t>ZK646</t>
  </si>
  <si>
    <t>Krytí tegaderm CHG 8,5 cm x 11,5 cm na CŽK-antibakt. bal. á 25 ks 1657R</t>
  </si>
  <si>
    <t>ZA562</t>
  </si>
  <si>
    <t>Náplast cosmopor i. v. 6 x 8 cm bal. á 50 ks 9008054</t>
  </si>
  <si>
    <t>ZB404</t>
  </si>
  <si>
    <t>Náplast cosmos 8 cm x 1 m 5403353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</si>
  <si>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</si>
  <si>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</si>
  <si>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</si>
  <si>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</si>
  <si>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</si>
  <si>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</si>
  <si>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</si>
  <si>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</si>
  <si>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ZD103</t>
  </si>
  <si>
    <t>Náplast omniplast 2,5 cm x 9,2 m 9004530</t>
  </si>
  <si>
    <t>ZA451</t>
  </si>
  <si>
    <t>Náplast omniplast 5,0 cm x 9,2 m 9004540 (900429)</t>
  </si>
  <si>
    <t>ZF351</t>
  </si>
  <si>
    <t>Náplast transpore bílá 1,25 cm x 9,14 m bal. á 24 ks 1534-0</t>
  </si>
  <si>
    <t>ZF352</t>
  </si>
  <si>
    <t>Náplast transpore bílá 2,50 cm x 9,14 m bal. á 12 ks 1534-1</t>
  </si>
  <si>
    <t>ZN475</t>
  </si>
  <si>
    <t>Obinadlo elastické universal   8 cm x 5 m 1323100312</t>
  </si>
  <si>
    <t>ZN477</t>
  </si>
  <si>
    <t>Obinadlo elastické universal 12 cm x 5 m 1323100314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</si>
  <si>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</si>
  <si>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</si>
  <si>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</si>
  <si>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</si>
  <si>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</si>
  <si>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</si>
  <si>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</si>
  <si>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</si>
  <si>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</si>
  <si>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</si>
  <si>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ZL790</t>
  </si>
  <si>
    <t>Obvaz sterilní hotový č. 3 A4101144</t>
  </si>
  <si>
    <t>ZA576</t>
  </si>
  <si>
    <t>Set sterilní pro močovou katetrizaci Mediset bal. á 10 ks 4552710</t>
  </si>
  <si>
    <t>ZM769</t>
  </si>
  <si>
    <t>Ubrousky cavilon pro péči při inkontinenci 8 ubrousků 20 x 30 cm bal. á 96 ks 9274 DH888843488</t>
  </si>
  <si>
    <t>ZA090</t>
  </si>
  <si>
    <t>Vata buničitá přířezy 37 x 57 cm 2730152</t>
  </si>
  <si>
    <t>50115060</t>
  </si>
  <si>
    <t>ZPr - ostatní (Z503)</t>
  </si>
  <si>
    <t>ZD650</t>
  </si>
  <si>
    <t>Aquapak - sterilní voda 340 ml s adaptérem bal. á 20 ks 400340</t>
  </si>
  <si>
    <t>ZN618</t>
  </si>
  <si>
    <t>Brýle kyslíkové pro dospělé bal. á 100 ks A0100</t>
  </si>
  <si>
    <t>ZK977</t>
  </si>
  <si>
    <t>Cévka odsávací CH14 s přerušovačem sání P01173a</t>
  </si>
  <si>
    <t>ZK978</t>
  </si>
  <si>
    <t>Cévka odsávací CH16 s přerušovačem sání P01175a</t>
  </si>
  <si>
    <t>ZC752</t>
  </si>
  <si>
    <t>Čepelka skalpelová 15 BB515</t>
  </si>
  <si>
    <t>ZB771</t>
  </si>
  <si>
    <t>Držák jehly základní 450201</t>
  </si>
  <si>
    <t>ZA738</t>
  </si>
  <si>
    <t>Filtr mini spike zelený 4550242</t>
  </si>
  <si>
    <t>ZB075</t>
  </si>
  <si>
    <t>Hadička kyslíková 2 m s koncovkami H-103007</t>
  </si>
  <si>
    <t>ZN298</t>
  </si>
  <si>
    <t>Hadička spojovací Gamaplus 1,8 x 1800 LL NO DOP 606304-ND</t>
  </si>
  <si>
    <t>Hadička spojovací Gamaplus HS 1,8 x 1800 LL NO DOP 606304-ND</t>
  </si>
  <si>
    <t>ZB328</t>
  </si>
  <si>
    <t>Kanyla TS 10,0 kovová 100020003 (41092)</t>
  </si>
  <si>
    <t>ZB105</t>
  </si>
  <si>
    <t>Kanyla TS 7,5 s manžetou 100/800/075</t>
  </si>
  <si>
    <t>ZA996</t>
  </si>
  <si>
    <t>Kanyla TS 8,0 s manžetou 100/800/080</t>
  </si>
  <si>
    <t>ZB056</t>
  </si>
  <si>
    <t>Kanyla TS 8,5 s manžetou bal. á 10 ks 100/800/085</t>
  </si>
  <si>
    <t>ZD809</t>
  </si>
  <si>
    <t>Kanyla vasofix 20G růžová safety 4269110S-01</t>
  </si>
  <si>
    <t>ZD808</t>
  </si>
  <si>
    <t>Kanyla vasofix 22G modrá safety 4269098S-01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</si>
  <si>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</si>
  <si>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</si>
  <si>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</si>
  <si>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</si>
  <si>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</si>
  <si>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</si>
  <si>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ZO372</t>
  </si>
  <si>
    <t>Konektor bezjehlový OptiSyte JIM:JSM4001</t>
  </si>
  <si>
    <t>ZA873</t>
  </si>
  <si>
    <t>Konektor kyslíkový 22Fr/6 mm 1568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</si>
  <si>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</si>
  <si>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</si>
  <si>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</si>
  <si>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</si>
  <si>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ZM405</t>
  </si>
  <si>
    <t>Kontejner ze styrofoamu na přepravu zkumavek kompletní bal. á 6 ks 95.1123</t>
  </si>
  <si>
    <t>ZB117</t>
  </si>
  <si>
    <t>Lanceta haemolance modrá plus low flow bal. á 100 ks DIS7371</t>
  </si>
  <si>
    <t>ZA728</t>
  </si>
  <si>
    <t>Lopatka ústní dřevěná lékařská nesterilní bal. á 100 ks 1320100655</t>
  </si>
  <si>
    <t>ZB351</t>
  </si>
  <si>
    <t>Miska petri UH pr. 60 mm á 20 ks 400927</t>
  </si>
  <si>
    <t>ZB956</t>
  </si>
  <si>
    <t>Nádoba na histologický mat. s pufrovaným formalínem HISTOFOR 125 ml bal. á 35 ks BFS-125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</si>
  <si>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</si>
  <si>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</si>
  <si>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</si>
  <si>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</si>
  <si>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ZN951</t>
  </si>
  <si>
    <t>Nádoba na histologický mat. s pufrovaným formalínem HISTOFOR 500 ml bal. á 24 ks BFS-500</t>
  </si>
  <si>
    <t>ZF159</t>
  </si>
  <si>
    <t>Nádoba na kontaminovaný odpad 1 l 15-0002</t>
  </si>
  <si>
    <t>ZF192</t>
  </si>
  <si>
    <t>Nádoba na kontaminovaný odpad 4 l 15-0004</t>
  </si>
  <si>
    <t>ZL105</t>
  </si>
  <si>
    <t>Nástavec pro odběr moče ke zkumavce vacuete 450251</t>
  </si>
  <si>
    <t>ZB681</t>
  </si>
  <si>
    <t>Návlek na fix. tyčinku k OPG bal. á 200 ks K0.805.0084</t>
  </si>
  <si>
    <t>ZL688</t>
  </si>
  <si>
    <t>Proužky Accu-Check Inform IIStrip 50 EU1 á 50 ks 05942861041</t>
  </si>
  <si>
    <t>ZB772</t>
  </si>
  <si>
    <t>Přechodka adaptér luer 450070</t>
  </si>
  <si>
    <t>ZL689</t>
  </si>
  <si>
    <t>Roztok Accu-Check Performa Int´l Controls 1+2 level 04861736</t>
  </si>
  <si>
    <t>ZB249</t>
  </si>
  <si>
    <t>Sáček močový s křížovou výpustí 2000 ml ZAR-TNU201601</t>
  </si>
  <si>
    <t>ZD010</t>
  </si>
  <si>
    <t>Set sterilní pro žilní katetrizaci Mediset bal. á 22 ks 4752003</t>
  </si>
  <si>
    <t>ZJ695</t>
  </si>
  <si>
    <t>Sonda žaludeční CH14 1200 mm s RTG linkou bal. á 50 ks 412014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</si>
  <si>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</si>
  <si>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</si>
  <si>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</si>
  <si>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</si>
  <si>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</si>
  <si>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</si>
  <si>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</si>
  <si>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</si>
  <si>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</si>
  <si>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</si>
  <si>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ZA749</t>
  </si>
  <si>
    <t>Stříkačka injekční 3-dílná 50 ml LL Omnifix Solo 4617509F</t>
  </si>
  <si>
    <t>ZN854</t>
  </si>
  <si>
    <t>Stříkačka injekční arteriální 3 ml bez jehly s heparinem bal. á 100 ks safePICO Aspirator 956-622</t>
  </si>
  <si>
    <t>ZB893</t>
  </si>
  <si>
    <t>Stříkačka inzulinová omnican 0,5 ml 100j s jehlou 30 G 9151125S</t>
  </si>
  <si>
    <t>ZF186</t>
  </si>
  <si>
    <t>Stříkačka janett 2-dílná 150 ml vyplachovací balená 08151</t>
  </si>
  <si>
    <t>ZH845</t>
  </si>
  <si>
    <t>Tyčinka vatová medcomfort + glyc. citónová příchuť bal. á 75 ks 09157-100</t>
  </si>
  <si>
    <t>ZP357</t>
  </si>
  <si>
    <t>Tyčinka vatová zvlhčující glycerín + citron bal. á 75 ks FTL-LS-15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</si>
  <si>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</si>
  <si>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</si>
  <si>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</si>
  <si>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</si>
  <si>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</si>
  <si>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</si>
  <si>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</si>
  <si>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</si>
  <si>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ZB777</t>
  </si>
  <si>
    <t>Zkumavka červená 4 ml gel 454071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</si>
  <si>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</si>
  <si>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</si>
  <si>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</si>
  <si>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</si>
  <si>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</si>
  <si>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</si>
  <si>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ZB775</t>
  </si>
  <si>
    <t>Zkumavka koagulace 4 ml modrá 454329</t>
  </si>
  <si>
    <t>ZE468</t>
  </si>
  <si>
    <t>Zkumavka koagulace modrá Quick 1 ml 454320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</si>
  <si>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</si>
  <si>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</si>
  <si>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</si>
  <si>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</si>
  <si>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</si>
  <si>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</si>
  <si>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</si>
  <si>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Zkumavka modrá 1 ml 454320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</si>
  <si>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</si>
  <si>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</si>
  <si>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</si>
  <si>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</si>
  <si>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</si>
  <si>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</si>
  <si>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</si>
  <si>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</si>
  <si>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</si>
  <si>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50115064</t>
  </si>
  <si>
    <t>ZPr - šicí materiál (Z529)</t>
  </si>
  <si>
    <t>ZB979</t>
  </si>
  <si>
    <t>Šití dafilon modrý 4/0 (1.5) bal. á 36 ks C0932205</t>
  </si>
  <si>
    <t>ZB978</t>
  </si>
  <si>
    <t>Šití dafilon modrý 5/0 (1) bal. á 36 ks C0932124</t>
  </si>
  <si>
    <t>ZO353</t>
  </si>
  <si>
    <t>Šití PGA-RESORBA pletené potahované syntetické vstřebatelné vlákno jehla HR 22 fialová 3/0 70cm bal.á 24 ks PA10211</t>
  </si>
  <si>
    <t>ZO354</t>
  </si>
  <si>
    <t>Šití PGA-RESORBA pletené potahované syntetické vstřebatelné vlákno jehla HR 22 fialová 4/0 70 cm bal. á 24 ks PA10210</t>
  </si>
  <si>
    <t>ZG849</t>
  </si>
  <si>
    <t>Šití premicron zelený 2/0 (3) bal. á 12 ks G0120061</t>
  </si>
  <si>
    <t>ZD736</t>
  </si>
  <si>
    <t>Šití silkam černý 4/0 (1.5) bal. á 36 ks C0760293</t>
  </si>
  <si>
    <t>ZD982</t>
  </si>
  <si>
    <t>Šití silkam černý 4/0 (1.5) bal. á 36 ks C0764825</t>
  </si>
  <si>
    <t>ZN643</t>
  </si>
  <si>
    <t>Šití vstřebatelné PGA-RESORBA 4/0 fialová HS 22 70 cm bal. á 24 ks ST1512</t>
  </si>
  <si>
    <t>50115065</t>
  </si>
  <si>
    <t>ZPr - vpichovací materiál (Z530)</t>
  </si>
  <si>
    <t>ZA834</t>
  </si>
  <si>
    <t>Jehla injekční 0,7 x 40 mm černá 4660021</t>
  </si>
  <si>
    <t>ZB556</t>
  </si>
  <si>
    <t>Jehla injekční 1,2 x 40 mm růžová 4665120</t>
  </si>
  <si>
    <t>ZA360</t>
  </si>
  <si>
    <t>Jehla sterican 0,5 x 25 mm oranžová 9186158</t>
  </si>
  <si>
    <t>ZA868</t>
  </si>
  <si>
    <t>Jehla sterican 23 G 0,6 x 80 mm modrá bal. á 100 ks 4665635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</si>
  <si>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</si>
  <si>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</si>
  <si>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</si>
  <si>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</si>
  <si>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</si>
  <si>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</si>
  <si>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ZP111</t>
  </si>
  <si>
    <t>Rukavice latex s p. superlife S bal. á 100 ks 8951471 - povoleno pouze pro ÚČOCH a KZL</t>
  </si>
  <si>
    <t>ZM293</t>
  </si>
  <si>
    <t>Rukavice nitril sempercare bez p. L bal. á 200 ks 30804</t>
  </si>
  <si>
    <t>ZM292</t>
  </si>
  <si>
    <t>Rukavice nitril sempercare bez p. M bal. á 200 ks 30803</t>
  </si>
  <si>
    <t>50115070</t>
  </si>
  <si>
    <t>ZPr - katetry ostatní (Z513)</t>
  </si>
  <si>
    <t>ZP296</t>
  </si>
  <si>
    <t>Katetr CVC 2 lumen 5 Fr x 50 cm PICC POWERPICC SOLO Full tray set ( mikro zaváděcí příslušenství a rouškování) 6295108</t>
  </si>
  <si>
    <t>ZD848</t>
  </si>
  <si>
    <t>Katetr CVC 2 lumen 7 Fr x 30 cm certofix duo ECO 730 á 10 ks 4162307E</t>
  </si>
  <si>
    <t>50115079</t>
  </si>
  <si>
    <t>ZPr - internzivní péče (Z542)</t>
  </si>
  <si>
    <t>ZN620</t>
  </si>
  <si>
    <t>Maska kyslíková dospělá s nebulizací a hadičkou 2 m bal. á 100 ks A0400</t>
  </si>
  <si>
    <t>ZD461</t>
  </si>
  <si>
    <t>Maska tracheostomická pro dospělé bal. á 50 ks 032-10-091</t>
  </si>
  <si>
    <t>50115010</t>
  </si>
  <si>
    <t>RTG materiál, filmy a chemikálie (Z504)</t>
  </si>
  <si>
    <t>ZC020</t>
  </si>
  <si>
    <t>Film zubní AGFA 150 ks 582018</t>
  </si>
  <si>
    <t>ZA459</t>
  </si>
  <si>
    <t>Kompresa AB 10 x 20 cm/1 ks sterilní NT savá (1230114021) 1327114021</t>
  </si>
  <si>
    <t>ZA464</t>
  </si>
  <si>
    <t>Kompresa NT 10 x 10 cm/2 ks sterilní 26520</t>
  </si>
  <si>
    <t>ZC506</t>
  </si>
  <si>
    <t>Kompresa NT 10 x 10 cm/5 ks sterilní 1325020275</t>
  </si>
  <si>
    <t>ZC845</t>
  </si>
  <si>
    <t>Kompresa NT 10 x 20 cm/5 ks sterilní 26621</t>
  </si>
  <si>
    <t>ZA315</t>
  </si>
  <si>
    <t>Kompresa NT 5 x 5 cm/2 ks sterilní 26501</t>
  </si>
  <si>
    <t>ZC854</t>
  </si>
  <si>
    <t>Kompresa NT 7,5 x 7,5 cm/2 ks sterilní 26510</t>
  </si>
  <si>
    <t>ZO215</t>
  </si>
  <si>
    <t>Kompresa NT 7,5 x 7,5 cm/5 ks sterilní karton á 2500 ks 1325020265</t>
  </si>
  <si>
    <t>ZD482</t>
  </si>
  <si>
    <t>Krytí filmové transparentní Opsite spray 240 ml bal. á 12 ks 66004980</t>
  </si>
  <si>
    <t>ZC399</t>
  </si>
  <si>
    <t>Krytí hemostatické traumacel taf light 1,5 x 5 cm bal. á 10 ks síťka 10295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</si>
  <si>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</si>
  <si>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</si>
  <si>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</si>
  <si>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</si>
  <si>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</si>
  <si>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</si>
  <si>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</si>
  <si>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</si>
  <si>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ZA338</t>
  </si>
  <si>
    <t>Obinadlo hydrofilní   6 cm x   5 m 13005</t>
  </si>
  <si>
    <t>ZA425</t>
  </si>
  <si>
    <t>Obinadlo hydrofilní 10 cm x   5 m 13007</t>
  </si>
  <si>
    <t>ZA340</t>
  </si>
  <si>
    <t>Obinadlo hydrofilní 12 cm x   5 m 13008</t>
  </si>
  <si>
    <t>ZA593</t>
  </si>
  <si>
    <t>Tampon sterilní stáčený 20 x 20 cm / 5 ks 28003+</t>
  </si>
  <si>
    <t>ZA604</t>
  </si>
  <si>
    <t>Tyčinka vatová sterilní jednotlivě balalená bal. á 1000 ks 5100/SG/CS</t>
  </si>
  <si>
    <t>ZC100</t>
  </si>
  <si>
    <t>Vata buničitá dělená 2 role / 500 ks 40 x 50 mm 1230200310</t>
  </si>
  <si>
    <t>ZN473</t>
  </si>
  <si>
    <t>Vata obvazová 200 g nesterilní skládaná 1321900103</t>
  </si>
  <si>
    <t>ZD151</t>
  </si>
  <si>
    <t>Ambuvak pro dospělé vak 1,5 l 7152000</t>
  </si>
  <si>
    <t>ZA690</t>
  </si>
  <si>
    <t>Čepelka skalpelová 10 BB510</t>
  </si>
  <si>
    <t>ZB844</t>
  </si>
  <si>
    <t>Esmarch - pryžové obinadlo 60 x 1250 KVS 06125</t>
  </si>
  <si>
    <t>ZN297</t>
  </si>
  <si>
    <t>Hadička spojovací Gamaplus 1,8 x 450 LL NO DOP 606301-ND</t>
  </si>
  <si>
    <t>Hadička spojovací Gamaplus HS 1,8 x 450 LL NO DOP 606301-ND</t>
  </si>
  <si>
    <t>ZE428</t>
  </si>
  <si>
    <t>Kanyla introcan safety oranžová G14 4251717-01</t>
  </si>
  <si>
    <t>ZB103</t>
  </si>
  <si>
    <t>Láhev k odsávačce flovac 2l hadice 1,8 m 000-036-021</t>
  </si>
  <si>
    <t>ZN950</t>
  </si>
  <si>
    <t>Nádoba na histologický mat. s pufrovaným formalínem HISTOFOR 180 ml bal. á 35 ks BFS-180</t>
  </si>
  <si>
    <t>ZB439</t>
  </si>
  <si>
    <t>Odstraňovač náplastí Convacare á 100 ks 0011279 37443</t>
  </si>
  <si>
    <t>ZK179</t>
  </si>
  <si>
    <t>Sonda žaludeční CH12 1200 mm s RTG linkou bal. á 50 ks 412012</t>
  </si>
  <si>
    <t>ZH852</t>
  </si>
  <si>
    <t>Souprava odsávací zahnutá Yankauer 6 mm s rukojetí hadice CH 25 délka 2 m 34101</t>
  </si>
  <si>
    <t>ZP300</t>
  </si>
  <si>
    <t>Škrtidlo se sponou pro dospělé bez latexu modré délka 400 mm 09820-B</t>
  </si>
  <si>
    <t>ZD082</t>
  </si>
  <si>
    <t>Výplň ve stříkačce R.T.R. 530334</t>
  </si>
  <si>
    <t>ZB134</t>
  </si>
  <si>
    <t>Šití dafilon modrý 3/0 (2) bal. á 36 ks C0932213</t>
  </si>
  <si>
    <t>ZO349</t>
  </si>
  <si>
    <t>Šití PGA-RESORBA pletené potahované syntetické vstřebatelné vlákno jehla DS 18 fialová 4/0 70 cm bal. á 24 ks PA11423</t>
  </si>
  <si>
    <t>ZO347</t>
  </si>
  <si>
    <t>Šití PGA-RESORBA pletené potahované syntetické vstřebatelné vlákno jehla DS 24 nebarvená 3/0 70 cm bal. á 24 ks PA1145</t>
  </si>
  <si>
    <t>ZO350</t>
  </si>
  <si>
    <t>Šití PGA-RESORBA pletené potahované syntetické vstřebatelné vlákno jehla DS 24 nebarvená 4/0 70 cm bal. á 24 ks PA1143</t>
  </si>
  <si>
    <t>ZO352</t>
  </si>
  <si>
    <t>Šití PGA-RESORBA pletené potahované syntetické vstřebatelné vlákno jehla HR 17 fialová 3/0 70 cm bal. á 24 ks PA1026</t>
  </si>
  <si>
    <t>ZB609</t>
  </si>
  <si>
    <t>Šití premicron zelený 2/0 (3) bal. á 36 ks C0026026</t>
  </si>
  <si>
    <t>ZD447</t>
  </si>
  <si>
    <t>Šití premicron zelený 3/0 (2) bal. á 36 ks C0026025</t>
  </si>
  <si>
    <t>ZB446</t>
  </si>
  <si>
    <t>Šití silkam černý 2/0 (3) bal. á 36 ks C0262064</t>
  </si>
  <si>
    <t>ZB461</t>
  </si>
  <si>
    <t>Šití silkam černý 3/0 (2) bal. á 36 ks C0760307</t>
  </si>
  <si>
    <t>ZD983</t>
  </si>
  <si>
    <t>Šití silkam černý 3/0 (2) bal. á 36 ks C0764248</t>
  </si>
  <si>
    <t>ZN640</t>
  </si>
  <si>
    <t>Šití vstřebatelné PGA-RESORBA 3/0 fialová HS 18 70 cm bal. á 24 ks PA1113</t>
  </si>
  <si>
    <t>ZN641</t>
  </si>
  <si>
    <t>Šití vstřebatelné PGA-RESORBA 3/0 fialová HS 22 70 cm bal. á 24 ks PA1117</t>
  </si>
  <si>
    <t>ZP181</t>
  </si>
  <si>
    <t>Rukavice latex s p. superlife M bal. á 100 ks 8951472 - povoleno pouze pro ÚČOCH a KZL</t>
  </si>
  <si>
    <t>ZM291</t>
  </si>
  <si>
    <t>Rukavice nitril sempercare bez p. S bal. á 200 ks 30802</t>
  </si>
  <si>
    <t>50115090</t>
  </si>
  <si>
    <t>ZPr - zubolékařský materiál (Z509)</t>
  </si>
  <si>
    <t>ZP229</t>
  </si>
  <si>
    <t>Aktivátor + deaktivátor MI 22000AD</t>
  </si>
  <si>
    <t>ZA144</t>
  </si>
  <si>
    <t>Aquasil soft putty DT60578320</t>
  </si>
  <si>
    <t>ZE583</t>
  </si>
  <si>
    <t>Aquasil soft putty/regular economy pack 8 x 450 ml 605.78.321</t>
  </si>
  <si>
    <t>ZE590</t>
  </si>
  <si>
    <t>Dentiplast 20 g SP4232110</t>
  </si>
  <si>
    <t>ZP317</t>
  </si>
  <si>
    <t>Dlaha bradová Matrix dvojitě zakřivená odsazení 6 mm 5 otv. tloušťka 0,7 mm 04.511.463</t>
  </si>
  <si>
    <t>ZN673</t>
  </si>
  <si>
    <t>Dlaha L Matrix krátká 3+3 otvory oboustranná tloušťka 0.7 mm titan 04.511.324</t>
  </si>
  <si>
    <t>ZN361</t>
  </si>
  <si>
    <t>Dlaha L Matrix krátká 3+3 otvory oboustranná tloušťka 0.7 mm titan 04.511.344</t>
  </si>
  <si>
    <t>ZN362</t>
  </si>
  <si>
    <t>Dlaha L Matrix střední 3+3 otvory oboustranná tloušťka 0.7 mm titan 04.511.345</t>
  </si>
  <si>
    <t>ZO121</t>
  </si>
  <si>
    <t>Dlaha Matrix pro sagitální rozdělení rovná s můstkem tloušťka 12 mm 04.511.424</t>
  </si>
  <si>
    <t>ZL889</t>
  </si>
  <si>
    <t>Dlaha maxi rekonstrukční přímá 25 otv. (24-RS-025) 242.60RS25</t>
  </si>
  <si>
    <t>ZE839</t>
  </si>
  <si>
    <t>Dlaha micro přímá 2 otv. (12-ST-002) 242.10ST02</t>
  </si>
  <si>
    <t>ZE034</t>
  </si>
  <si>
    <t>Dlaha midi orbitální 6 otv. (16-CD-006) 242.20CD06</t>
  </si>
  <si>
    <t>ZG438</t>
  </si>
  <si>
    <t>Dlaha mini orbitální 9 otv. (20-CD-009) 242.50CD09.01</t>
  </si>
  <si>
    <t>ZE176</t>
  </si>
  <si>
    <t>Dlaha mini přímá 18 otv./0,8 mm 20-ST-018M</t>
  </si>
  <si>
    <t>ZD776</t>
  </si>
  <si>
    <t>Dlaha mini přímá 18 otv./1,0 mm široká 20-ST-018R</t>
  </si>
  <si>
    <t>ZB363</t>
  </si>
  <si>
    <t>Dlaha mini přímá 4 otv./1,0 mm 20-ST-004</t>
  </si>
  <si>
    <t>ZD846</t>
  </si>
  <si>
    <t>Dlaha mini přímá dlouhá 4 otv./1,0 mm (20-ST-104) 242.51ST04.01</t>
  </si>
  <si>
    <t>ZM820</t>
  </si>
  <si>
    <t>Dlaha orbitální stříbrná 16-OR-F10-002</t>
  </si>
  <si>
    <t>ZB653</t>
  </si>
  <si>
    <t>Drát vázací měkký 0,4 mm á 10 m 34520-04</t>
  </si>
  <si>
    <t>ZB676</t>
  </si>
  <si>
    <t>Drát vázací měkký 0,5 mm á 10 m 34520-05</t>
  </si>
  <si>
    <t>ZP011</t>
  </si>
  <si>
    <t>Držák protetického šroubováku do momentové ráčny EV 4 x 4 nízký 25730</t>
  </si>
  <si>
    <t>ZP010</t>
  </si>
  <si>
    <t>Držák protetického šroubováku do momentové ráčny nízký EV 25777</t>
  </si>
  <si>
    <t>ZL470</t>
  </si>
  <si>
    <t>Filtek Ultimate A3-B nanokompozitní materiál 9025147</t>
  </si>
  <si>
    <t>ZL575</t>
  </si>
  <si>
    <t>Filtek Ultimate Flowable A2 nanokompozitní materiál 9025772</t>
  </si>
  <si>
    <t>ZL576</t>
  </si>
  <si>
    <t>Filtek Ultimate Flowable A3 nanokompozitní materiál 9025773</t>
  </si>
  <si>
    <t>ZD288</t>
  </si>
  <si>
    <t>Fólie erkoflex 4,0 mm/120 mm ER581240</t>
  </si>
  <si>
    <t>ZC851</t>
  </si>
  <si>
    <t>Fréza křížová břit HM161RX0181045F</t>
  </si>
  <si>
    <t>ZG442</t>
  </si>
  <si>
    <t>Fréza křížová břit HM166RX0212055F</t>
  </si>
  <si>
    <t>ZF772</t>
  </si>
  <si>
    <t>Fréza laboratorní HM77050104V</t>
  </si>
  <si>
    <t>ZF964</t>
  </si>
  <si>
    <t>Fréza laboratorní HM79060104A</t>
  </si>
  <si>
    <t>ZE929</t>
  </si>
  <si>
    <t>Fréza tvrdokovová HM250GX040104</t>
  </si>
  <si>
    <t>ZI917</t>
  </si>
  <si>
    <t>Fréza tvrdokovová HM251GX060104XA</t>
  </si>
  <si>
    <t>ZI915</t>
  </si>
  <si>
    <t>Fréza tvrdokovová HM77GX060104XA</t>
  </si>
  <si>
    <t>ZI916</t>
  </si>
  <si>
    <t>Fréza tvrdokovová HM79GX040104XA</t>
  </si>
  <si>
    <t>ZF498</t>
  </si>
  <si>
    <t>Futar D fast occlusion 00137242</t>
  </si>
  <si>
    <t>ZA934</t>
  </si>
  <si>
    <t>Granulát BOI-OSS 0,25-1 mm 0,5 g 500079 (30643.3)  DGD460306107E</t>
  </si>
  <si>
    <t>ZF575</t>
  </si>
  <si>
    <t>Granulát BOI-OSS spongiosa granulát 1- 2 mm á 0,5 g DGD46B307098E</t>
  </si>
  <si>
    <t>ZO916</t>
  </si>
  <si>
    <t>Implantát Astra Tech OsseoSpeed EV C pr. 3,6 mm délka 11 mm 25224</t>
  </si>
  <si>
    <t>ZO918</t>
  </si>
  <si>
    <t>Implantát Astra Tech OsseoSpeed EV C pr. 3,6 mm délka 13 mm 25225</t>
  </si>
  <si>
    <t>ZO917</t>
  </si>
  <si>
    <t>Implantát Astra Tech OsseoSpeed EV C pr. 4,2 mm délka 11 mm 25264</t>
  </si>
  <si>
    <t>ZO915</t>
  </si>
  <si>
    <t>Implantát Astra Tech OsseoSpeed EV C pr. 4,2 mm délka 13 mm 25265</t>
  </si>
  <si>
    <t>ZO824</t>
  </si>
  <si>
    <t>Implantát Astra Tech OsseoSpeed EV C pr. 4,8 mm délka 11 mm 25274</t>
  </si>
  <si>
    <t>ZP316</t>
  </si>
  <si>
    <t>Implantát Astra Tech OsseoSpeed EV C pr. 4,8 mm délka 13 mm 25275</t>
  </si>
  <si>
    <t>ZO819</t>
  </si>
  <si>
    <t>Implantát Astra Tech OsseoSpeed EV pr. 4,2 mm délka 8 mm 25232</t>
  </si>
  <si>
    <t>ZP125</t>
  </si>
  <si>
    <t>Implantát Astra Tech OsseoSpeed EV S pr. 3,0mm délka 11 mm 25214</t>
  </si>
  <si>
    <t>ZP282</t>
  </si>
  <si>
    <t>Implantát Astra Tech OsseoSpeed EV S pr. 3,0mm délka 13 mm 25215</t>
  </si>
  <si>
    <t>ZP097</t>
  </si>
  <si>
    <t>Implantát Astra Tech OsseoSpeed EV S pr. 4,8 mm délka 11 mm 25244</t>
  </si>
  <si>
    <t>ZO445</t>
  </si>
  <si>
    <t>Implantát Astra Tech OsseoSpeed EV S pr.3,6 délka 9 mm 25223</t>
  </si>
  <si>
    <t>ZO442</t>
  </si>
  <si>
    <t>Implantát Astra Tech OsseoSpeed EV S pr.4,2 délka 11 mm 25234</t>
  </si>
  <si>
    <t>ZO443</t>
  </si>
  <si>
    <t>Implantát Astra Tech OsseoSpeed EV S pr.4,2 délka 9 mm 25233</t>
  </si>
  <si>
    <t>ZO441</t>
  </si>
  <si>
    <t>Implantát Astra Tech OsseoSpeed EV S pr.4,8 délka 8 mm 25242</t>
  </si>
  <si>
    <t>ZO771</t>
  </si>
  <si>
    <t>Implantát Astra Tech OsseoSpeed EV S pr.4,8 délka 9 mm 25243</t>
  </si>
  <si>
    <t>ZM628</t>
  </si>
  <si>
    <t>Implantát BioniQ S3,5/L10 2006.10</t>
  </si>
  <si>
    <t>ZM343</t>
  </si>
  <si>
    <t>Implantát BioniQ S3,5/L12 2006.12</t>
  </si>
  <si>
    <t>ZN095</t>
  </si>
  <si>
    <t>Implantát BioniQ S4,0/L10 2009.10</t>
  </si>
  <si>
    <t>ZM431</t>
  </si>
  <si>
    <t>Implantát BioniQ S4,0/L12 2009.12</t>
  </si>
  <si>
    <t>ZP275</t>
  </si>
  <si>
    <t>Implantát BioniQ S5,0/L10 2017.10</t>
  </si>
  <si>
    <t>ZP283</t>
  </si>
  <si>
    <t>Implantát BioniQ S5,0/L12 2017.12</t>
  </si>
  <si>
    <t>ZE360</t>
  </si>
  <si>
    <t>Implantát BioniQ T4,0/L12 2012.12</t>
  </si>
  <si>
    <t>ZP223</t>
  </si>
  <si>
    <t>Implantát SuperLine 4,0 x 10 mm FX 40 10 SW</t>
  </si>
  <si>
    <t>ZF854</t>
  </si>
  <si>
    <t>Implantát SuperLine 6,0 x 12 mm FX 60 12 SW</t>
  </si>
  <si>
    <t>ZJ592</t>
  </si>
  <si>
    <t>Implantát SuperLine FX 36 12 SW</t>
  </si>
  <si>
    <t>ZJ591</t>
  </si>
  <si>
    <t>Implantát SuperLine FX 40 12 SW</t>
  </si>
  <si>
    <t>Implantát zubní Astra Tech OsseoSpeed EV C pr. 3,6 mm délka 11 mm 25224</t>
  </si>
  <si>
    <t>ZO818</t>
  </si>
  <si>
    <t>Implantát zubní Astra Tech OsseoSpeed EV pr. 4,2 mm délka 13 mm 25235</t>
  </si>
  <si>
    <t>Implantát zubní Astra Tech OsseoSpeed EV S pr. 3,0mm délka 13 mm 25215</t>
  </si>
  <si>
    <t>Implantát zubní Astra Tech OsseoSpeed EV S pr. 4,8 mm délka 11 mm 25244</t>
  </si>
  <si>
    <t>Implantát zubní Astra Tech OsseoSpeed EV S pr.4,2 délka 11 mm 25234</t>
  </si>
  <si>
    <t>Implantát zubní Astra Tech OsseoSpeed EV S pr.4,8 délka 9 mm 25243</t>
  </si>
  <si>
    <t>ZP380</t>
  </si>
  <si>
    <t>Implantát zubní Astra Tech OsseoSpeed Profile PS pr. 4,8 mm délka 8 mm 25446</t>
  </si>
  <si>
    <t>ZP819</t>
  </si>
  <si>
    <t>Implantát zubní Astra Tech OsseoSpeed Profile PS pr. 4,8 mm délka 9 mm 25447</t>
  </si>
  <si>
    <t>Implantát zubní BioniQ S4,0/L10 2009.10</t>
  </si>
  <si>
    <t>Implantát zubní BioniQ S4,0/L12 2009.12</t>
  </si>
  <si>
    <t>Implantát zubní BioniQ S5,0/L12 2017.12</t>
  </si>
  <si>
    <t>ZP384</t>
  </si>
  <si>
    <t>Implantát zubní BioniQ S5,0/L8 2017.8</t>
  </si>
  <si>
    <t>ZO197</t>
  </si>
  <si>
    <t>Implantát zubní SuperLine 4,5 x 10 mm FX 45 10 SW</t>
  </si>
  <si>
    <t>ZF848</t>
  </si>
  <si>
    <t>Implantát zubní SuperLine 4,5 x 12 mm (FXS4512) FX 45 12 SW</t>
  </si>
  <si>
    <t>Implantát zubní SuperLine 4,5 x 12 mm FX 45 12 SW</t>
  </si>
  <si>
    <t>ZK423</t>
  </si>
  <si>
    <t>Implantát zubní SuperLine 5,0 x 12 mm FX 50 12 SW</t>
  </si>
  <si>
    <t>Implantát zubní SuperLine FX 40 12 SW</t>
  </si>
  <si>
    <t>ZJ571</t>
  </si>
  <si>
    <t>Implantát zubní SuperLine FX 60 10 SW</t>
  </si>
  <si>
    <t>ZC299</t>
  </si>
  <si>
    <t>Impression Compound, bal. á 5 ks, 1DDCEIC</t>
  </si>
  <si>
    <t>ZP004</t>
  </si>
  <si>
    <t>Kapna otiskovací dlouhá EV 3.0 pr. 3.8 mm výška 22 mm 25513</t>
  </si>
  <si>
    <t>ZP005</t>
  </si>
  <si>
    <t>Kapna otiskovací dlouhá EV 3.6 pr. 4.6 mm výška 22 mm 25515</t>
  </si>
  <si>
    <t>ZP006</t>
  </si>
  <si>
    <t>Kapna otiskovací dlouhá EV 4.2 pr. 4.6 mm výška 22 mm 25517</t>
  </si>
  <si>
    <t>ZP007</t>
  </si>
  <si>
    <t>Kapna otiskovací dlouhá EV 4.8 pr. 4.6 mm výška 22 mm 25519</t>
  </si>
  <si>
    <t>ZP811</t>
  </si>
  <si>
    <t>Kapna otiskovací dlouhá EV 5,4, pr. 5,4 mm, výška 22 mm 25527</t>
  </si>
  <si>
    <t>ZP000</t>
  </si>
  <si>
    <t>Kapna otiskovací krátká EV 3.6 pr. 4.6 mm výška 16.5 mm 25516</t>
  </si>
  <si>
    <t>ZP001</t>
  </si>
  <si>
    <t>Kapna otiskovací krátká EV 4.2 pr. 4.6 mm výška 16.5 mm 25518</t>
  </si>
  <si>
    <t>ZP002</t>
  </si>
  <si>
    <t>Kapna otiskovací krátká EV 4.8 pr. 4.6 mm výška 16.5 mm 25520</t>
  </si>
  <si>
    <t>ZP003</t>
  </si>
  <si>
    <t>Kapna otiskovací krátká EV 5.4 pr. 5.4 mm výška 16.5 mm 25522</t>
  </si>
  <si>
    <t>ZC486</t>
  </si>
  <si>
    <t>Kavitan plus (barva A2) 1001A2</t>
  </si>
  <si>
    <t>ZE586</t>
  </si>
  <si>
    <t>Ketac cem easymix 56900</t>
  </si>
  <si>
    <t>ZL517</t>
  </si>
  <si>
    <t>Klíč šestihranný A-Z ruční 345.1</t>
  </si>
  <si>
    <t>ZP929</t>
  </si>
  <si>
    <t>Kolektor kostních částic Bone Trap, jednorázový, sterilní, bal. obsahuje 4 komponenty a22179</t>
  </si>
  <si>
    <t>ZE506</t>
  </si>
  <si>
    <t>Materiál pro Root MTA 4x0,5g (0088330) 9031876</t>
  </si>
  <si>
    <t>ZE058</t>
  </si>
  <si>
    <t>Membrána kolagenová Parasorb Resodont 22 x 25 mm RD2502</t>
  </si>
  <si>
    <t>ZP820</t>
  </si>
  <si>
    <t>Membrána kolagenová Parasorb Resodont forte 32 x 25mm RDF3503</t>
  </si>
  <si>
    <t>ZB518</t>
  </si>
  <si>
    <t>Membrána kolagenová Parasorb Resodont forte 64 x 25 mm RDF0703</t>
  </si>
  <si>
    <t>Membrána kolegenová Parasorb Resodont 22 x 25 mm RD2502</t>
  </si>
  <si>
    <t>Membrána kolegenová Parasorb Resodont forte 64 x 25 mm RDF0703</t>
  </si>
  <si>
    <t>ZP069</t>
  </si>
  <si>
    <t>Nadstavba zkosená velká k implantátům Timplant P53</t>
  </si>
  <si>
    <t>ZF313</t>
  </si>
  <si>
    <t>Opticor flow barva A3 4000009</t>
  </si>
  <si>
    <t>ZP877</t>
  </si>
  <si>
    <t>Pilník délka 25 mm 025 025, ISO 025 bal. á 60 ks</t>
  </si>
  <si>
    <t>ZP248</t>
  </si>
  <si>
    <t>Pilník délka 25 mm ISO 015, bal. á 60 ks</t>
  </si>
  <si>
    <t>ZP352</t>
  </si>
  <si>
    <t>Pilník délka 25 mm ISO 020 bal. 6 x 10 ks 20103020L</t>
  </si>
  <si>
    <t>Pilník Files 025 015 délka 25 mm ISO 015, bal. á 6 ks 006996</t>
  </si>
  <si>
    <t>ZC193</t>
  </si>
  <si>
    <t>Poresorb-TCP 1.0 g/1.2 ml 1,0-2,0 mm 41:2</t>
  </si>
  <si>
    <t>ZC453</t>
  </si>
  <si>
    <t>Prime-bond 60667240</t>
  </si>
  <si>
    <t>ZP246</t>
  </si>
  <si>
    <t>Pronikač délka 25 mm ISO 015 bal. á 60 ks</t>
  </si>
  <si>
    <t>ZK658</t>
  </si>
  <si>
    <t>Protemp 4 50 ml A3 ES46957</t>
  </si>
  <si>
    <t>ZP008</t>
  </si>
  <si>
    <t>Ráčna momentová EV 25774</t>
  </si>
  <si>
    <t>ZC313</t>
  </si>
  <si>
    <t>Repin 800 g orig. 4241110</t>
  </si>
  <si>
    <t>ZM729</t>
  </si>
  <si>
    <t>Roztok na otiskovací hmotu VPS Tray Adhezivum ES7307</t>
  </si>
  <si>
    <t>ZP067</t>
  </si>
  <si>
    <t>Set otiskovací protetický k implantátům Timplant P71+P73</t>
  </si>
  <si>
    <t>ZL577</t>
  </si>
  <si>
    <t>Sprej Kavo 4119640KA</t>
  </si>
  <si>
    <t>ZN823</t>
  </si>
  <si>
    <t>Šroub IMF průměr 2.0 mm 201.928</t>
  </si>
  <si>
    <t>ZJ353</t>
  </si>
  <si>
    <t>Šroub krycí CS36</t>
  </si>
  <si>
    <t>ZP126</t>
  </si>
  <si>
    <t>Šroub krycí EV 3,0 25280</t>
  </si>
  <si>
    <t>ZO446</t>
  </si>
  <si>
    <t>Šroub krycí EV 3,6 25281</t>
  </si>
  <si>
    <t>ZO447</t>
  </si>
  <si>
    <t>Šroub krycí EV 4,2 25282</t>
  </si>
  <si>
    <t>ZO448</t>
  </si>
  <si>
    <t>Šroub krycí EV 4,8 25283</t>
  </si>
  <si>
    <t>ZP381</t>
  </si>
  <si>
    <t>Šroub krycí EV Profile 4,8 25583</t>
  </si>
  <si>
    <t>ZN357</t>
  </si>
  <si>
    <t>Šroub Matrix O 1.85 mm samořezný délka 12 mm slitina titanu (TAN) bal. po 1 kusu v klipu 04.511.212.01C</t>
  </si>
  <si>
    <t>ZN358</t>
  </si>
  <si>
    <t>Šroub Matrix O 1.85 mm samořezný délka 14 mm bal. po 1 kusu v klipu 04.511.214.01C</t>
  </si>
  <si>
    <t>Šroub Matrix O 1.85 mm samořezný délka 14 mm slitina titanu (TAN) bal. po 1 kusu v klipu 04.511.214.01C</t>
  </si>
  <si>
    <t>ZN651</t>
  </si>
  <si>
    <t>Šroub Matrix O 1.85 mm samořezný délka 6 mm modrý (TAN) bal. po 1 kusu v klipu 04.511.206.01C</t>
  </si>
  <si>
    <t>ZN974</t>
  </si>
  <si>
    <t>Šroub Matrix O 1.85 mm samovrtný 04.511.226.01C</t>
  </si>
  <si>
    <t>ZO466</t>
  </si>
  <si>
    <t>Šroub Matrix O 1.85 mm samovrtný 04.511.228.01C</t>
  </si>
  <si>
    <t>ZD773</t>
  </si>
  <si>
    <t>Šroub micro 1,2 x  4 mm (12-MC-004) 241.011304</t>
  </si>
  <si>
    <t>ZE593</t>
  </si>
  <si>
    <t>Šroub micro 1,2 x  6 mm (12-MC-006) 241.011306</t>
  </si>
  <si>
    <t>ZF035</t>
  </si>
  <si>
    <t>Šroub micro 1,2 x  8 mm (12-MC-008) 241.011308</t>
  </si>
  <si>
    <t>ZD775</t>
  </si>
  <si>
    <t>Šroub midi 1,6 x 6 mm (16-MD-006) 241.011606</t>
  </si>
  <si>
    <t>ZD847</t>
  </si>
  <si>
    <t>Šroub mini 2,0 x 10 mm (20-MN-010) 241.012010</t>
  </si>
  <si>
    <t>ZE033</t>
  </si>
  <si>
    <t>Šroub mini 2,0 x 12 mm (20-MN-012) 241.012012</t>
  </si>
  <si>
    <t>ZG761</t>
  </si>
  <si>
    <t>Šroub mini 2,0 x 14 mm (20-MN-014) 241.012014</t>
  </si>
  <si>
    <t>ZM115</t>
  </si>
  <si>
    <t>Šroub mini 2,0 x 4 mm (20-MN-004) 241.012004</t>
  </si>
  <si>
    <t>ZD715</t>
  </si>
  <si>
    <t>Šroub mini 2,0 x 6 mm (20-MN-006) 241.012006</t>
  </si>
  <si>
    <t>ZD777</t>
  </si>
  <si>
    <t>Šroub mini 2,0 x 8 mm (20-MN-008) 241.012008</t>
  </si>
  <si>
    <t>ZH756</t>
  </si>
  <si>
    <t>Šroub mini 2,3 x 6 mm (23-MN-006) 241.012306</t>
  </si>
  <si>
    <t>ZH757</t>
  </si>
  <si>
    <t>Šroub mini 2,3 x 8 mm (23-MN-008) 241.012308</t>
  </si>
  <si>
    <t>ZN965</t>
  </si>
  <si>
    <t>Šroubovák EV hex ruční dlouhý 38 mm 25773</t>
  </si>
  <si>
    <t>ZP012</t>
  </si>
  <si>
    <t>Šroubovák EV hex ruční krátký 20 mm 25771</t>
  </si>
  <si>
    <t>ZN964</t>
  </si>
  <si>
    <t>Šroubovák EV hex strojový dlouhý 35 mm 25728</t>
  </si>
  <si>
    <t>ZG440</t>
  </si>
  <si>
    <t>Tokuso rebaze fast 0998930</t>
  </si>
  <si>
    <t>ZO992</t>
  </si>
  <si>
    <t>Váleček vhojovací EV 3.0 pr. 4.5 mm výška 3.5 mm 25297</t>
  </si>
  <si>
    <t>ZO991</t>
  </si>
  <si>
    <t>Váleček vhojovací EV 3.0, pr. 3.5 mm výška 3.5 mm 25298</t>
  </si>
  <si>
    <t>ZO993</t>
  </si>
  <si>
    <t>Váleček vhojovací EV 3.6 pr. 4.0 mm výška 3.5 mm 25300</t>
  </si>
  <si>
    <t>ZO994</t>
  </si>
  <si>
    <t>Váleček vhojovací EV 3.6 pr. 4.0 mm výška 4.5 mm 25299</t>
  </si>
  <si>
    <t>ZP821</t>
  </si>
  <si>
    <t>Váleček vhojovací EV 4,2 pr. 5,0, výška 6,5 mm 25797</t>
  </si>
  <si>
    <t>ZP382</t>
  </si>
  <si>
    <t>Váleček vhojovací EV 4,8 pr. 5.0, 3,5 mm 25502</t>
  </si>
  <si>
    <t>ZO825</t>
  </si>
  <si>
    <t>Váleček vhojovací EV 4,8 průměr 6,5 mm výška 4,5 mm 25306</t>
  </si>
  <si>
    <t>ZO995</t>
  </si>
  <si>
    <t>Váleček vhojovací EV 4.2 pr. 5.0 mm výška 3.5 mm 25501</t>
  </si>
  <si>
    <t>ZO996</t>
  </si>
  <si>
    <t>Váleček vhojovací EV 4.2 pr. 5.0 mm výška 4.5 mm 25302</t>
  </si>
  <si>
    <t>ZO997</t>
  </si>
  <si>
    <t>Váleček vhojovací EV 4.8 pr. 6.5 mm výška 6.5 mm 25798</t>
  </si>
  <si>
    <t>ZO998</t>
  </si>
  <si>
    <t>Váleček vhojovací EV 5.4 pr. 6.5 mm výška 4.5 mm 25308</t>
  </si>
  <si>
    <t>ZO999</t>
  </si>
  <si>
    <t>Váleček vhojovací EV 5.4 pr. 6.5 mm výška 6.5 mm 25799</t>
  </si>
  <si>
    <t>ZJ702</t>
  </si>
  <si>
    <t>Vrtáček diamantový 848G016314C</t>
  </si>
  <si>
    <t>ZP247</t>
  </si>
  <si>
    <t>Vrtáček tvrdokovový bal. á 5 ks HM1SQ016314BB</t>
  </si>
  <si>
    <t>ZH713</t>
  </si>
  <si>
    <t>Vrtáček tvrdokovový HM1SQ014314BB</t>
  </si>
  <si>
    <t>ZH714</t>
  </si>
  <si>
    <t>Vrtáček tvrdokovový HM1SQ018314BB</t>
  </si>
  <si>
    <t>ZC301</t>
  </si>
  <si>
    <t>Ypeen 800 g dóza 100066</t>
  </si>
  <si>
    <t>ZD812</t>
  </si>
  <si>
    <t>Drenáž zubní sterilní 1 x 40 cm 0359</t>
  </si>
  <si>
    <t>ZA616</t>
  </si>
  <si>
    <t>Drenáž zubní sterilní 1 x 6 cm 0360</t>
  </si>
  <si>
    <t>ZK087</t>
  </si>
  <si>
    <t>Krém cavilon ochranný bariérový á 28 g bal. á 12 ks 3391E</t>
  </si>
  <si>
    <t>ZA798</t>
  </si>
  <si>
    <t>Krytí hemostatické traumacel P 2g ks bal. 1 ks zásyp 10120</t>
  </si>
  <si>
    <t>Krytí hemostatické traumacel P 2g ks bal. á 5 ks zásyp 10120</t>
  </si>
  <si>
    <t>ZD934</t>
  </si>
  <si>
    <t>Obinadlo elastické idealflex krátkotažné 12 cm x 5 m bal. á 10 ks 931324</t>
  </si>
  <si>
    <t>ZF454</t>
  </si>
  <si>
    <t>Obinadlo elastické lenkideal krátkotažné 12 cm x 5 m bal. á 10 ks 19584</t>
  </si>
  <si>
    <t>ZN321</t>
  </si>
  <si>
    <t>Obvaz elastický síťový CareFix Head velikost L bal. á 10 ks 0170 L</t>
  </si>
  <si>
    <t>ZN091</t>
  </si>
  <si>
    <t>Obvaz elastický síťový CareFix Tube k zajištění a ochraně fixace IV kanyl vel. M bal. á 15 ks 0151 M</t>
  </si>
  <si>
    <t>ZA006</t>
  </si>
  <si>
    <t>Obvaz elastický síťový pruban č. 8 427308</t>
  </si>
  <si>
    <t>ZA007</t>
  </si>
  <si>
    <t>Obvaz elastický síťový pruban č. 9 427309</t>
  </si>
  <si>
    <t>ZF080</t>
  </si>
  <si>
    <t>Rouška břišní 17 nití s kroužkem na tkanici 12 x 47 cm bal. á 50 ks 1230100311</t>
  </si>
  <si>
    <t>ZE898</t>
  </si>
  <si>
    <t>Tampon sterilní stáčený 50 x 50 cm / á 5 ks 28017</t>
  </si>
  <si>
    <t>ZA605</t>
  </si>
  <si>
    <t>Tamponáda s vazelína album 4 vrstvá 2,5 cm x 200 cm/1 ks šnek 0342</t>
  </si>
  <si>
    <t>ZA446</t>
  </si>
  <si>
    <t>Vata buničitá přířezy 20 x 30 cm 1230200129</t>
  </si>
  <si>
    <t>ZK884</t>
  </si>
  <si>
    <t>Kohout trojcestný discofix modrý 4095111</t>
  </si>
  <si>
    <t>ZJ312</t>
  </si>
  <si>
    <t>Sonda žaludeční CH16 1200 mm s RTG linkou bal. á 50 ks 412016</t>
  </si>
  <si>
    <t>ZA956</t>
  </si>
  <si>
    <t>Šití dafilon modrý 6/0 (0.7) bal. á 36 ks C0936022</t>
  </si>
  <si>
    <t>ZO345</t>
  </si>
  <si>
    <t>Šití PGA-RESORBA pletené potahované syntetické vstřebatelné vlákno jehla DS 30 nebarvená 2/0 70 cm  bal. á 24 ks PA1149</t>
  </si>
  <si>
    <t>ZD984</t>
  </si>
  <si>
    <t>Šití silkam černý 2/0 (3) bal. á 36 ks C0764175</t>
  </si>
  <si>
    <t>ZB443</t>
  </si>
  <si>
    <t>Šití silkam černý 4/0 (1.5) bal. á 36 ks C0760137</t>
  </si>
  <si>
    <t>ZB444</t>
  </si>
  <si>
    <t>Šití silkam černý 4/0 (1.5) bal. á 36 ks C0761290</t>
  </si>
  <si>
    <t>ZN642</t>
  </si>
  <si>
    <t>Šití vstřebatelné PGA-RESORBA 4/0 fialová HS 18 70 cm bal. á 24 ks PA11112</t>
  </si>
  <si>
    <t>ZC305</t>
  </si>
  <si>
    <t>Jehla injekční 0,4 x 20 mm šedá 4657705</t>
  </si>
  <si>
    <t>ZK098</t>
  </si>
  <si>
    <t>Rukavice latex s p. superlife L bal. á 100 ks 8951473 - povoleno pouze pro ÚČOCH a KZL</t>
  </si>
  <si>
    <t>ZC307</t>
  </si>
  <si>
    <t>Adhesor orig. 80 G N 2 4111112</t>
  </si>
  <si>
    <t>ZC306</t>
  </si>
  <si>
    <t>Adhesor orig. 80 g N-1 prášek 55 g tekutina N-1</t>
  </si>
  <si>
    <t>Adhesor orig. 80 g N-2 prášek 55 g tekutina N-2</t>
  </si>
  <si>
    <t>ZC328</t>
  </si>
  <si>
    <t>Calxyd ve stříkačce 2 x 3,5 g 4142120</t>
  </si>
  <si>
    <t>ZG284</t>
  </si>
  <si>
    <t>Cement temposil 2 bílý intro kit 9022969</t>
  </si>
  <si>
    <t>ZF508</t>
  </si>
  <si>
    <t>Cement výplňový provizorní 40 g 5304520</t>
  </si>
  <si>
    <t>ZC325</t>
  </si>
  <si>
    <t>Gel etching 4122505</t>
  </si>
  <si>
    <t>ZB393</t>
  </si>
  <si>
    <t>Hmota otiskovací silikonová speedex putty 0026292</t>
  </si>
  <si>
    <t>ZC326</t>
  </si>
  <si>
    <t>Kartáček na kořenové nástroje 954361 (14360NI)</t>
  </si>
  <si>
    <t>ZG443</t>
  </si>
  <si>
    <t>Kulička tvrdokov s dl.břitem HM1014316C</t>
  </si>
  <si>
    <t>ZD933</t>
  </si>
  <si>
    <t>Listerine 1,0 l 450669</t>
  </si>
  <si>
    <t>ZE700</t>
  </si>
  <si>
    <t>Nit zubní vosk M+W 15 m 0000877</t>
  </si>
  <si>
    <t>Pilník délka 25 mm ISO 020, bal. 6x10 ks, 20103020L</t>
  </si>
  <si>
    <t>ZP616</t>
  </si>
  <si>
    <t>Pilník kolečko délka 25 mm ISO 035 bal. 60 ks ISO 035</t>
  </si>
  <si>
    <t>ZP618</t>
  </si>
  <si>
    <t>Pironikač trojúhelník délka 25 mm ISO 030 bal. 60 ks ISO 030</t>
  </si>
  <si>
    <t>ZP617</t>
  </si>
  <si>
    <t>Pironikač trojúhelník délka 25 mm ISO 035 bal. 60 ks ISO 035</t>
  </si>
  <si>
    <t>Pronikač K-Reamers 025 015 délka 25 mm ISO 015 bal. á 6 ks 002346</t>
  </si>
  <si>
    <t>ZC441</t>
  </si>
  <si>
    <t>Sádra marmodent 0208/25 á 25 kg</t>
  </si>
  <si>
    <t>ZL468</t>
  </si>
  <si>
    <t>Savka s odním.koncovkou - transp. MSF6007</t>
  </si>
  <si>
    <t>ZD351</t>
  </si>
  <si>
    <t>Speedex Universal Aktivator 1 x 60 ml - 60 g IX4990</t>
  </si>
  <si>
    <t>ZC373</t>
  </si>
  <si>
    <t>Sprej cognoscin orig. 120 g 1IX1140</t>
  </si>
  <si>
    <t>ZL578</t>
  </si>
  <si>
    <t>Stomaflex katalyst gel 60g 4215330</t>
  </si>
  <si>
    <t>ZG191</t>
  </si>
  <si>
    <t>Stomaflex putty 1300g/solid/ 4215110</t>
  </si>
  <si>
    <t>ZJ701</t>
  </si>
  <si>
    <t>Vrtáček diamantový 837LG016314C</t>
  </si>
  <si>
    <t>ZA463</t>
  </si>
  <si>
    <t>Kompresa NT 10 x 20 cm/2 ks sterilní 26620</t>
  </si>
  <si>
    <t>ZL410</t>
  </si>
  <si>
    <t>Krytí gelové Hemagel 100 g A2681147</t>
  </si>
  <si>
    <t>ZN814</t>
  </si>
  <si>
    <t>Krytí gelové na rány ActiMaris bal. á 20g 3097749</t>
  </si>
  <si>
    <t>ZA339</t>
  </si>
  <si>
    <t>Obinadlo hydrofilní   8 cm x   5 m 13006</t>
  </si>
  <si>
    <t>ZA911</t>
  </si>
  <si>
    <t>Šití dafilon modrý 2/0 (3) bal. á 36 ks C0932477</t>
  </si>
  <si>
    <t>ZO346</t>
  </si>
  <si>
    <t>Šití PGA-RESORBA pletené potahované syntetické vstřebatelné vlákno jehla DS 18 fialová 3/0 70 cm bal. á 24 ks PA11416</t>
  </si>
  <si>
    <t>ZO351</t>
  </si>
  <si>
    <t>Šití PGA-RESORBA pletené potahované syntetické vstřebatelné vlákno jehla DS 18 nebarvená 5/0 45 cm bal. á 24 ks PA11417</t>
  </si>
  <si>
    <t>ZO355</t>
  </si>
  <si>
    <t>Šití PGA-RESORBA pletené potahované syntetické vstřebatelné vlákno jehla HR 12 fialová 5/0 45cm bal. á 24 ks PA10274</t>
  </si>
  <si>
    <t>ZG140</t>
  </si>
  <si>
    <t>Šití silkam černý 2/0 (3) bal. á 36 ks C0760420</t>
  </si>
  <si>
    <t>ZA480</t>
  </si>
  <si>
    <t>Fólie incizní raucodrape 15 x 20 cm á 10 ks 25441</t>
  </si>
  <si>
    <t>ZA541</t>
  </si>
  <si>
    <t>Fólie incizní rucodrape ( opraflex ) 40 x 35 cm 25444</t>
  </si>
  <si>
    <t>ZA454</t>
  </si>
  <si>
    <t>Kompresa AB 10 x 10 cm/1 ks sterilní NT savá (1230114011) 1327114011</t>
  </si>
  <si>
    <t>ZP458</t>
  </si>
  <si>
    <t>Krytí COM 30 textilie obvazová kombinovaná  10 x 7,5 cm bal á 10 ks 140-1075 COM 30</t>
  </si>
  <si>
    <t>ZE775</t>
  </si>
  <si>
    <t>Krytí tegaderm CHG 10,0 cm x 12,0 cm na CŽK-antibakt. bal. á 25 ks 1658R</t>
  </si>
  <si>
    <t>ZA599</t>
  </si>
  <si>
    <t>Steh náplasťový Steri-strip 6 x 75 mm bal. á 50 ks elast. E4541</t>
  </si>
  <si>
    <t>ZA442</t>
  </si>
  <si>
    <t>Steh náplasťový Steri-strip 6 x 75 mm bal. á 50 ks R1541</t>
  </si>
  <si>
    <t>ZA615</t>
  </si>
  <si>
    <t>Tampón cavilon 1 ml bal. á 25 ks 3343E</t>
  </si>
  <si>
    <t>ZD802</t>
  </si>
  <si>
    <t>Tampon nesterilní špičatý s vláknem 6 cm á 250 ks 50170</t>
  </si>
  <si>
    <t>ZE369</t>
  </si>
  <si>
    <t>Tampon sterilní stáčený 9 x 9 cm s RTG nití bal. á 5 ks karton á 6000 ks 28000</t>
  </si>
  <si>
    <t>ZA761</t>
  </si>
  <si>
    <t>Drén redon CH12 50 cm U2111200</t>
  </si>
  <si>
    <t>ZA760</t>
  </si>
  <si>
    <t>Drén redon CH8 50 cm U2110800</t>
  </si>
  <si>
    <t>ZG916</t>
  </si>
  <si>
    <t>Elektroda neutrální bipolární pro dospělé á 100 ks 2510</t>
  </si>
  <si>
    <t>ZI781</t>
  </si>
  <si>
    <t>Elektroda neutrální monopolární pro dospělé á 100 ks 2125</t>
  </si>
  <si>
    <t>ZB631</t>
  </si>
  <si>
    <t>Fólie PDS Plates 30 x 40 x 0,25 mm, bal. á 3 ks, ZX3</t>
  </si>
  <si>
    <t>ZN546</t>
  </si>
  <si>
    <t>Fréza chirurgická Lindemann 169RF 106 023</t>
  </si>
  <si>
    <t>ZM097</t>
  </si>
  <si>
    <t>Hadička infúzní NSK pro Surgic XT resterilizovatelná S900-055</t>
  </si>
  <si>
    <t>ZH335</t>
  </si>
  <si>
    <t>Kanyla TS 7,0 s manžetou bal. á 2 ks 100/523/070</t>
  </si>
  <si>
    <t>ZB314</t>
  </si>
  <si>
    <t>Kanyla TS 8,0 s manžetou bal. á 2 ks 100/523/080</t>
  </si>
  <si>
    <t>ZC635</t>
  </si>
  <si>
    <t>Koncovka OT7 k přístroji Piezosurgery MEC03370007</t>
  </si>
  <si>
    <t>ZB102</t>
  </si>
  <si>
    <t>Láhev k odsávačce flovac 1l hadice 1,8 m á 45 ks 000-036-020</t>
  </si>
  <si>
    <t>ZB553</t>
  </si>
  <si>
    <t>Láhev redon hi-vac 400 ml-kompletní 05.000.22.803</t>
  </si>
  <si>
    <t>Nádoba na histologický mat. s pufrovaným formalínem HISTOFOR 500 ml bal. á 16 ks BFS-500</t>
  </si>
  <si>
    <t>ZN068</t>
  </si>
  <si>
    <t>Nůžky oční rovné hrotnaté 115 mm 397113380071R</t>
  </si>
  <si>
    <t>ZJ060</t>
  </si>
  <si>
    <t>Nůžky oční zahnuté hrotnaté 115 mm 397113380091</t>
  </si>
  <si>
    <t>ZL301</t>
  </si>
  <si>
    <t>Nůžky zahnuté chirurgické zahnuté hrotnaté 150 mm B397113080320</t>
  </si>
  <si>
    <t>ZP475</t>
  </si>
  <si>
    <t>Páka extrakční rovná levá 4 mm 145 mm 397123500170</t>
  </si>
  <si>
    <t>ZP474</t>
  </si>
  <si>
    <t>Páka extrakční rovná pravá 4 mm 145 mm 397123500160</t>
  </si>
  <si>
    <t>ZG648</t>
  </si>
  <si>
    <t>Pinzeta anatomická velmi jemná matovaná 145 mm 397114080231</t>
  </si>
  <si>
    <t>ZB207</t>
  </si>
  <si>
    <t>Pinzeta chirurgická velmi jemná 1 x 2 zuby 145 mm 397114080530</t>
  </si>
  <si>
    <t>ZM096</t>
  </si>
  <si>
    <t>Poduška adhezivní samolepící na čištění koncovek nástrojů bal. á 100 ks sterilní AL-40</t>
  </si>
  <si>
    <t>ZH760</t>
  </si>
  <si>
    <t>Popisovač chirurgický na kůži + sterilní pravítko fialová barva RQ-01</t>
  </si>
  <si>
    <t>ZL886</t>
  </si>
  <si>
    <t>Rukojeť aktivní resterizovatelná elektrokoagulace Valleylab kabel 3 m MBR-600</t>
  </si>
  <si>
    <t>ZB784</t>
  </si>
  <si>
    <t>Rukojeť laryngoskopická medium pro lžíce s f.optickým vláknem 3000.350.10</t>
  </si>
  <si>
    <t>ZB747</t>
  </si>
  <si>
    <t>Souprava odsávací orthopedic 07.049.08.620</t>
  </si>
  <si>
    <t>ZP473</t>
  </si>
  <si>
    <t>Svorka na cévy LERICHE rovná 1x2 zuby 150 mm B397115910099</t>
  </si>
  <si>
    <t>ZG519</t>
  </si>
  <si>
    <t>Svorka na cévy mosquito - halsted 120 mm 397115081030</t>
  </si>
  <si>
    <t>ZM390</t>
  </si>
  <si>
    <t>Svorka na cévy mosquito - halsted zahnutá jemná 120 mm 397115081020</t>
  </si>
  <si>
    <t>ZG181</t>
  </si>
  <si>
    <t>Svorka na pobřišnici Mikulicz 1 x 2 zuby 20 cm B397115910326</t>
  </si>
  <si>
    <t>Zkumavka + aplikátor s chem.stabilizátorem UriSwab žlutá 802CE.A</t>
  </si>
  <si>
    <t>ZJ621</t>
  </si>
  <si>
    <t>Šití monofil nylon 9/0 bal. á 24 ks 5075</t>
  </si>
  <si>
    <t>ZN041</t>
  </si>
  <si>
    <t>Rukavice operační gammex latex PF bez pudru 6,5 330048065</t>
  </si>
  <si>
    <t>ZK473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</si>
  <si>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</si>
  <si>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</si>
  <si>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</si>
  <si>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</si>
  <si>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</si>
  <si>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</si>
  <si>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</si>
  <si>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</si>
  <si>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</si>
  <si>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ZK478</t>
  </si>
  <si>
    <t>Rukavice operační latexové s pudrem ansell, vasco surgical powderet vel. 8,5 6035559 (303507EU)</t>
  </si>
  <si>
    <t>ZP033</t>
  </si>
  <si>
    <t>Dlaha bradová Matrix dvojitě zakřivená odsazení 8mm 5 otv. tloušťka 0,7 mm 04.511.463</t>
  </si>
  <si>
    <t>ZN360</t>
  </si>
  <si>
    <t>Dlaha L Matrix střední 3+3 otvory oboustranná tloušťka 0.7 mm titan 04.511.325</t>
  </si>
  <si>
    <t>ZN859</t>
  </si>
  <si>
    <t>Dlaha Matrix pro sagitální rozdělení rovná s můstkem 6 mm 4 otvory tloušťka 1.0 mm 04.511.421</t>
  </si>
  <si>
    <t>ZN363</t>
  </si>
  <si>
    <t>Dlaha Matrix pro sagitální rozdělení rovná s můstkem 8 mm 4 otvory tloušťka 1.0 mm 04.511.422</t>
  </si>
  <si>
    <t>ZL891</t>
  </si>
  <si>
    <t>Dlaha maxi rekonstrukční úhlová pravá 20 otv. (24-RR-020) 242.60RR19</t>
  </si>
  <si>
    <t>ZH856</t>
  </si>
  <si>
    <t>Dlaha mini 5 otvorů Y/1,0 mm 20-TP-005R</t>
  </si>
  <si>
    <t>ZH844</t>
  </si>
  <si>
    <t>Dlaha mini L levá 4 otv./1,0 mm 100° 20-LL-204R</t>
  </si>
  <si>
    <t>ZE355</t>
  </si>
  <si>
    <t>Dlaha mini L levá dlouhá 4 otv./1,0 mm 90° 20-LL-104R</t>
  </si>
  <si>
    <t>ZC267</t>
  </si>
  <si>
    <t>Dlaha mini L pravá dlouhá 4 otv./1,0 mm 90° 20-LR-104R</t>
  </si>
  <si>
    <t>ZD714</t>
  </si>
  <si>
    <t>Dlaha mini přímá 16 otv./1,0 mm 20-ST-016</t>
  </si>
  <si>
    <t>Dlaha mini přímá 4 otv./1,0 mm(20-ST-004) 242.50ST04.01</t>
  </si>
  <si>
    <t>ZD845</t>
  </si>
  <si>
    <t>Dlaha mini přímá dlouhá 4 otv./0,1 mm GR.4, široká (20-ST-104-E) 242.51ST04.01 2 stejné karty</t>
  </si>
  <si>
    <t>ZM821</t>
  </si>
  <si>
    <t>Dlaha orbitální modrá 16-OR-F10-003</t>
  </si>
  <si>
    <t>ZK827</t>
  </si>
  <si>
    <t>Dlaha rekonstrukční MatrixMANDIBLE zalomená levá 7 + 23 otv. 04.503.739</t>
  </si>
  <si>
    <t>ZK998</t>
  </si>
  <si>
    <t>Dlaha rekonstrukční MatrixMANDIBLE zalomená pravá 7 + 23 otv. 2.8 mm 04.503.773</t>
  </si>
  <si>
    <t>ZP173</t>
  </si>
  <si>
    <t>Implantát maxillofaciální dlaha adaptační MatrixMIDFACE rovná 20 otv. tloušťka 0,7 mm titan 04.503.376</t>
  </si>
  <si>
    <t>ZP880</t>
  </si>
  <si>
    <t>Kónus tvrdokovový HM 2 012 104 2C bal. á 5 ks HM20121042C</t>
  </si>
  <si>
    <t>ZP879</t>
  </si>
  <si>
    <t>Kulička tvrdokovová HM 71 012 104 I bal. á 5 ks HM71012104I</t>
  </si>
  <si>
    <t>ZJ062</t>
  </si>
  <si>
    <t>Lžička exkochleační oboustranná lomená ostrá 397125500050</t>
  </si>
  <si>
    <t>ZJ063</t>
  </si>
  <si>
    <t>Lžička exkochleační oboustranná lomená ostrá 397125500060</t>
  </si>
  <si>
    <t>ZG986</t>
  </si>
  <si>
    <t>Páka extrakční Bein rovná 4 mm 145 mm 397123500020</t>
  </si>
  <si>
    <t>ZP878</t>
  </si>
  <si>
    <t>Pilník délka 25 mm 025 040, ISO 040 bal. á 66 ks</t>
  </si>
  <si>
    <t>ZP874</t>
  </si>
  <si>
    <t>Pronikač MM délka 25 mm 025 030, ISO 030 bal. á 60 ks</t>
  </si>
  <si>
    <t>ZP875</t>
  </si>
  <si>
    <t>Pronikač MM délka 25 mm 025 035, ISO 035 bal. á 60 ks</t>
  </si>
  <si>
    <t>ZP876</t>
  </si>
  <si>
    <t>Pronikač MM délka 25 mm ISO 040 bal. á 60 ks</t>
  </si>
  <si>
    <t>ZH761</t>
  </si>
  <si>
    <t>Svorka zahnutá jemná na cévy Peán 14,6 cm 397115081180</t>
  </si>
  <si>
    <t>ZN356</t>
  </si>
  <si>
    <t>Šroub Matrix O 1.85 mm samořezný délka 10 mm slitina titanu (TAN) bal. po 1 kusu v klipu 04.511.210.01C</t>
  </si>
  <si>
    <t>ZN355</t>
  </si>
  <si>
    <t>Šroub Matrix O 1.85 mm samořezný délka 5 mm slitina titanu (TAN) bal. po 1 kusu v klipu 04.511.205.01C</t>
  </si>
  <si>
    <t>ZN652</t>
  </si>
  <si>
    <t>Šroub Matrix O 1.85 mm samořezný délka 8 mm modrý (TAN) bal. po 1 kusu v klipu 04.511.208.01C</t>
  </si>
  <si>
    <t>ZN359</t>
  </si>
  <si>
    <t>Šroub Matrix O 2.10 mm samořezný délka 6 mm slitina titanu (TAN) balení po 1 kusu v klipu 04.511.236.01C</t>
  </si>
  <si>
    <t>ZK828</t>
  </si>
  <si>
    <t>Šroub MatrixMANDIBLE LOCK pr. 2.4 x   8 mm 04.503.638.01C</t>
  </si>
  <si>
    <t>ZK829</t>
  </si>
  <si>
    <t>Šroub MatrixMANDIBLE LOCK pr. 2.4 x 10 mm 04.503.640.01C</t>
  </si>
  <si>
    <t>ZM502</t>
  </si>
  <si>
    <t>Šroub MatrixMANDIBLE LOCK pr. 2.4 x 12 mm 04.503.642.01C</t>
  </si>
  <si>
    <t>ZM665</t>
  </si>
  <si>
    <t>Šroub MatrixMANDIBLE LOCK pr. 2.9 x 14 mm 04.503.674.01C</t>
  </si>
  <si>
    <t>ZI694</t>
  </si>
  <si>
    <t>Šroub MatrixMANDIBLE pr. 2.4 x 12 mm 04.503.442.01C</t>
  </si>
  <si>
    <t>ZP038</t>
  </si>
  <si>
    <t>Šroub MatrixMANDIBLE pr. 2.4 x 8 mm 04.503.438.01C</t>
  </si>
  <si>
    <t>ZK420</t>
  </si>
  <si>
    <t>Šroub maxi 2,4 x 10 mm (24-MX-010) 241.012410</t>
  </si>
  <si>
    <t>ZK421</t>
  </si>
  <si>
    <t>Šroub maxi 2,4 x 12 mm (24-MX-012) 241.012412</t>
  </si>
  <si>
    <t>ZK327</t>
  </si>
  <si>
    <t>Šroub maxi 2,4 x 14 mm (24-MX-014) 241.012414</t>
  </si>
  <si>
    <t>ZI323</t>
  </si>
  <si>
    <t>Šroub maxi 2,4 x 8 mm (24-MX-008) 241.012408</t>
  </si>
  <si>
    <t>ZK844</t>
  </si>
  <si>
    <t>Vrták krátký mini 22 mm 112-MN-302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</si>
  <si>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</si>
  <si>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</si>
  <si>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</si>
  <si>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</si>
  <si>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</si>
  <si>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</si>
  <si>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</si>
  <si>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</si>
  <si>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</si>
  <si>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</si>
  <si>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</si>
  <si>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</si>
  <si>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</si>
  <si>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</si>
  <si>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</si>
  <si>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</si>
  <si>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</si>
  <si>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zubní lékaři</t>
  </si>
  <si>
    <t>zubní lékaři specialisté</t>
  </si>
  <si>
    <t>všeobecné sestry pod dohl.</t>
  </si>
  <si>
    <t>všeobecné sestry bez dohl.</t>
  </si>
  <si>
    <t>všeobecné sestry bez dohl., spec.</t>
  </si>
  <si>
    <t>všeobecné sestry VŠ</t>
  </si>
  <si>
    <t>zubní technici</t>
  </si>
  <si>
    <t>ošetřovatelé</t>
  </si>
  <si>
    <t>sanitáři</t>
  </si>
  <si>
    <t>THP</t>
  </si>
  <si>
    <t>Specializovaná ambulantní péče</t>
  </si>
  <si>
    <t>001 - Pracoviště praktického lékaře pro dospělé</t>
  </si>
  <si>
    <t>003 - Pracoviště LSPP</t>
  </si>
  <si>
    <t>014 - Pracoviště praktického zubního lékaře</t>
  </si>
  <si>
    <t>019 - Pracoviště stomatologické LSPP</t>
  </si>
  <si>
    <t>605 - Pracoviště čelistní a obličejové chirurgie</t>
  </si>
  <si>
    <t>Zdravotní výkony vykázané na pracovišti v rámci ambulantní péče *</t>
  </si>
  <si>
    <t>beze jména</t>
  </si>
  <si>
    <t>se jménem</t>
  </si>
  <si>
    <t>2563</t>
  </si>
  <si>
    <t>2565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</si>
  <si>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</si>
  <si>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</si>
  <si>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Bojko Jakub</t>
  </si>
  <si>
    <t>Buchta Tomáš</t>
  </si>
  <si>
    <t>Číhalová Lucie</t>
  </si>
  <si>
    <t>Foltasová Lenka</t>
  </si>
  <si>
    <t>Harvan Luboš</t>
  </si>
  <si>
    <t>Jirava Emil</t>
  </si>
  <si>
    <t>Kadlec Zdeněk</t>
  </si>
  <si>
    <t>Kovařík JosefPaul</t>
  </si>
  <si>
    <t>Kozák Rostislav</t>
  </si>
  <si>
    <t>Nemravová Lenka</t>
  </si>
  <si>
    <t>Zdravotní výkony vykázané na pracovišti v rámci ambulantní péče dle lékařů *</t>
  </si>
  <si>
    <t>001</t>
  </si>
  <si>
    <t>V</t>
  </si>
  <si>
    <t>00908</t>
  </si>
  <si>
    <t>AKUTNÍ OŠETŘENÍ A VYŠETŘENÍ NEREGISTROVANÉHO POJIŠ</t>
  </si>
  <si>
    <t>014</t>
  </si>
  <si>
    <t>4</t>
  </si>
  <si>
    <t>0074021</t>
  </si>
  <si>
    <t>0080001</t>
  </si>
  <si>
    <t>0081042</t>
  </si>
  <si>
    <t>0081052</t>
  </si>
  <si>
    <t>0081062</t>
  </si>
  <si>
    <t>0081112</t>
  </si>
  <si>
    <t>0081132</t>
  </si>
  <si>
    <t>0081231</t>
  </si>
  <si>
    <t>0081312</t>
  </si>
  <si>
    <t>0081601</t>
  </si>
  <si>
    <t>0081611</t>
  </si>
  <si>
    <t>0081612</t>
  </si>
  <si>
    <t>0082001</t>
  </si>
  <si>
    <t>0082002</t>
  </si>
  <si>
    <t>0082201</t>
  </si>
  <si>
    <t>0082211</t>
  </si>
  <si>
    <t>0082213</t>
  </si>
  <si>
    <t>0082311</t>
  </si>
  <si>
    <t>0082331</t>
  </si>
  <si>
    <t>0082332</t>
  </si>
  <si>
    <t>0084011</t>
  </si>
  <si>
    <t>0084021</t>
  </si>
  <si>
    <t>0084031</t>
  </si>
  <si>
    <t>0082354</t>
  </si>
  <si>
    <t>0082204</t>
  </si>
  <si>
    <t>0084001</t>
  </si>
  <si>
    <t>00906</t>
  </si>
  <si>
    <t>STOMATOLOGICKÉ OŠETŘENÍ POJIŠTĚNCE DO 6 LET NEBO H</t>
  </si>
  <si>
    <t>00910</t>
  </si>
  <si>
    <t>ZHOTOVENÍ INTRAORÁLNÍHO RENTGENOVÉHO SNÍMKU</t>
  </si>
  <si>
    <t>00911</t>
  </si>
  <si>
    <t>ZHOTOVENÍ EXTRAORÁLNÍHO RENTGENOVÉHO SNÍMKU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</si>
  <si>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</si>
  <si>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</si>
  <si>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</si>
  <si>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</si>
  <si>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</si>
  <si>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</si>
  <si>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</si>
  <si>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</si>
  <si>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00936</t>
  </si>
  <si>
    <t>ODEBRÁNÍ A ZAJIŠTĚNÍ PŘENOSU TRANSPLANTÁTU</t>
  </si>
  <si>
    <t>00940</t>
  </si>
  <si>
    <t>KOMPLEXNÍ VYŠETŘENÍ A NÁVRH LÉČBY ONEMOCNĚNÍ ÚSTNÍ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</si>
  <si>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</si>
  <si>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</si>
  <si>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</si>
  <si>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</si>
  <si>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</si>
  <si>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</si>
  <si>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</si>
  <si>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</si>
  <si>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</si>
  <si>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</si>
  <si>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</si>
  <si>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</si>
  <si>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>SIGNÁLNÍ KÓD - INFORMACE O VYDÁNÍ ROZHODNUTÍ  O DO</t>
  </si>
  <si>
    <t xml:space="preserve">SIGNÁLNÍ VÝKON - INFORMACE O VYDÁNÍ ROZHODNUTÍ  O </t>
  </si>
  <si>
    <t>00970</t>
  </si>
  <si>
    <t>SEJMUTÍ FIXNÍ NÁHRADY - ZA KAŽDOU PILÍŘOVOU KONSTR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</si>
  <si>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</si>
  <si>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</si>
  <si>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</si>
  <si>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</si>
  <si>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</si>
  <si>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</si>
  <si>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</si>
  <si>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</si>
  <si>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</si>
  <si>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</si>
  <si>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09545</t>
  </si>
  <si>
    <t>REGULAČNÍ POPLATEK ZA POHOTOVOSTNÍ SLUŽBU -- POPLA</t>
  </si>
  <si>
    <t>00963</t>
  </si>
  <si>
    <t>INJEKCE I.M., I.V., I.D., S.C.</t>
  </si>
  <si>
    <t>00914</t>
  </si>
  <si>
    <t>VYHODNOCENÍ ORTOPANTOMOGRAMU</t>
  </si>
  <si>
    <t>99999</t>
  </si>
  <si>
    <t>Nespecifikovany vykon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</si>
  <si>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</si>
  <si>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</si>
  <si>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</si>
  <si>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</si>
  <si>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</si>
  <si>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</si>
  <si>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</si>
  <si>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</si>
  <si>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00962</t>
  </si>
  <si>
    <t>KONZERVATIVNÍ LÉČBA TEMPOROMANDIBULÁRNÍCH PORUCH</t>
  </si>
  <si>
    <t>00907</t>
  </si>
  <si>
    <t>STOMATOLOGICKÉ OŠETŘENÍ  POJIŠTĚNCE OD 6 DO 15 LET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</si>
  <si>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</si>
  <si>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</si>
  <si>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</si>
  <si>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</si>
  <si>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</si>
  <si>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</si>
  <si>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00954</t>
  </si>
  <si>
    <t>KONZERVAČNĚ - CHIRURGICKÁ LÉČBA KOMPLIKACÍ ZUBNÍHO</t>
  </si>
  <si>
    <t>00958</t>
  </si>
  <si>
    <t>TRAUMATOLOGIE TVRDÝCH TKÁNÍ DUTINY ÚSTNÍ VELKÉHO R</t>
  </si>
  <si>
    <t>00947</t>
  </si>
  <si>
    <t>PÉČE O REGISTROVANÉHO POJIŠTĚNCE NAD 18 LET VĚKU I</t>
  </si>
  <si>
    <t>00967</t>
  </si>
  <si>
    <t>SIGNÁLNÍ KÓD - INFORMACE O VYDÁNÍ ROZHODNUTÍ  O UK</t>
  </si>
  <si>
    <t>00903</t>
  </si>
  <si>
    <t>VYŽÁDANÉ VYŠETŘENí ODBORNÍKEM NEBO SPECIALISTOU</t>
  </si>
  <si>
    <t>00904</t>
  </si>
  <si>
    <t>STOMATOLOGICKÉ VYŠETŘENÍ REGISTROVANÉHO POJIŠTĚNCE</t>
  </si>
  <si>
    <t>00992</t>
  </si>
  <si>
    <t>NASAZENÍ EXTRAORÁLNÍHO TAHU NEBO OBLIČEJOVÉ MASKY</t>
  </si>
  <si>
    <t>00965</t>
  </si>
  <si>
    <t xml:space="preserve">ČAS ZUBNÍHO LÉKAŘE STRÁVENÝ DOPRAVOU ZA IMOBILNÍM </t>
  </si>
  <si>
    <t>00915</t>
  </si>
  <si>
    <t>ZHOTOVENÍ TELERENTGENOVÉHO SNÍMKU LBI</t>
  </si>
  <si>
    <t>00953</t>
  </si>
  <si>
    <t>CHIRURGICKÉ OŠETŘOVÁNÍ RETENCE ZUBŮ</t>
  </si>
  <si>
    <t>00934</t>
  </si>
  <si>
    <t>CHIRURGICKÁ LÉČBA ONEMOCNĚNÍ PARODONTU VELKÉHO ROZ</t>
  </si>
  <si>
    <t>00922</t>
  </si>
  <si>
    <t>OŠETŘENÍ ZUBNÍHO KAZU - DOČASNÝ ZUB</t>
  </si>
  <si>
    <t>KONZERVAČNĚ-CHIRURGICKÁ LÉČBA KOMPLIKACÍ ZUBNÍHO K</t>
  </si>
  <si>
    <t>00933</t>
  </si>
  <si>
    <t>CHIRURGICKÁ LÉČBA ONEMOCNĚNÍ PARODONTU MALÉHO ROZS</t>
  </si>
  <si>
    <t>019</t>
  </si>
  <si>
    <t>00946</t>
  </si>
  <si>
    <t>OPAKOVANÉ KOMPLEXNÍ VYŠETŘENÍ A OŠETŘENÍ REGISTROV</t>
  </si>
  <si>
    <t>09547</t>
  </si>
  <si>
    <t>REGULAČNÍ POPLATEK -- POJIŠTĚNEC OD ÚHRADY POPLATK</t>
  </si>
  <si>
    <t>06</t>
  </si>
  <si>
    <t>605</t>
  </si>
  <si>
    <t>1</t>
  </si>
  <si>
    <t>0002439</t>
  </si>
  <si>
    <t>MARCAINE 0,5%</t>
  </si>
  <si>
    <t>0090044</t>
  </si>
  <si>
    <t>0093109</t>
  </si>
  <si>
    <t>04710</t>
  </si>
  <si>
    <t>SUTURA EXTRAKČNÍ RÁNY - NA ZUB</t>
  </si>
  <si>
    <t>04801</t>
  </si>
  <si>
    <t>ZEVNÍ INCISE</t>
  </si>
  <si>
    <t>04825</t>
  </si>
  <si>
    <t>REPOZICE SUBLUX. ZUBU ČI FRAKTURY ALVEOLU, SEXT.</t>
  </si>
  <si>
    <t>04860</t>
  </si>
  <si>
    <t>IMOBILIZACE ČELISTÍ</t>
  </si>
  <si>
    <t>04870</t>
  </si>
  <si>
    <t>MANUÁLNÍ REPOZICE LUXACE TMK</t>
  </si>
  <si>
    <t>04880</t>
  </si>
  <si>
    <t>SVALOVÉ CVIČENÍ S PŘEDEHŘÁTÍM VE STOMATOLOGII</t>
  </si>
  <si>
    <t>09121</t>
  </si>
  <si>
    <t>PUNKCE PARENCHYMATICKÉHO ORGÁNU NEBO DUTINY</t>
  </si>
  <si>
    <t>09220</t>
  </si>
  <si>
    <t>KANYLACE PERIFERNÍ ŽÍLY VČETNĚ INFÚZE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</si>
  <si>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</si>
  <si>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</si>
  <si>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</si>
  <si>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</si>
  <si>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</si>
  <si>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</si>
  <si>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65022</t>
  </si>
  <si>
    <t>CÍLENÉ VYŠETŘENÍ MAXILOFACIÁLNÍM CHIRURGEM</t>
  </si>
  <si>
    <t>65023</t>
  </si>
  <si>
    <t>KONTROLNÍ VYŠETŘENÍ MAXILOFACIÁLNÍM CHIRURGEM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</si>
  <si>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</si>
  <si>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</si>
  <si>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</si>
  <si>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</si>
  <si>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</si>
  <si>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</si>
  <si>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09239</t>
  </si>
  <si>
    <t>SUTURA RÁNY A PODKOŽÍ DO 5 CM</t>
  </si>
  <si>
    <t>09115</t>
  </si>
  <si>
    <t>ODBĚR BIOLOGICKÉHO MATERIÁLU JINÉHO NEŽ KREV NA KV</t>
  </si>
  <si>
    <t>09235</t>
  </si>
  <si>
    <t>ODSTRANĚNÍ MALÝCH LÉZÍ KŮŽE</t>
  </si>
  <si>
    <t>65216</t>
  </si>
  <si>
    <t>ODSTRANĚNÍ DENTÁLNÍ DRÁTĚNÉ DLAHY Z VOLNÉ RUKY - J</t>
  </si>
  <si>
    <t>65215</t>
  </si>
  <si>
    <t>DENTÁLNÍ DRÁTĚNÁ DLAHA Z VOLNÉ RUKY - JEDNA ČELIST</t>
  </si>
  <si>
    <t>65217</t>
  </si>
  <si>
    <t>PROVIZORNÍ OŠETŘENÍ ZLOMENINY ČELISTI DRÁTĚNÝMI VA</t>
  </si>
  <si>
    <t>04750</t>
  </si>
  <si>
    <t>PRIMÁRNÍ UZÁVĚR OROANTRÁLNÍ KOMUNIKACE</t>
  </si>
  <si>
    <t>04817</t>
  </si>
  <si>
    <t>EXSTIRPACE  ODONTOGENNÍ CYSTY VĚTŠÍ NEŽ 1 CM</t>
  </si>
  <si>
    <t>61149</t>
  </si>
  <si>
    <t xml:space="preserve">UZAVŘENÍ DEFEKTU  KOŽNÍM LALOKEM MÍSTNÍM OD 10 DO </t>
  </si>
  <si>
    <t>61151</t>
  </si>
  <si>
    <t>UZAVŘENÍ DEFEKTU KOŽNÍM LALOKEM MÍSTNÍM NAD 20 CM^</t>
  </si>
  <si>
    <t>14</t>
  </si>
  <si>
    <t>003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</si>
  <si>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</si>
  <si>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</si>
  <si>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03 - III. interní klinika - nefrologická, revmatologická a endokrinologická</t>
  </si>
  <si>
    <t>06 - Neurochirurgická klinika</t>
  </si>
  <si>
    <t>07 - Klinika anesteziologie, resuscitace a intenzivní medicíny</t>
  </si>
  <si>
    <t>10 - Dětská klinika</t>
  </si>
  <si>
    <t>11 - Ortopedická klinika</t>
  </si>
  <si>
    <t>13 - Otolaryngologická klinika</t>
  </si>
  <si>
    <t>31 - Traumatologické oddělení</t>
  </si>
  <si>
    <t>32 - Hemato-onkologická klinika</t>
  </si>
  <si>
    <t>59 - Oddělení intenzivní péče chirurgických oborů</t>
  </si>
  <si>
    <t>03</t>
  </si>
  <si>
    <t>07</t>
  </si>
  <si>
    <t>10</t>
  </si>
  <si>
    <t>11</t>
  </si>
  <si>
    <t>13</t>
  </si>
  <si>
    <t>5F1</t>
  </si>
  <si>
    <t>51383</t>
  </si>
  <si>
    <t>GASTROTOMIE, DUODENOTOMIE NEBO JEDNODUCHÁ PYLOROPL</t>
  </si>
  <si>
    <t>51394</t>
  </si>
  <si>
    <t>UZÁVĚR STĚNY BŘIŠNÍ PO EVISCERACI</t>
  </si>
  <si>
    <t>51357</t>
  </si>
  <si>
    <t>JEJUNOSTOMIE, ILEOSTOMIE NEBO KOLOSTOMIE, ANTEPOZI</t>
  </si>
  <si>
    <t>6F1</t>
  </si>
  <si>
    <t>62320</t>
  </si>
  <si>
    <t>NEKREKTOMIE DO 5 % POVRCHU TĚLA - TANGENCIÁLNÍ NEB</t>
  </si>
  <si>
    <t>62640</t>
  </si>
  <si>
    <t>ODBĚR DERMOEPIDERMÁLNÍHO ŠTĚPU: 1 - 5 % Z PLOCHY P</t>
  </si>
  <si>
    <t>62440</t>
  </si>
  <si>
    <t>ŠTĚP PŘI POPÁLENÍ (A OSTATNÍCH KOŽNÍCH ZTRÁTÁCH) D</t>
  </si>
  <si>
    <t>6F5</t>
  </si>
  <si>
    <t>0003708</t>
  </si>
  <si>
    <t>ZYVOXID</t>
  </si>
  <si>
    <t>0003952</t>
  </si>
  <si>
    <t>0004234</t>
  </si>
  <si>
    <t>0008807</t>
  </si>
  <si>
    <t>0008808</t>
  </si>
  <si>
    <t>0011592</t>
  </si>
  <si>
    <t>0016600</t>
  </si>
  <si>
    <t>0020605</t>
  </si>
  <si>
    <t>0026127</t>
  </si>
  <si>
    <t>TYGACIL</t>
  </si>
  <si>
    <t>0026902</t>
  </si>
  <si>
    <t>VFEND</t>
  </si>
  <si>
    <t>0065989</t>
  </si>
  <si>
    <t>MYCOMAX INF</t>
  </si>
  <si>
    <t>0072972</t>
  </si>
  <si>
    <t>AMOKSIKLAV 1,2 G</t>
  </si>
  <si>
    <t>0072973</t>
  </si>
  <si>
    <t>AMOKSIKLAV 600 MG</t>
  </si>
  <si>
    <t>0076353</t>
  </si>
  <si>
    <t>FORTUM</t>
  </si>
  <si>
    <t>0076354</t>
  </si>
  <si>
    <t>0083417</t>
  </si>
  <si>
    <t>MERONEM</t>
  </si>
  <si>
    <t>0087239</t>
  </si>
  <si>
    <t>0087240</t>
  </si>
  <si>
    <t>0090099</t>
  </si>
  <si>
    <t>FACTOR VII BAXTER</t>
  </si>
  <si>
    <t>0094176</t>
  </si>
  <si>
    <t>CEFOTAXIME LEK</t>
  </si>
  <si>
    <t>0096414</t>
  </si>
  <si>
    <t>GENTAMICIN LEK 80 MG/2 ML</t>
  </si>
  <si>
    <t>GENTAMICIN LEK</t>
  </si>
  <si>
    <t>0097000</t>
  </si>
  <si>
    <t>0127717</t>
  </si>
  <si>
    <t>IMMUNINE BAXTER</t>
  </si>
  <si>
    <t>0131654</t>
  </si>
  <si>
    <t>CEFTAZIDIM KABI</t>
  </si>
  <si>
    <t>0131656</t>
  </si>
  <si>
    <t>0137499</t>
  </si>
  <si>
    <t>KLACID I.V.</t>
  </si>
  <si>
    <t>0141838</t>
  </si>
  <si>
    <t>AMIKACIN B.BRAUN</t>
  </si>
  <si>
    <t>0142077</t>
  </si>
  <si>
    <t>TIENAM 500 MG/500 MG I.V.</t>
  </si>
  <si>
    <t>0151458</t>
  </si>
  <si>
    <t>CEFUROXIM KABI</t>
  </si>
  <si>
    <t>0155939</t>
  </si>
  <si>
    <t>HERPESIN 250</t>
  </si>
  <si>
    <t>0156258</t>
  </si>
  <si>
    <t>VANCOMYCIN KABI</t>
  </si>
  <si>
    <t>0156259</t>
  </si>
  <si>
    <t>0162180</t>
  </si>
  <si>
    <t>CIPROFLOXACIN KABI 200 MG/100 ML INFUZNÍ ROZTOK</t>
  </si>
  <si>
    <t>0162187</t>
  </si>
  <si>
    <t>0164247</t>
  </si>
  <si>
    <t>CEFTAZIDIM STRAGEN 2 G</t>
  </si>
  <si>
    <t>0164350</t>
  </si>
  <si>
    <t>TAZOCIN 4 G/0,5 G</t>
  </si>
  <si>
    <t>0164401</t>
  </si>
  <si>
    <t>0500720</t>
  </si>
  <si>
    <t>MYCAMINE</t>
  </si>
  <si>
    <t>0164407</t>
  </si>
  <si>
    <t>0113453</t>
  </si>
  <si>
    <t>0156835</t>
  </si>
  <si>
    <t>MEROPENEM KABI</t>
  </si>
  <si>
    <t>0151460</t>
  </si>
  <si>
    <t>0129836</t>
  </si>
  <si>
    <t>0156183</t>
  </si>
  <si>
    <t>0203317</t>
  </si>
  <si>
    <t>IMMUNATE STIM PLUS 1000 IU FVIII/750 IU VWF</t>
  </si>
  <si>
    <t>0203319</t>
  </si>
  <si>
    <t>IMMUNATE STIM PLUS 500 IU FVIII/375 IU VWF</t>
  </si>
  <si>
    <t>0195147</t>
  </si>
  <si>
    <t>0186672</t>
  </si>
  <si>
    <t>0183812</t>
  </si>
  <si>
    <t>0183817</t>
  </si>
  <si>
    <t>0203855</t>
  </si>
  <si>
    <t>0192559</t>
  </si>
  <si>
    <t>ANTITHROMBIN III NF BAXTER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</si>
  <si>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</si>
  <si>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</si>
  <si>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</si>
  <si>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</si>
  <si>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</si>
  <si>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</si>
  <si>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</si>
  <si>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</si>
  <si>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</si>
  <si>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</si>
  <si>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</si>
  <si>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</si>
  <si>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</si>
  <si>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3</t>
  </si>
  <si>
    <t>0053529</t>
  </si>
  <si>
    <t>SÍŤKA SURGIPRO MESH</t>
  </si>
  <si>
    <t>0067160</t>
  </si>
  <si>
    <t>IMPLANTÁT ORBITÁLNÍ PDS ZX3,ZX4,ZX7 VSTŘEBATELNÝ</t>
  </si>
  <si>
    <t>0069500</t>
  </si>
  <si>
    <t>KANYLA TRACHEOSTOMICKÁ  S NÍZKOTLAKOU  MANŽETOU</t>
  </si>
  <si>
    <t>0081946</t>
  </si>
  <si>
    <t>PROSTŘEDEK HEMOSTATICKÝ - TRAUMACEL TAF LIGHT</t>
  </si>
  <si>
    <t>0081947</t>
  </si>
  <si>
    <t>0082077</t>
  </si>
  <si>
    <t>KRYTÍ COM 30 OBVAZOVÁ TEXTÍLIE KOMBINOVANÁ</t>
  </si>
  <si>
    <t>0082079</t>
  </si>
  <si>
    <t>0163059</t>
  </si>
  <si>
    <t xml:space="preserve">IMPLANTÁT MAXILLOFACIÁLNÍ STŘEDNÍ OBLIČEJOVÁ ETÁŽ </t>
  </si>
  <si>
    <t>0163075</t>
  </si>
  <si>
    <t>0163200</t>
  </si>
  <si>
    <t>IMPLANTÁT KRANIOFACIÁLNÍ LA FÓRTE SYSTÉM</t>
  </si>
  <si>
    <t>0163241</t>
  </si>
  <si>
    <t>0163243</t>
  </si>
  <si>
    <t>0163244</t>
  </si>
  <si>
    <t>0163248</t>
  </si>
  <si>
    <t>0163249</t>
  </si>
  <si>
    <t>0163251</t>
  </si>
  <si>
    <t>0163258</t>
  </si>
  <si>
    <t>0163261</t>
  </si>
  <si>
    <t>0163264</t>
  </si>
  <si>
    <t>0163266</t>
  </si>
  <si>
    <t>0163276</t>
  </si>
  <si>
    <t>IMPLANTÁT MANDIBULÁRNÍ LA FÓRTE SYSTÉM</t>
  </si>
  <si>
    <t>0163278</t>
  </si>
  <si>
    <t>0163289</t>
  </si>
  <si>
    <t>0163435</t>
  </si>
  <si>
    <t>IMPLANTÁT MANDIBULÁRNÍ DOLNÍ ČELIST FIXAČNÍ MATRIX</t>
  </si>
  <si>
    <t>0163440</t>
  </si>
  <si>
    <t>0163442</t>
  </si>
  <si>
    <t>0163458</t>
  </si>
  <si>
    <t xml:space="preserve">IMPLANTÁT MANDIBULÁRNÍ DOLNÍ ČELIST REKONSTRUKČNÍ </t>
  </si>
  <si>
    <t>0163459</t>
  </si>
  <si>
    <t>0163292</t>
  </si>
  <si>
    <t>0013054</t>
  </si>
  <si>
    <t>STAPLER KOŽNÍ, 35 NEREZ.OCEL. NÁPLNÍ PMW35,PMR35</t>
  </si>
  <si>
    <t>0163255</t>
  </si>
  <si>
    <t>0163202</t>
  </si>
  <si>
    <t>0163268</t>
  </si>
  <si>
    <t>0163240</t>
  </si>
  <si>
    <t>0163242</t>
  </si>
  <si>
    <t>0049999</t>
  </si>
  <si>
    <t>EXTRAKTOR KOŽNÍCH SVOREK - PROXIMATE</t>
  </si>
  <si>
    <t>0193162</t>
  </si>
  <si>
    <t>IMPLANTÁT KRANIOFACIÁLNÍ ,  LE FORTE SYSTÉM</t>
  </si>
  <si>
    <t>0163277</t>
  </si>
  <si>
    <t>0163363</t>
  </si>
  <si>
    <t>0163368</t>
  </si>
  <si>
    <t>0163073</t>
  </si>
  <si>
    <t>0163370</t>
  </si>
  <si>
    <t>IMPLANTÁT MANDIBULÁRNÍ DOLNÍ ČELIST MATRIX ORTHOGN</t>
  </si>
  <si>
    <t>0163367</t>
  </si>
  <si>
    <t>0163457</t>
  </si>
  <si>
    <t>0163372</t>
  </si>
  <si>
    <t>IMPLANTÁT BRADOVÝ MATRIX ORTHOGNATHIC</t>
  </si>
  <si>
    <t>0163034</t>
  </si>
  <si>
    <t>IMPLANTÁT MANDIBULÁRNÍ DOLNÍ ČELIST SYNTHES</t>
  </si>
  <si>
    <t>0163267</t>
  </si>
  <si>
    <t>0163067</t>
  </si>
  <si>
    <t>0163001</t>
  </si>
  <si>
    <t>IMPLANTÁT MANDIBULÁRNÍ DOLNÍ ČELIST MATRIX MANDIBL</t>
  </si>
  <si>
    <t>0163436</t>
  </si>
  <si>
    <t>0163400</t>
  </si>
  <si>
    <t>IMPLANTÁT STŘEDOUŠNÍ PISTON RICHARDS</t>
  </si>
  <si>
    <t>0163456</t>
  </si>
  <si>
    <t>0163364</t>
  </si>
  <si>
    <t>0142062</t>
  </si>
  <si>
    <t>0163365</t>
  </si>
  <si>
    <t>0142096</t>
  </si>
  <si>
    <t>0163201</t>
  </si>
  <si>
    <t>0163211</t>
  </si>
  <si>
    <t>0142063</t>
  </si>
  <si>
    <t>0142127</t>
  </si>
  <si>
    <t>0142097</t>
  </si>
  <si>
    <t>0142102</t>
  </si>
  <si>
    <t>0163220</t>
  </si>
  <si>
    <t>0142066</t>
  </si>
  <si>
    <t>IMPLANTÁT MANDIBULÁRNÍ LA FÓRTE SYSTÉM, SLITINA TI</t>
  </si>
  <si>
    <t>0142105</t>
  </si>
  <si>
    <t>0142124</t>
  </si>
  <si>
    <t>IMPLANTÁT MANDIBULÁRNÍ LA FÓRTE SYSTÉM, TI</t>
  </si>
  <si>
    <t>0142067</t>
  </si>
  <si>
    <t>0084042</t>
  </si>
  <si>
    <t>0083032</t>
  </si>
  <si>
    <t>04110</t>
  </si>
  <si>
    <t>INTRAORÁLNÍ RTG</t>
  </si>
  <si>
    <t>04130</t>
  </si>
  <si>
    <t>04131</t>
  </si>
  <si>
    <t>04400</t>
  </si>
  <si>
    <t>SVODNÁ ANESTEZIE</t>
  </si>
  <si>
    <t>04410</t>
  </si>
  <si>
    <t>INJEKČNÍ  ANESTESIE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</si>
  <si>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</si>
  <si>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</si>
  <si>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</si>
  <si>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</si>
  <si>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</si>
  <si>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</si>
  <si>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</si>
  <si>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</si>
  <si>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</si>
  <si>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</si>
  <si>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04720</t>
  </si>
  <si>
    <t>STAVENÍ POZDNÍHO POSTEXTRAKČNÍHO KRVÁCENÍ</t>
  </si>
  <si>
    <t>04740</t>
  </si>
  <si>
    <t>ODSTRANĚNÍ SEKVESTRU</t>
  </si>
  <si>
    <t>04800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</si>
  <si>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</si>
  <si>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</si>
  <si>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</si>
  <si>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</si>
  <si>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</si>
  <si>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</si>
  <si>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04830</t>
  </si>
  <si>
    <t>SUTURA RÁNY SLIZNICE DO 5 CM, 1 VRSTVA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</si>
  <si>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</si>
  <si>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</si>
  <si>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</si>
  <si>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</si>
  <si>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</si>
  <si>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</si>
  <si>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</si>
  <si>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</si>
  <si>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04850</t>
  </si>
  <si>
    <t>ODSTRANĚNÍ UZDIČKY JAZYKA</t>
  </si>
  <si>
    <t>09227</t>
  </si>
  <si>
    <t>I. V. APLIKACE KRVE NEBO KREVNÍCH DERIVÁTŮ</t>
  </si>
  <si>
    <t>61123</t>
  </si>
  <si>
    <t>EXCIZE KOŽNÍ LÉZE OD 2 DO 10 CM^2, BEZ UZAVŘENÍ VZ</t>
  </si>
  <si>
    <t>61167</t>
  </si>
  <si>
    <t>TRANSPOZICE FASCIOKUTÁNNÍHO LALOKU</t>
  </si>
  <si>
    <t>61173</t>
  </si>
  <si>
    <t>VOLNÝ PŘENOS SVALOVÉHO A SVALOVĚ KOŽNÍHO LALOKU MI</t>
  </si>
  <si>
    <t>65219</t>
  </si>
  <si>
    <t>KOMPLEXNÍ OŠETŘENÍ VĚTŠÍCH OBLIČEJOVÝCH DEFEKTŮ</t>
  </si>
  <si>
    <t>65319</t>
  </si>
  <si>
    <t>ZADNÍ DENTOALVEOLÁRNÍ OSTEOTOMIE MAXILLA - OBĚ STR</t>
  </si>
  <si>
    <t>65323</t>
  </si>
  <si>
    <t>OSTEKTOMIE TĚLA MANDIBULY PROSTÁ - JEDNA STRANA</t>
  </si>
  <si>
    <t>65413</t>
  </si>
  <si>
    <t>BLOKOVÁ RESEKCE POLOVINY OBLIČEJE</t>
  </si>
  <si>
    <t>65419</t>
  </si>
  <si>
    <t>RESEKCE KLOUBNÍHO VÝBĚŽKU DOLNÍ ČELISTI</t>
  </si>
  <si>
    <t>65423</t>
  </si>
  <si>
    <t>RESEKCE DOLNÍ ČELISTI BEZ PŘERUŠENÍ KONTINUITY - J</t>
  </si>
  <si>
    <t>65513</t>
  </si>
  <si>
    <t>PŘÍPRAVA FASCIÁLNÍHO A PERIKRANIÁLNÍHO LALOKU K RE</t>
  </si>
  <si>
    <t>65613</t>
  </si>
  <si>
    <t>EXCIZE LÉZE V ÚSTNÍ DUTINĚ - OD 2 CM DO 4 CM</t>
  </si>
  <si>
    <t>65619</t>
  </si>
  <si>
    <t>EXCIZE HYPERPLASTICKÉ SLIZNICE ALVEONÁRNÍHO VÝBĚŽK</t>
  </si>
  <si>
    <t>65923</t>
  </si>
  <si>
    <t>EGALIZACE ALVEOLÁRNÍHO VÝBĚŽKU ČELISTI NAD JEDEN S</t>
  </si>
  <si>
    <t>65949</t>
  </si>
  <si>
    <t>OŠETŘENÍ KOLEMČELISTNÍHO ZÁNĚTU A DRENÁŽ</t>
  </si>
  <si>
    <t>65959</t>
  </si>
  <si>
    <t>AUTOGENNÍ IMPLANTACE</t>
  </si>
  <si>
    <t>65993</t>
  </si>
  <si>
    <t>EXSTIRPACE KOSTNÍHO TUMORU</t>
  </si>
  <si>
    <t>71653</t>
  </si>
  <si>
    <t>ZAVŘENÁ REPOZICE FRAKTURY KŮSTEK NOSNÍCH</t>
  </si>
  <si>
    <t>71673</t>
  </si>
  <si>
    <t>CALDWELL-LUCOVA OPERACE</t>
  </si>
  <si>
    <t>71717</t>
  </si>
  <si>
    <t>TRACHEOTOMIE</t>
  </si>
  <si>
    <t>71747</t>
  </si>
  <si>
    <t>ČÁSTEČNÁ EXSTIRPACE KRČNÍCH UZLIN</t>
  </si>
  <si>
    <t>71753</t>
  </si>
  <si>
    <t>UZÁVĚR OROANTRÁLNÍ KOMUNIKACE</t>
  </si>
  <si>
    <t>71767</t>
  </si>
  <si>
    <t>SIALOLITEKTOMIE</t>
  </si>
  <si>
    <t>71773</t>
  </si>
  <si>
    <t>PAROTIDEKTOMIE RADIKÁLNÍ</t>
  </si>
  <si>
    <t>71777</t>
  </si>
  <si>
    <t>PŘÍUŠNÍ ŽLÁZA - EXCIZE MALÉHO TUMORU, EVENT. BIOPS</t>
  </si>
  <si>
    <t>71781</t>
  </si>
  <si>
    <t>SONDÁŽ, DILATACE, VÝPLACH SLINNÉ ŽLÁZY</t>
  </si>
  <si>
    <t>71791</t>
  </si>
  <si>
    <t>EXSTIRPACE LATERÁLNÍ KRČNÍ CYSTY</t>
  </si>
  <si>
    <t>71813</t>
  </si>
  <si>
    <t>LIGATURA A. MAXILLARIS INT.</t>
  </si>
  <si>
    <t>04730</t>
  </si>
  <si>
    <t>REVIZE EXTRAKČNÍ RÁNY</t>
  </si>
  <si>
    <t>04840</t>
  </si>
  <si>
    <t>PRAEPROTETICKÁ ÚPRAVA ALVEOLU - SEXTANT</t>
  </si>
  <si>
    <t>71817</t>
  </si>
  <si>
    <t>EXSTIRPACE LYMFANGIOMU, HEMANGIOMU HLAVY A KRKU NA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</si>
  <si>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</si>
  <si>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</si>
  <si>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</si>
  <si>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</si>
  <si>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</si>
  <si>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</si>
  <si>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</si>
  <si>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</si>
  <si>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04600</t>
  </si>
  <si>
    <t>EXTRAKCE PROSTÁ RESORBOVANÉHO ZUBU</t>
  </si>
  <si>
    <t>00602</t>
  </si>
  <si>
    <t>OD TYPU 02 - PRO NEMOCNICE TYPU 3, (KATEGORIE 6)</t>
  </si>
  <si>
    <t>61175</t>
  </si>
  <si>
    <t>VOLNÝ PŘENOS VASKULARIZOVANÉ KOSTI, PŘENOS PRSTU Z</t>
  </si>
  <si>
    <t>65920</t>
  </si>
  <si>
    <t>ODBĚR KOSTNÍHO ŠTĚPU Z PÁNVE</t>
  </si>
  <si>
    <t>61125</t>
  </si>
  <si>
    <t>EXCIZE KOŽNÍ LÉZE NAD 10 CM^2, BEZ UZAVŘENÍ VZNIKL</t>
  </si>
  <si>
    <t>71815</t>
  </si>
  <si>
    <t>EXSTIRPACE LYMFANGIOMU, HEMANGIOMU HLAVY A KRKU DO</t>
  </si>
  <si>
    <t>00699</t>
  </si>
  <si>
    <t>OD TYPU 99 - PRO NEMOCNICE TYPU 3, (KATEGORIE 6) -</t>
  </si>
  <si>
    <t>65417</t>
  </si>
  <si>
    <t>RESEKCE DOLNÍ ČELISTI S PŘERUŠENÍM KONTINUITY - JE</t>
  </si>
  <si>
    <t>71775</t>
  </si>
  <si>
    <t>PAROTIDEKTOMIE LATERÁLNÍ KONZERVATIVNÍ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</si>
  <si>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</si>
  <si>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</si>
  <si>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</si>
  <si>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</si>
  <si>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</si>
  <si>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</si>
  <si>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</si>
  <si>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</si>
  <si>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</si>
  <si>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</si>
  <si>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</si>
  <si>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</si>
  <si>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</si>
  <si>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</si>
  <si>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</si>
  <si>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</si>
  <si>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</si>
  <si>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</si>
  <si>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</si>
  <si>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</si>
  <si>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</si>
  <si>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</si>
  <si>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</si>
  <si>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</si>
  <si>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</si>
  <si>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</si>
  <si>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61169</t>
  </si>
  <si>
    <t>TRANSPOZICE MUSKULÁRNÍHO LALOKU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</si>
  <si>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</si>
  <si>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</si>
  <si>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</si>
  <si>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</si>
  <si>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</si>
  <si>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</si>
  <si>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04842</t>
  </si>
  <si>
    <t>EXCISE VLAJÍCÍHO HŘEBENE - SEXTANT</t>
  </si>
  <si>
    <t>04844</t>
  </si>
  <si>
    <t>ODSTRANĚNÍ RUŠIVÝCH VLIVŮ VAZIVOVÝCH PRUHŮ</t>
  </si>
  <si>
    <t>04813</t>
  </si>
  <si>
    <t>PEROPERAČNÍ PLNĚNÍ</t>
  </si>
  <si>
    <t>65427</t>
  </si>
  <si>
    <t>RESEKCE HORNÍ ČELISTI SUBTOTÁLNÍ (JEDNOSTRANNÁ)</t>
  </si>
  <si>
    <t>65953</t>
  </si>
  <si>
    <t>OPERACE RANULY</t>
  </si>
  <si>
    <t>65915</t>
  </si>
  <si>
    <t>ARTROPLASTIKA TEMPOROMANDIBULÁRNÍHO KLOUBU JEDNOST</t>
  </si>
  <si>
    <t>65924</t>
  </si>
  <si>
    <t>ODBĚR CHONDRÁLNÍHO A KOSTOCHONDRÁLNÍHO ŠTĚPU ZE ŽE</t>
  </si>
  <si>
    <t>65983</t>
  </si>
  <si>
    <t>NEOFORMACE ÚSTNÍ PŘEDSÍNĚ S KOSTNÍM ŠTĚPEM</t>
  </si>
  <si>
    <t>65975</t>
  </si>
  <si>
    <t>LATERÁLNÍ KANTOPLASTIKA JEDNOSTRANNÁ</t>
  </si>
  <si>
    <t>65325</t>
  </si>
  <si>
    <t>OSTEKTOMIE TĚLA DOLNÍ ČELISTI INLAYOVÁ - JEDNA STR</t>
  </si>
  <si>
    <t>04760</t>
  </si>
  <si>
    <t>ANTROTOMIE</t>
  </si>
  <si>
    <t>65963</t>
  </si>
  <si>
    <t>SEKVESTROTOMIE</t>
  </si>
  <si>
    <t>65933</t>
  </si>
  <si>
    <t>TRANSPOZICE VÝVODU VELKÉ SLINNÉ ŽLÁZY</t>
  </si>
  <si>
    <t>65113</t>
  </si>
  <si>
    <t>DIAGNOSTICKÁ EXCIZE TVRDÝCH TKÁNÍ</t>
  </si>
  <si>
    <t>04511</t>
  </si>
  <si>
    <t>RETNÍ FRENULEKTOMIE</t>
  </si>
  <si>
    <t>65411</t>
  </si>
  <si>
    <t xml:space="preserve">RESEKCE TEMPOROMANDIBULÁRNÍ ANKYLÓZY JEDNOSTRANNĚ </t>
  </si>
  <si>
    <t>71779</t>
  </si>
  <si>
    <t>REKONSTRUKCE DUCTUS STENONI</t>
  </si>
  <si>
    <t>65213</t>
  </si>
  <si>
    <t>OŠETŘENÍ ZLOMENIN ČELISTI KOSTNÍM STEHEM</t>
  </si>
  <si>
    <t>61317</t>
  </si>
  <si>
    <t>IMPLANTACE KOSTI DO DEFEKTU ČELISTI U ROZŠTĚPOVÉ V</t>
  </si>
  <si>
    <t>04827</t>
  </si>
  <si>
    <t>FIXACE ZKRÁCENOU DRÁTĚNOU DLAHOU</t>
  </si>
  <si>
    <t>65317</t>
  </si>
  <si>
    <t>OSTEOTOMIE HORNÍCH ČELISTÍ - 1 SEGMENT</t>
  </si>
  <si>
    <t>65519</t>
  </si>
  <si>
    <t>REKONSTRUKCE DEFEKTU MANDIBULY S PŘERUŠENÍM KONTIN</t>
  </si>
  <si>
    <t>04821</t>
  </si>
  <si>
    <t>PATEFAKCE</t>
  </si>
  <si>
    <t>7F1</t>
  </si>
  <si>
    <t>71021</t>
  </si>
  <si>
    <t>KOMPLEXNÍ VYŠETŘENÍ OTORINOLARYNGOLOGEM</t>
  </si>
  <si>
    <t>71022</t>
  </si>
  <si>
    <t>CÍLENÉ VYŠETŘENÍ OTORINOLARYNGOLOGEM</t>
  </si>
  <si>
    <t>71213</t>
  </si>
  <si>
    <t>ENDOSKOPIE PARANASÁLNÍ DUTINY</t>
  </si>
  <si>
    <t>71313</t>
  </si>
  <si>
    <t>NEPŘÍMÁ LARYNGOSKOPIE ZVĚTŠOVACÍ ENDOSKOPICKOU OPT</t>
  </si>
  <si>
    <t>71317</t>
  </si>
  <si>
    <t>NASOEPIFARYNGOSKOPIE RIGIDNÍ OPTIKOU</t>
  </si>
  <si>
    <t>71537</t>
  </si>
  <si>
    <t>MASTOIDEKTOMIE</t>
  </si>
  <si>
    <t>71763</t>
  </si>
  <si>
    <t>TONZILEKTOMIE</t>
  </si>
  <si>
    <t>71823</t>
  </si>
  <si>
    <t>POUŽITÍ MIKROSKOPU PŘI OPERAČNÍM VÝKONU Á 10 MINUT</t>
  </si>
  <si>
    <t>71719</t>
  </si>
  <si>
    <t>VÝMĚNA TRACHEOSTOMICKÉ KANYLY</t>
  </si>
  <si>
    <t>76801</t>
  </si>
  <si>
    <t>POUŽITÍ TELEVIZNÍHO ŘETĚZCE PŘI ENDOSKOPICKÉM VÝKO</t>
  </si>
  <si>
    <t>71639</t>
  </si>
  <si>
    <t>ENDOSKOPICKÁ OPERACE V NOSNÍ DUTINĚ</t>
  </si>
  <si>
    <t>31</t>
  </si>
  <si>
    <t>32</t>
  </si>
  <si>
    <t>59</t>
  </si>
  <si>
    <t>Zdravotní výkony vykázané na pracovišti pro pacienty hospitalizované ve FNOL - orientační přehled</t>
  </si>
  <si>
    <t>00052</t>
  </si>
  <si>
    <t>A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</si>
  <si>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</si>
  <si>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</si>
  <si>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</si>
  <si>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00131</t>
  </si>
  <si>
    <t xml:space="preserve">DLOUHODOBÁ MECHANICKÁ VENTILACE &gt; 96 HODIN (5-10 DNÍ) S EKONO                                       </t>
  </si>
  <si>
    <t>00132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</si>
  <si>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</si>
  <si>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</si>
  <si>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</si>
  <si>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</si>
  <si>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01371</t>
  </si>
  <si>
    <t xml:space="preserve">PORUCHY KRANIÁLNÍCH A PERIFERNÍCH NERVŮ BEZ CC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</si>
  <si>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</si>
  <si>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</si>
  <si>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</si>
  <si>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</si>
  <si>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</si>
  <si>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</si>
  <si>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</si>
  <si>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</si>
  <si>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</si>
  <si>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</si>
  <si>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</si>
  <si>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</si>
  <si>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02013</t>
  </si>
  <si>
    <t xml:space="preserve">ENUKLEACE A VÝKONY NA OČNICI S MCC                                                                  </t>
  </si>
  <si>
    <t>02022</t>
  </si>
  <si>
    <t xml:space="preserve">EXTRAOKULÁRNÍ VÝKONY,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</si>
  <si>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</si>
  <si>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</si>
  <si>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</si>
  <si>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</si>
  <si>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</si>
  <si>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</si>
  <si>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</si>
  <si>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</si>
  <si>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</si>
  <si>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</si>
  <si>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</si>
  <si>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                                      </t>
  </si>
  <si>
    <t>03032</t>
  </si>
  <si>
    <t>03033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</si>
  <si>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</si>
  <si>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</si>
  <si>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</si>
  <si>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</si>
  <si>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</si>
  <si>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</si>
  <si>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</si>
  <si>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</si>
  <si>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</si>
  <si>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</si>
  <si>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</si>
  <si>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</si>
  <si>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</si>
  <si>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</si>
  <si>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</si>
  <si>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</si>
  <si>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</si>
  <si>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</si>
  <si>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</si>
  <si>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</si>
  <si>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</si>
  <si>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</si>
  <si>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</si>
  <si>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</si>
  <si>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</si>
  <si>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</si>
  <si>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</si>
  <si>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</si>
  <si>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</si>
  <si>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</si>
  <si>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</si>
  <si>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</si>
  <si>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</si>
  <si>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</si>
  <si>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</si>
  <si>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</si>
  <si>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</si>
  <si>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</si>
  <si>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</si>
  <si>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</si>
  <si>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</si>
  <si>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</si>
  <si>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</si>
  <si>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05141</t>
  </si>
  <si>
    <t xml:space="preserve">JINÉ VASKULÁRNÍ VÝKONY BEZ CC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</si>
  <si>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</si>
  <si>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</si>
  <si>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</si>
  <si>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</si>
  <si>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06381</t>
  </si>
  <si>
    <t xml:space="preserve">JINÉ PORUCHY TRÁVICÍHO SYSTÉMU BEZ CC                                                               </t>
  </si>
  <si>
    <t>08091</t>
  </si>
  <si>
    <t xml:space="preserve">TRANSPLANTACE KŮŽE NEBO TKÁNĚ PRO PORUCHY MUSKULOSKELETÁLNÍHO                                       </t>
  </si>
  <si>
    <t>08092</t>
  </si>
  <si>
    <t>08131</t>
  </si>
  <si>
    <t xml:space="preserve">MÍSTNÍ RESEKCE NA MUSKULOSKELETÁLNÍM SYSTÉMU BEZ CC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</si>
  <si>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</si>
  <si>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</si>
  <si>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</si>
  <si>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08331</t>
  </si>
  <si>
    <t xml:space="preserve">MALIGNÍ ONEMOCNĚNÍ MUSKULOSKELETÁLNÍHO SYSTÉMU A POJIVOVÉ TKÁ                                       </t>
  </si>
  <si>
    <t>08341</t>
  </si>
  <si>
    <t xml:space="preserve">OSTEOMYELITIDA BEZ CC               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</si>
  <si>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</si>
  <si>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</si>
  <si>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</si>
  <si>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</si>
  <si>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</si>
  <si>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</si>
  <si>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</si>
  <si>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</si>
  <si>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</si>
  <si>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</si>
  <si>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</si>
  <si>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</si>
  <si>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</si>
  <si>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</si>
  <si>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</si>
  <si>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</si>
  <si>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</si>
  <si>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</si>
  <si>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</si>
  <si>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</si>
  <si>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</si>
  <si>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</si>
  <si>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</si>
  <si>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</si>
  <si>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</si>
  <si>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</si>
  <si>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</si>
  <si>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</si>
  <si>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16021</t>
  </si>
  <si>
    <t xml:space="preserve">JINÉ VÝKONY PRO KREVNÍ ONEMOCNĚNÍ A NA KRVETVORNÝCH ORGÁNECH                                        </t>
  </si>
  <si>
    <t>17041</t>
  </si>
  <si>
    <t xml:space="preserve">MYELOPROLIFERATIVNÍ PORUCHY A ŠPATNĚ DIFERENCOVANÉ NÁDORY S J                                       </t>
  </si>
  <si>
    <t>17042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</si>
  <si>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</si>
  <si>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</si>
  <si>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</si>
  <si>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</si>
  <si>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</si>
  <si>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</si>
  <si>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</si>
  <si>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</si>
  <si>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</si>
  <si>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</si>
  <si>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</si>
  <si>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</si>
  <si>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25022</t>
  </si>
  <si>
    <t xml:space="preserve">JINÉ VÝKONY PŘI MNOHOČETNÉM ZÁVAŽNÉM TRAUMATU S CC                                                  </t>
  </si>
  <si>
    <t>25303</t>
  </si>
  <si>
    <t xml:space="preserve">DIAGNÓZY TÝKAJÍCÍ SE HLAVY, HRUDNÍKU A DOLNÍCH KONČETIN PŘI M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</si>
  <si>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</si>
  <si>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</si>
  <si>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</si>
  <si>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</si>
  <si>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</si>
  <si>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</si>
  <si>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</si>
  <si>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</si>
  <si>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</si>
  <si>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16 - Klinika plicních nemocí a tuberkulózy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</si>
  <si>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</si>
  <si>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</si>
  <si>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</si>
  <si>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</si>
  <si>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</si>
  <si>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</si>
  <si>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</si>
  <si>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16</t>
  </si>
  <si>
    <t>205</t>
  </si>
  <si>
    <t>87447</t>
  </si>
  <si>
    <t>CYTOLOGICKÉ PREPARÁTY ZHOTOVENÉ CYTOCENTRIFUGOU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</si>
  <si>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</si>
  <si>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</si>
  <si>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</si>
  <si>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</si>
  <si>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</si>
  <si>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</si>
  <si>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</si>
  <si>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</si>
  <si>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</si>
  <si>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</si>
  <si>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</si>
  <si>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</si>
  <si>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</si>
  <si>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</si>
  <si>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</si>
  <si>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</si>
  <si>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</si>
  <si>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</si>
  <si>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</si>
  <si>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0002018</t>
  </si>
  <si>
    <t>99mTc-makrosalb inj.</t>
  </si>
  <si>
    <t>0002061</t>
  </si>
  <si>
    <t>99mTc-leukocyty značené HM PAO</t>
  </si>
  <si>
    <t>0002067</t>
  </si>
  <si>
    <t>81m-krypton plyn k inhal.</t>
  </si>
  <si>
    <t>0002087</t>
  </si>
  <si>
    <t>18F-FDG</t>
  </si>
  <si>
    <t>0110740</t>
  </si>
  <si>
    <t>VÁLEC STERILNÍ JEDNORÁZOVÝ DO INJEKTORU,V BAL.2KS,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</si>
  <si>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</si>
  <si>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</si>
  <si>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</si>
  <si>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</si>
  <si>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</si>
  <si>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</si>
  <si>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</si>
  <si>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</si>
  <si>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</si>
  <si>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</si>
  <si>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</si>
  <si>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</si>
  <si>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816</t>
  </si>
  <si>
    <t>94181</t>
  </si>
  <si>
    <t>ZHOTOVENÍ KARYOTYPU Z JEDNÉ MITÓZY</t>
  </si>
  <si>
    <t>94119</t>
  </si>
  <si>
    <t>IZOLACE A UCHOVÁNÍ LIDSKÉ DNA (RNA)</t>
  </si>
  <si>
    <t>94145</t>
  </si>
  <si>
    <t>RUTINNÍ VYŠETŘENÍ KOSTNÍ DŘENĚ PŘÍMÉ A S KULTIVACÍ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</si>
  <si>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</si>
  <si>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</si>
  <si>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</si>
  <si>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</si>
  <si>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</si>
  <si>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</si>
  <si>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</si>
  <si>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</si>
  <si>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</si>
  <si>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</si>
  <si>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</si>
  <si>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</si>
  <si>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</si>
  <si>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</si>
  <si>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</si>
  <si>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</si>
  <si>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</si>
  <si>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</si>
  <si>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</si>
  <si>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</si>
  <si>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</si>
  <si>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</si>
  <si>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</si>
  <si>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</si>
  <si>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</si>
  <si>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</si>
  <si>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</si>
  <si>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</si>
  <si>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</si>
  <si>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</si>
  <si>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</si>
  <si>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</si>
  <si>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</si>
  <si>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</si>
  <si>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</si>
  <si>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</si>
  <si>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</si>
  <si>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</si>
  <si>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</si>
  <si>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96879</t>
  </si>
  <si>
    <t>DRVVT - SCREENING LA</t>
  </si>
  <si>
    <t>96843</t>
  </si>
  <si>
    <t xml:space="preserve">KULTIVACE KRVETVORNÝCH BUNĚK TVOŘÍCÍCH KOLONIE IN 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</si>
  <si>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</si>
  <si>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</si>
  <si>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</si>
  <si>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</si>
  <si>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</si>
  <si>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</si>
  <si>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</si>
  <si>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</si>
  <si>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</si>
  <si>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</si>
  <si>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</si>
  <si>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</si>
  <si>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</si>
  <si>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</si>
  <si>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</si>
  <si>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</si>
  <si>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</si>
  <si>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</si>
  <si>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</si>
  <si>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</si>
  <si>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</si>
  <si>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</si>
  <si>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</si>
  <si>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</si>
  <si>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</si>
  <si>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</si>
  <si>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</si>
  <si>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</si>
  <si>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</si>
  <si>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</si>
  <si>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</si>
  <si>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</si>
  <si>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</si>
  <si>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</si>
  <si>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</si>
  <si>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</si>
  <si>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</si>
  <si>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</si>
  <si>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</si>
  <si>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</si>
  <si>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</si>
  <si>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</si>
  <si>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</si>
  <si>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</si>
  <si>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</si>
  <si>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</si>
  <si>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</si>
  <si>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</si>
  <si>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</si>
  <si>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</si>
  <si>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</si>
  <si>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</si>
  <si>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91481</t>
  </si>
  <si>
    <t>STANOVENÍ KONCENTRACE PROCALCITONINU</t>
  </si>
  <si>
    <t>93141</t>
  </si>
  <si>
    <t>KALCITONIN</t>
  </si>
  <si>
    <t>93151</t>
  </si>
  <si>
    <t>FERRITIN</t>
  </si>
  <si>
    <t>93171</t>
  </si>
  <si>
    <t>PARATHORMON</t>
  </si>
  <si>
    <t>93187</t>
  </si>
  <si>
    <t>TYROXIN CELKOVÝ (TT4)</t>
  </si>
  <si>
    <t>93227</t>
  </si>
  <si>
    <t>ANTIGEN SQUAMÓZNÍCH NÁDOROVÝCH BUNĚK (SCC)</t>
  </si>
  <si>
    <t>93247</t>
  </si>
  <si>
    <t>OSTEÁZA (KOSTNÍ FRAKCE ALKALICKÉ FOSFATÁZY)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</si>
  <si>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</si>
  <si>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</si>
  <si>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</si>
  <si>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</si>
  <si>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</si>
  <si>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</si>
  <si>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</si>
  <si>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</si>
  <si>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</si>
  <si>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</si>
  <si>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</si>
  <si>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</si>
  <si>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</si>
  <si>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</si>
  <si>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</si>
  <si>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</si>
  <si>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</si>
  <si>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</si>
  <si>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</si>
  <si>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</si>
  <si>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</si>
  <si>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</si>
  <si>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</si>
  <si>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</si>
  <si>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</si>
  <si>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</si>
  <si>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</si>
  <si>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</si>
  <si>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</si>
  <si>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</si>
  <si>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</si>
  <si>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</si>
  <si>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</si>
  <si>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</si>
  <si>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</si>
  <si>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</si>
  <si>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</si>
  <si>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</si>
  <si>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</si>
  <si>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</si>
  <si>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</si>
  <si>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</si>
  <si>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</si>
  <si>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</si>
  <si>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</si>
  <si>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</si>
  <si>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</si>
  <si>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</si>
  <si>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</si>
  <si>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</si>
  <si>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</si>
  <si>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</si>
  <si>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</si>
  <si>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</si>
  <si>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</si>
  <si>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</si>
  <si>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</si>
  <si>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</si>
  <si>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</si>
  <si>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</si>
  <si>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</si>
  <si>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</si>
  <si>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91133</t>
  </si>
  <si>
    <t>STANOVENÍ IgM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</si>
  <si>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</si>
  <si>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</si>
  <si>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</si>
  <si>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</si>
  <si>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</si>
  <si>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</si>
  <si>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</si>
  <si>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</si>
  <si>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</si>
  <si>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</si>
  <si>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</si>
  <si>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</si>
  <si>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81355</t>
  </si>
  <si>
    <t>APOLIPOPROTEINY AI NEBO B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</si>
  <si>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</si>
  <si>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</si>
  <si>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</si>
  <si>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</si>
  <si>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</si>
  <si>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</si>
  <si>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</si>
  <si>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</si>
  <si>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</si>
  <si>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</si>
  <si>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</si>
  <si>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</si>
  <si>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</si>
  <si>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</si>
  <si>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</si>
  <si>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</si>
  <si>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</si>
  <si>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</si>
  <si>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</si>
  <si>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</si>
  <si>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34</t>
  </si>
  <si>
    <t>809</t>
  </si>
  <si>
    <t>0003132</t>
  </si>
  <si>
    <t>GADOVIST</t>
  </si>
  <si>
    <t>0022075</t>
  </si>
  <si>
    <t>0042433</t>
  </si>
  <si>
    <t>VISIPAQUE 320 MG I/ML</t>
  </si>
  <si>
    <t>0065978</t>
  </si>
  <si>
    <t>DOTAREM</t>
  </si>
  <si>
    <t>0095607</t>
  </si>
  <si>
    <t>MICROPAQUE</t>
  </si>
  <si>
    <t>0151208</t>
  </si>
  <si>
    <t>0034038</t>
  </si>
  <si>
    <t>JEHLA BIOPTICKÁ ASPIRAČNÍ, CHIBA,ECHOTIP</t>
  </si>
  <si>
    <t>0038462</t>
  </si>
  <si>
    <t>DRÁT VODÍCÍ GUIDE WIRE M</t>
  </si>
  <si>
    <t>0048523</t>
  </si>
  <si>
    <t>VODIČ INTERVENČNÍ SELECTIVA DO 145CM</t>
  </si>
  <si>
    <t>0092932</t>
  </si>
  <si>
    <t>SADA DRENÁŽNÍ</t>
  </si>
  <si>
    <t>0047805</t>
  </si>
  <si>
    <t>SADA AG-JEHLA ANGIOGRAFICKÁ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</si>
  <si>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</si>
  <si>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</si>
  <si>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</si>
  <si>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</si>
  <si>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</si>
  <si>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</si>
  <si>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</si>
  <si>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</si>
  <si>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</si>
  <si>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</si>
  <si>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</si>
  <si>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</si>
  <si>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</si>
  <si>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</si>
  <si>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</si>
  <si>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</si>
  <si>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</si>
  <si>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</si>
  <si>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</si>
  <si>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</si>
  <si>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</si>
  <si>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</si>
  <si>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89417</t>
  </si>
  <si>
    <t xml:space="preserve">PŘEHLEDNÁ ČI SELEKTIVNÍ ANGIOGRAFIE NAVAZUJÍCÍ NA </t>
  </si>
  <si>
    <t>89613</t>
  </si>
  <si>
    <t>CT VYŠETŘENÍ BEZ POUŽITÍ KONTRASTNÍ LÁTKY DO 30 SK</t>
  </si>
  <si>
    <t>89617</t>
  </si>
  <si>
    <t>CT VYŠETŘENÍ KTERÉHOKOLIV ORGÁNU NEBO OBLASTI S AP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</si>
  <si>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</si>
  <si>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</si>
  <si>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</si>
  <si>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</si>
  <si>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</si>
  <si>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</si>
  <si>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</si>
  <si>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</si>
  <si>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</si>
  <si>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</si>
  <si>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</si>
  <si>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</si>
  <si>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</si>
  <si>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</si>
  <si>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</si>
  <si>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</si>
  <si>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</si>
  <si>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</si>
  <si>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</si>
  <si>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</si>
  <si>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</si>
  <si>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</si>
  <si>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</si>
  <si>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</si>
  <si>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</si>
  <si>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</si>
  <si>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</si>
  <si>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</si>
  <si>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</si>
  <si>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</si>
  <si>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</si>
  <si>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</si>
  <si>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</si>
  <si>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</si>
  <si>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</si>
  <si>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</si>
  <si>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</si>
  <si>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</si>
  <si>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</si>
  <si>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</si>
  <si>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</si>
  <si>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</si>
  <si>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</si>
  <si>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</si>
  <si>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</si>
  <si>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</si>
  <si>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</si>
  <si>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</si>
  <si>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</si>
  <si>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</si>
  <si>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</si>
  <si>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</si>
  <si>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</si>
  <si>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</si>
  <si>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</si>
  <si>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</si>
  <si>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</si>
  <si>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</si>
  <si>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</si>
  <si>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</si>
  <si>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</si>
  <si>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</si>
  <si>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</si>
  <si>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</si>
  <si>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</si>
  <si>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</si>
  <si>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</si>
  <si>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</si>
  <si>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</si>
  <si>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</si>
  <si>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</si>
  <si>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</si>
  <si>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</si>
  <si>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</si>
  <si>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</si>
  <si>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</si>
  <si>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</si>
  <si>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</si>
  <si>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</si>
  <si>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</si>
  <si>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</si>
  <si>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</si>
  <si>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</si>
  <si>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</si>
  <si>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</si>
  <si>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</si>
  <si>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</si>
  <si>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</si>
  <si>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</si>
  <si>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</si>
  <si>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</si>
  <si>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</si>
  <si>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</si>
  <si>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</si>
  <si>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</si>
  <si>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</si>
  <si>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</si>
  <si>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</si>
  <si>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</si>
  <si>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94115</t>
  </si>
  <si>
    <t>IN SITU HYBRIDIZACE LIDSKÉ DNA SE ZNAČENOU SONDOU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</si>
  <si>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</si>
  <si>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</si>
  <si>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</si>
  <si>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</si>
  <si>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</si>
  <si>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</si>
  <si>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</si>
  <si>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</si>
  <si>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94123</t>
  </si>
  <si>
    <t>PCR ANALÝZA LIDSKÉ DNA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</si>
  <si>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</si>
  <si>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</si>
  <si>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</si>
  <si>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</si>
  <si>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</si>
  <si>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</si>
  <si>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</si>
  <si>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</si>
  <si>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</si>
  <si>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</si>
  <si>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</si>
  <si>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</si>
  <si>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</si>
  <si>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</si>
  <si>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</si>
  <si>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</si>
  <si>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</si>
  <si>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</si>
  <si>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</si>
  <si>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</si>
  <si>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</si>
  <si>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</si>
  <si>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CELKOVÝCH I IGM PROTI ANTIGEN</t>
  </si>
  <si>
    <t>82097</t>
  </si>
  <si>
    <t>STANOVENÍ PROTILÁTEK PROTI EBV (ELISA)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</si>
  <si>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</si>
  <si>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</si>
  <si>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</si>
  <si>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</si>
  <si>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</si>
  <si>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</si>
  <si>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</si>
  <si>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</si>
  <si>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</si>
  <si>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</si>
  <si>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</si>
  <si>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</si>
  <si>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</si>
  <si>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</si>
  <si>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</si>
  <si>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</si>
  <si>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</si>
  <si>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</si>
  <si>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</si>
  <si>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</si>
  <si>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</si>
  <si>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</si>
  <si>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STANOVENÍ PROTILÁTEK PROTI ANTIGENŮM VIRŮ (KROMĚ H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</si>
  <si>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</si>
  <si>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</si>
  <si>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</si>
  <si>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</si>
  <si>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</si>
  <si>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</si>
  <si>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</si>
  <si>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NEBO ANTIGENU</t>
  </si>
  <si>
    <t>82053</t>
  </si>
  <si>
    <t>MIKROSKOPICKÉ VYŠETŘENÍ NATIVNÍHO PREPARÁTU</t>
  </si>
  <si>
    <t>82060</t>
  </si>
  <si>
    <t>ANALÝZA HMOTOVÉHO SPEKTRA</t>
  </si>
  <si>
    <t>41</t>
  </si>
  <si>
    <t>813</t>
  </si>
  <si>
    <t>82241</t>
  </si>
  <si>
    <t>IN VITRO STIMULACE T LYMFOCYTŮ SPECIFICKÝMI ANTIGE</t>
  </si>
  <si>
    <t>91161</t>
  </si>
  <si>
    <t>STANOVENÍ C4 SLOŽKY KOMPLEMENTU</t>
  </si>
  <si>
    <t>91277</t>
  </si>
  <si>
    <t>STANOVENÍ ANTI-MPO ELISA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</si>
  <si>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</si>
  <si>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</si>
  <si>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</si>
  <si>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</si>
  <si>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</si>
  <si>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</si>
  <si>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91189</t>
  </si>
  <si>
    <t>STANOVENÍ IgE</t>
  </si>
  <si>
    <t>91279</t>
  </si>
  <si>
    <t>STANOVENÍ ANTI-PR3 ELISA</t>
  </si>
  <si>
    <t>91159</t>
  </si>
  <si>
    <t>STANOVENÍ C3 SLOŽKY KOMPLEMENTU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</si>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</sst>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3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2" xfId="0" applyFont="1" applyBorder="1" applyAlignment="1">
      <alignment horizontal="left" indent="1"/>
    </xf>
    <xf numFmtId="0" fontId="66" fillId="0" borderId="155" xfId="0" applyFont="1" applyBorder="1" applyAlignment="1">
      <alignment horizontal="left" indent="1"/>
    </xf>
    <xf numFmtId="0" fontId="66" fillId="4" borderId="152" xfId="0" applyFont="1" applyFill="1" applyBorder="1" applyAlignment="1">
      <alignment horizontal="left"/>
    </xf>
    <xf numFmtId="169" fontId="66" fillId="4" borderId="153" xfId="0" applyNumberFormat="1" applyFont="1" applyFill="1" applyBorder="1"/>
    <xf numFmtId="9" fontId="66" fillId="4" borderId="153" xfId="0" applyNumberFormat="1" applyFont="1" applyFill="1" applyBorder="1"/>
    <xf numFmtId="9" fontId="66" fillId="4" borderId="154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4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70" fillId="0" borderId="163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5" fillId="0" borderId="162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2" xfId="0" applyNumberFormat="1" applyFont="1" applyBorder="1" applyAlignment="1">
      <alignment horizontal="right"/>
    </xf>
    <xf numFmtId="166" fontId="69" fillId="0" borderId="162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78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 applyAlignment="1">
      <alignment horizontal="right"/>
    </xf>
    <xf numFmtId="4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/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3" xfId="0" applyNumberFormat="1" applyFont="1" applyBorder="1"/>
    <xf numFmtId="166" fontId="69" fillId="0" borderId="19" xfId="0" applyNumberFormat="1" applyFont="1" applyBorder="1"/>
    <xf numFmtId="3" fontId="69" fillId="0" borderId="162" xfId="0" applyNumberFormat="1" applyFont="1" applyBorder="1"/>
    <xf numFmtId="166" fontId="69" fillId="0" borderId="162" xfId="0" applyNumberFormat="1" applyFont="1" applyBorder="1"/>
    <xf numFmtId="166" fontId="69" fillId="0" borderId="165" xfId="0" applyNumberFormat="1" applyFont="1" applyBorder="1"/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3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166" fontId="34" fillId="0" borderId="19" xfId="0" applyNumberFormat="1" applyFont="1" applyBorder="1"/>
    <xf numFmtId="3" fontId="34" fillId="0" borderId="162" xfId="0" applyNumberFormat="1" applyFont="1" applyBorder="1"/>
    <xf numFmtId="166" fontId="34" fillId="0" borderId="162" xfId="0" applyNumberFormat="1" applyFont="1" applyBorder="1"/>
    <xf numFmtId="166" fontId="34" fillId="0" borderId="165" xfId="0" applyNumberFormat="1" applyFont="1" applyBorder="1"/>
    <xf numFmtId="3" fontId="34" fillId="0" borderId="162" xfId="0" applyNumberFormat="1" applyFont="1" applyBorder="1" applyAlignment="1">
      <alignment horizontal="right"/>
    </xf>
    <xf numFmtId="0" fontId="5" fillId="0" borderId="162" xfId="0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7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168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69" fillId="0" borderId="2" xfId="0" applyNumberFormat="1" applyFont="1" applyBorder="1"/>
    <xf numFmtId="166" fontId="69" fillId="0" borderId="2" xfId="0" applyNumberFormat="1" applyFont="1" applyBorder="1"/>
    <xf numFmtId="166" fontId="69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3" xfId="0" applyNumberFormat="1" applyFont="1" applyBorder="1"/>
    <xf numFmtId="3" fontId="5" fillId="0" borderId="165" xfId="0" applyNumberFormat="1" applyFont="1" applyBorder="1"/>
    <xf numFmtId="3" fontId="5" fillId="0" borderId="3" xfId="0" applyNumberFormat="1" applyFont="1" applyBorder="1"/>
    <xf numFmtId="3" fontId="11" fillId="0" borderId="167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3" fontId="11" fillId="0" borderId="168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162" xfId="0" applyNumberFormat="1" applyFont="1" applyBorder="1"/>
    <xf numFmtId="9" fontId="34" fillId="0" borderId="0" xfId="0" applyNumberFormat="1" applyFont="1" applyBorder="1"/>
    <xf numFmtId="3" fontId="34" fillId="0" borderId="166" xfId="0" applyNumberFormat="1" applyFont="1" applyBorder="1"/>
    <xf numFmtId="3" fontId="34" fillId="0" borderId="18" xfId="0" applyNumberFormat="1" applyFont="1" applyBorder="1"/>
    <xf numFmtId="3" fontId="34" fillId="0" borderId="161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70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1.2111034131691953</c:v>
                </c:pt>
                <c:pt idx="1">
                  <c:v>1.2800609747466158</c:v>
                </c:pt>
                <c:pt idx="2">
                  <c:v>1.351597367406282</c:v>
                </c:pt>
                <c:pt idx="3">
                  <c:v>1.4500265126936329</c:v>
                </c:pt>
                <c:pt idx="4">
                  <c:v>1.4602248155111288</c:v>
                </c:pt>
                <c:pt idx="5">
                  <c:v>1.5044940986419444</c:v>
                </c:pt>
                <c:pt idx="6">
                  <c:v>1.396954109220214</c:v>
                </c:pt>
                <c:pt idx="7">
                  <c:v>1.3025996481604596</c:v>
                </c:pt>
                <c:pt idx="8">
                  <c:v>1.2918902268957937</c:v>
                </c:pt>
                <c:pt idx="9">
                  <c:v>1.2830612432204427</c:v>
                </c:pt>
                <c:pt idx="10">
                  <c:v>1.2772492962895303</c:v>
                </c:pt>
                <c:pt idx="11">
                  <c:v>1.2573461702862949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6709504"/>
        <c:axId val="-9267024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1.4611855052731726</c:v>
                </c:pt>
                <c:pt idx="1">
                  <c:v>1.4611855052731726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26707872"/>
        <c:axId val="-926701888"/>
      </c:scatterChart>
      <c:catAx>
        <c:axId val="-92670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2670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26702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26709504"/>
        <c:crosses val="autoZero"/>
        <c:crossBetween val="between"/>
      </c:valAx>
      <c:valAx>
        <c:axId val="-9267078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26701888"/>
        <c:crosses val="max"/>
        <c:crossBetween val="midCat"/>
      </c:valAx>
      <c:valAx>
        <c:axId val="-9267018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267078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0.75466666666666671</c:v>
                </c:pt>
                <c:pt idx="1">
                  <c:v>0.82564102564102559</c:v>
                </c:pt>
                <c:pt idx="2">
                  <c:v>0.82959268495428096</c:v>
                </c:pt>
                <c:pt idx="3">
                  <c:v>0.86616014026884858</c:v>
                </c:pt>
                <c:pt idx="4">
                  <c:v>0.86378278877128389</c:v>
                </c:pt>
                <c:pt idx="5">
                  <c:v>0.83862629246676512</c:v>
                </c:pt>
                <c:pt idx="6">
                  <c:v>0.84029227557411279</c:v>
                </c:pt>
                <c:pt idx="7">
                  <c:v>0.8422338568935428</c:v>
                </c:pt>
                <c:pt idx="8">
                  <c:v>0.82902208201892746</c:v>
                </c:pt>
                <c:pt idx="9">
                  <c:v>0.82841379310344831</c:v>
                </c:pt>
                <c:pt idx="10">
                  <c:v>0.82572815533980581</c:v>
                </c:pt>
                <c:pt idx="11">
                  <c:v>0.81664816870144286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6708960"/>
        <c:axId val="-66343728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63436736"/>
        <c:axId val="-2030577968"/>
      </c:scatterChart>
      <c:catAx>
        <c:axId val="-9267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66343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634372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926708960"/>
        <c:crosses val="autoZero"/>
        <c:crossBetween val="between"/>
      </c:valAx>
      <c:valAx>
        <c:axId val="-6634367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30577968"/>
        <c:crosses val="max"/>
        <c:crossBetween val="midCat"/>
      </c:valAx>
      <c:valAx>
        <c:axId val="-20305779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66343673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1" totalsRowShown="0" headerRowDxfId="112" tableBorderDxfId="111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64" totalsRowShown="0">
  <autoFilter ref="C3:S164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329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331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1392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2199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2200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2237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3217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3250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3267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3463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3464</v>
      </c>
      <c r="C29" s="51" t="s">
        <v>286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3912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4077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4586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329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41805.538680442813</v>
      </c>
      <c r="D4" s="280">
        <f ca="1">IF(ISERROR(VLOOKUP("Náklady celkem",INDIRECT("HI!$A:$G"),5,0)),0,VLOOKUP("Náklady celkem",INDIRECT("HI!$A:$G"),5,0))</f>
        <v>48936.132160000001</v>
      </c>
      <c r="E4" s="281">
        <f ca="1">IF(C4=0,0,D4/C4)</f>
        <v>1.1705657600554487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2084.000012939453</v>
      </c>
      <c r="D7" s="288">
        <f>IF(ISERROR(HI!E5),"",HI!E5)</f>
        <v>1072.1348000000003</v>
      </c>
      <c r="E7" s="285">
        <f t="shared" ref="E7:E15" si="0">IF(C7=0,0,D7/C7)</f>
        <v>0.51446007358117485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0.95448824614168792</v>
      </c>
      <c r="E8" s="285">
        <f t="shared" si="0"/>
        <v>1.0605424957129865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0.16115889542779538</v>
      </c>
      <c r="E9" s="285">
        <f>IF(C9=0,0,D9/C9)</f>
        <v>0.53719631809265134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0.45833126502353722</v>
      </c>
      <c r="E11" s="285">
        <f t="shared" si="0"/>
        <v>0.76388544170589534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0.88400551389812054</v>
      </c>
      <c r="E12" s="285">
        <f t="shared" si="0"/>
        <v>1.1050068923726506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3169.7454790649413</v>
      </c>
      <c r="D15" s="288">
        <f>IF(ISERROR(HI!E6),"",HI!E6)</f>
        <v>4014.2593299999999</v>
      </c>
      <c r="E15" s="285">
        <f t="shared" si="0"/>
        <v>1.266429546634825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27932</v>
      </c>
      <c r="D16" s="284">
        <f ca="1">IF(ISERROR(VLOOKUP("Osobní náklady (Kč) *",INDIRECT("HI!$A:$G"),5,0)),0,VLOOKUP("Osobní náklady (Kč) *",INDIRECT("HI!$A:$G"),5,0))</f>
        <v>33438.232750000003</v>
      </c>
      <c r="E16" s="285">
        <f ca="1">IF(C16=0,0,D16/C16)</f>
        <v>1.1971299137190321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61085.647159999993</v>
      </c>
      <c r="D18" s="303">
        <f ca="1">IF(ISERROR(VLOOKUP("Výnosy celkem",INDIRECT("HI!$A:$G"),5,0)),0,VLOOKUP("Výnosy celkem",INDIRECT("HI!$A:$G"),5,0))</f>
        <v>61529.659289999996</v>
      </c>
      <c r="E18" s="304">
        <f t="shared" ref="E18:E31" ca="1" si="1">IF(C18=0,0,D18/C18)</f>
        <v>1.0072686817713008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23661.487160000001</v>
      </c>
      <c r="D19" s="284">
        <f ca="1">IF(ISERROR(VLOOKUP("Ambulance *",INDIRECT("HI!$A:$G"),5,0)),0,VLOOKUP("Ambulance *",INDIRECT("HI!$A:$G"),5,0))</f>
        <v>26303.479289999992</v>
      </c>
      <c r="E19" s="285">
        <f t="shared" ca="1" si="1"/>
        <v>1.1116579068819608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1.1116579068819608</v>
      </c>
      <c r="E20" s="285">
        <f t="shared" si="1"/>
        <v>1.1116579068819608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1.111657906881961</v>
      </c>
      <c r="E21" s="285">
        <f t="shared" si="1"/>
        <v>1.111657906881961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0.91941125577083227</v>
      </c>
      <c r="E23" s="285">
        <f t="shared" si="1"/>
        <v>1.0816603009068615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37424.159999999996</v>
      </c>
      <c r="D24" s="284">
        <f ca="1">IF(ISERROR(VLOOKUP("Hospitalizace *",INDIRECT("HI!$A:$G"),5,0)),0,VLOOKUP("Hospitalizace *",INDIRECT("HI!$A:$G"),5,0))</f>
        <v>35226.18</v>
      </c>
      <c r="E24" s="285">
        <f ca="1">IF(C24=0,0,D24/C24)</f>
        <v>0.94126842125514654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0.94126842125514631</v>
      </c>
      <c r="E25" s="285">
        <f t="shared" si="1"/>
        <v>0.94126842125514631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0.94126842125514631</v>
      </c>
      <c r="E26" s="285">
        <f t="shared" si="1"/>
        <v>0.94126842125514631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0.955952380952381</v>
      </c>
      <c r="E29" s="285">
        <f t="shared" si="1"/>
        <v>1.0062656641604011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0.81664816870144286</v>
      </c>
      <c r="E30" s="285">
        <f t="shared" si="1"/>
        <v>0.81664816870144286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0.83253684251029259</v>
      </c>
      <c r="D31" s="289">
        <f>IF(ISERROR(VLOOKUP("Celkem:",'ZV Vyžád.'!$A:$M,7,0)),"",VLOOKUP("Celkem:",'ZV Vyžád.'!$A:$M,7,0))</f>
        <v>1.102141977373019</v>
      </c>
      <c r="E31" s="285">
        <f t="shared" si="1"/>
        <v>1.3238356804124176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329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2016</v>
      </c>
      <c r="D3" s="11"/>
      <c r="E3" s="518">
        <v>2017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290</v>
      </c>
      <c r="J4" s="434" t="s">
        <v>291</v>
      </c>
    </row>
    <row r="5" spans="1:10" ht="14.4" customHeight="1" x14ac:dyDescent="0.3">
      <c r="A5" s="221" t="str">
        <f>HYPERLINK("#'Léky Žádanky'!A1","Léky (Kč)")</f>
        <v>Léky (Kč)</v>
      </c>
      <c r="B5" s="31">
        <v>1529.4411699999998</v>
      </c>
      <c r="C5" s="33">
        <v>1544.56512</v>
      </c>
      <c r="D5" s="12"/>
      <c r="E5" s="226">
        <v>1072.1348000000003</v>
      </c>
      <c r="F5" s="32">
        <v>2084.000012939453</v>
      </c>
      <c r="G5" s="225">
        <f>E5-F5</f>
        <v>-1011.8652129394527</v>
      </c>
      <c r="H5" s="231">
        <f>IF(F5&lt;0.00000001,"",E5/F5)</f>
        <v>0.51446007358117485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2081.6300499999998</v>
      </c>
      <c r="C6" s="35">
        <v>2624.9081099999999</v>
      </c>
      <c r="D6" s="12"/>
      <c r="E6" s="227">
        <v>4014.2593299999999</v>
      </c>
      <c r="F6" s="34">
        <v>3169.7454790649413</v>
      </c>
      <c r="G6" s="228">
        <f>E6-F6</f>
        <v>844.5138509350586</v>
      </c>
      <c r="H6" s="232">
        <f>IF(F6&lt;0.00000001,"",E6/F6)</f>
        <v>1.266429546634825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27317.919569999998</v>
      </c>
      <c r="C7" s="35">
        <v>29441.730290000003</v>
      </c>
      <c r="D7" s="12"/>
      <c r="E7" s="227">
        <v>33438.232750000003</v>
      </c>
      <c r="F7" s="34">
        <v>27932</v>
      </c>
      <c r="G7" s="228">
        <f>E7-F7</f>
        <v>5506.2327500000029</v>
      </c>
      <c r="H7" s="232">
        <f>IF(F7&lt;0.00000001,"",E7/F7)</f>
        <v>1.1971299137190321</v>
      </c>
    </row>
    <row r="8" spans="1:10" ht="14.4" customHeight="1" thickBot="1" x14ac:dyDescent="0.35">
      <c r="A8" s="1" t="s">
        <v>96</v>
      </c>
      <c r="B8" s="15">
        <v>10862.162260000017</v>
      </c>
      <c r="C8" s="37">
        <v>10384.74366</v>
      </c>
      <c r="D8" s="12"/>
      <c r="E8" s="229">
        <v>10411.505279999998</v>
      </c>
      <c r="F8" s="36">
        <v>8619.7931884384179</v>
      </c>
      <c r="G8" s="230">
        <f>E8-F8</f>
        <v>1791.7120915615797</v>
      </c>
      <c r="H8" s="233">
        <f>IF(F8&lt;0.00000001,"",E8/F8)</f>
        <v>1.2078602180345548</v>
      </c>
    </row>
    <row r="9" spans="1:10" ht="14.4" customHeight="1" thickBot="1" x14ac:dyDescent="0.35">
      <c r="A9" s="2" t="s">
        <v>97</v>
      </c>
      <c r="B9" s="3">
        <v>41791.153050000015</v>
      </c>
      <c r="C9" s="39">
        <v>43995.947180000003</v>
      </c>
      <c r="D9" s="12"/>
      <c r="E9" s="3">
        <v>48936.132160000001</v>
      </c>
      <c r="F9" s="38">
        <v>41805.538680442813</v>
      </c>
      <c r="G9" s="38">
        <f>E9-F9</f>
        <v>7130.5934795571884</v>
      </c>
      <c r="H9" s="234">
        <f>IF(F9&lt;0.00000001,"",E9/F9)</f>
        <v>1.1705657600554487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21285.779300000006</v>
      </c>
      <c r="C11" s="33">
        <f>IF(ISERROR(VLOOKUP("Celkem:",'ZV Vykáz.-A'!A:H,5,0)),0,VLOOKUP("Celkem:",'ZV Vykáz.-A'!A:H,5,0)/1000)</f>
        <v>23661.487160000001</v>
      </c>
      <c r="D11" s="12"/>
      <c r="E11" s="226">
        <f>IF(ISERROR(VLOOKUP("Celkem:",'ZV Vykáz.-A'!A:H,8,0)),0,VLOOKUP("Celkem:",'ZV Vykáz.-A'!A:H,8,0)/1000)</f>
        <v>26303.479289999992</v>
      </c>
      <c r="F11" s="32">
        <f>C11</f>
        <v>23661.487160000001</v>
      </c>
      <c r="G11" s="225">
        <f>E11-F11</f>
        <v>2641.9921299999914</v>
      </c>
      <c r="H11" s="231">
        <f>IF(F11&lt;0.00000001,"",E11/F11)</f>
        <v>1.1116579068819608</v>
      </c>
      <c r="I11" s="225">
        <f>E11-B11</f>
        <v>5017.6999899999864</v>
      </c>
      <c r="J11" s="231">
        <f>IF(B11&lt;0.00000001,"",E11/B11)</f>
        <v>1.2357301520081054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38350.47</v>
      </c>
      <c r="C12" s="37">
        <f>IF(ISERROR(VLOOKUP("Celkem",CaseMix!A:D,3,0)),0,VLOOKUP("Celkem",CaseMix!A:D,3,0)*30)</f>
        <v>37424.159999999996</v>
      </c>
      <c r="D12" s="12"/>
      <c r="E12" s="229">
        <f>IF(ISERROR(VLOOKUP("Celkem",CaseMix!A:D,4,0)),0,VLOOKUP("Celkem",CaseMix!A:D,4,0)*30)</f>
        <v>35226.18</v>
      </c>
      <c r="F12" s="36">
        <f>C12</f>
        <v>37424.159999999996</v>
      </c>
      <c r="G12" s="230">
        <f>E12-F12</f>
        <v>-2197.9799999999959</v>
      </c>
      <c r="H12" s="233">
        <f>IF(F12&lt;0.00000001,"",E12/F12)</f>
        <v>0.94126842125514654</v>
      </c>
      <c r="I12" s="230">
        <f>E12-B12</f>
        <v>-3124.2900000000009</v>
      </c>
      <c r="J12" s="233">
        <f>IF(B12&lt;0.00000001,"",E12/B12)</f>
        <v>0.91853320180952147</v>
      </c>
    </row>
    <row r="13" spans="1:10" ht="14.4" customHeight="1" thickBot="1" x14ac:dyDescent="0.35">
      <c r="A13" s="4" t="s">
        <v>100</v>
      </c>
      <c r="B13" s="9">
        <f>SUM(B11:B12)</f>
        <v>59636.24930000001</v>
      </c>
      <c r="C13" s="41">
        <f>SUM(C11:C12)</f>
        <v>61085.647159999993</v>
      </c>
      <c r="D13" s="12"/>
      <c r="E13" s="9">
        <f>SUM(E11:E12)</f>
        <v>61529.659289999996</v>
      </c>
      <c r="F13" s="40">
        <f>SUM(F11:F12)</f>
        <v>61085.647159999993</v>
      </c>
      <c r="G13" s="40">
        <f>E13-F13</f>
        <v>444.0121300000028</v>
      </c>
      <c r="H13" s="235">
        <f>IF(F13&lt;0.00000001,"",E13/F13)</f>
        <v>1.0072686817713008</v>
      </c>
      <c r="I13" s="40">
        <f>SUM(I11:I12)</f>
        <v>1893.4099899999856</v>
      </c>
      <c r="J13" s="235">
        <f>IF(B13&lt;0.00000001,"",E13/B13)</f>
        <v>1.0317493137516947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1.4270065539625016</v>
      </c>
      <c r="C15" s="43">
        <f>IF(C9=0,"",C13/C9)</f>
        <v>1.3884380511250534</v>
      </c>
      <c r="D15" s="12"/>
      <c r="E15" s="10">
        <f>IF(E9=0,"",E13/E9)</f>
        <v>1.2573461892906574</v>
      </c>
      <c r="F15" s="42">
        <f>IF(F9=0,"",F13/F9)</f>
        <v>1.4611855052731726</v>
      </c>
      <c r="G15" s="42">
        <f>IF(ISERROR(F15-E15),"",E15-F15)</f>
        <v>-0.20383931598251515</v>
      </c>
      <c r="H15" s="236">
        <f>IF(ISERROR(F15-E15),"",IF(F15&lt;0.00000001,"",E15/F15))</f>
        <v>0.86049730493021359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289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1.2111034131691953</v>
      </c>
      <c r="C4" s="323">
        <f t="shared" ref="C4:M4" si="0">(C10+C8)/C6</f>
        <v>1.2800609747466158</v>
      </c>
      <c r="D4" s="323">
        <f t="shared" si="0"/>
        <v>1.351597367406282</v>
      </c>
      <c r="E4" s="323">
        <f t="shared" si="0"/>
        <v>1.4500265126936329</v>
      </c>
      <c r="F4" s="323">
        <f t="shared" si="0"/>
        <v>1.4602248155111288</v>
      </c>
      <c r="G4" s="323">
        <f t="shared" si="0"/>
        <v>1.5044940986419444</v>
      </c>
      <c r="H4" s="323">
        <f t="shared" si="0"/>
        <v>1.396954109220214</v>
      </c>
      <c r="I4" s="323">
        <f t="shared" si="0"/>
        <v>1.3025996481604596</v>
      </c>
      <c r="J4" s="323">
        <f t="shared" si="0"/>
        <v>1.2918902268957937</v>
      </c>
      <c r="K4" s="323">
        <f t="shared" si="0"/>
        <v>1.2830612432204427</v>
      </c>
      <c r="L4" s="323">
        <f t="shared" si="0"/>
        <v>1.2772492962895303</v>
      </c>
      <c r="M4" s="323">
        <f t="shared" si="0"/>
        <v>1.2573461702862949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3862.2588700000001</v>
      </c>
      <c r="C5" s="323">
        <f>IF(ISERROR(VLOOKUP($A5,'Man Tab'!$A:$Q,COLUMN()+2,0)),0,VLOOKUP($A5,'Man Tab'!$A:$Q,COLUMN()+2,0))</f>
        <v>3981.3358400000002</v>
      </c>
      <c r="D5" s="323">
        <f>IF(ISERROR(VLOOKUP($A5,'Man Tab'!$A:$Q,COLUMN()+2,0)),0,VLOOKUP($A5,'Man Tab'!$A:$Q,COLUMN()+2,0))</f>
        <v>3829.86778000001</v>
      </c>
      <c r="E5" s="323">
        <f>IF(ISERROR(VLOOKUP($A5,'Man Tab'!$A:$Q,COLUMN()+2,0)),0,VLOOKUP($A5,'Man Tab'!$A:$Q,COLUMN()+2,0))</f>
        <v>3754.09103</v>
      </c>
      <c r="F5" s="323">
        <f>IF(ISERROR(VLOOKUP($A5,'Man Tab'!$A:$Q,COLUMN()+2,0)),0,VLOOKUP($A5,'Man Tab'!$A:$Q,COLUMN()+2,0))</f>
        <v>3968.68021</v>
      </c>
      <c r="G5" s="323">
        <f>IF(ISERROR(VLOOKUP($A5,'Man Tab'!$A:$Q,COLUMN()+2,0)),0,VLOOKUP($A5,'Man Tab'!$A:$Q,COLUMN()+2,0))</f>
        <v>3790.4791799999998</v>
      </c>
      <c r="H5" s="323">
        <f>IF(ISERROR(VLOOKUP($A5,'Man Tab'!$A:$Q,COLUMN()+2,0)),0,VLOOKUP($A5,'Man Tab'!$A:$Q,COLUMN()+2,0))</f>
        <v>4272.4437200000002</v>
      </c>
      <c r="I5" s="323">
        <f>IF(ISERROR(VLOOKUP($A5,'Man Tab'!$A:$Q,COLUMN()+2,0)),0,VLOOKUP($A5,'Man Tab'!$A:$Q,COLUMN()+2,0))</f>
        <v>3520.9714600000102</v>
      </c>
      <c r="J5" s="323">
        <f>IF(ISERROR(VLOOKUP($A5,'Man Tab'!$A:$Q,COLUMN()+2,0)),0,VLOOKUP($A5,'Man Tab'!$A:$Q,COLUMN()+2,0))</f>
        <v>3773.7558199999999</v>
      </c>
      <c r="K5" s="323">
        <f>IF(ISERROR(VLOOKUP($A5,'Man Tab'!$A:$Q,COLUMN()+2,0)),0,VLOOKUP($A5,'Man Tab'!$A:$Q,COLUMN()+2,0))</f>
        <v>4673.1508299999996</v>
      </c>
      <c r="L5" s="323">
        <f>IF(ISERROR(VLOOKUP($A5,'Man Tab'!$A:$Q,COLUMN()+2,0)),0,VLOOKUP($A5,'Man Tab'!$A:$Q,COLUMN()+2,0))</f>
        <v>4897.31292999999</v>
      </c>
      <c r="M5" s="323">
        <f>IF(ISERROR(VLOOKUP($A5,'Man Tab'!$A:$Q,COLUMN()+2,0)),0,VLOOKUP($A5,'Man Tab'!$A:$Q,COLUMN()+2,0))</f>
        <v>4611.78448999999</v>
      </c>
    </row>
    <row r="6" spans="1:13" ht="14.4" customHeight="1" x14ac:dyDescent="0.3">
      <c r="A6" s="324" t="s">
        <v>97</v>
      </c>
      <c r="B6" s="325">
        <f>B5</f>
        <v>3862.2588700000001</v>
      </c>
      <c r="C6" s="325">
        <f t="shared" ref="C6:M6" si="1">C5+B6</f>
        <v>7843.5947100000003</v>
      </c>
      <c r="D6" s="325">
        <f t="shared" si="1"/>
        <v>11673.462490000011</v>
      </c>
      <c r="E6" s="325">
        <f t="shared" si="1"/>
        <v>15427.55352000001</v>
      </c>
      <c r="F6" s="325">
        <f t="shared" si="1"/>
        <v>19396.233730000011</v>
      </c>
      <c r="G6" s="325">
        <f t="shared" si="1"/>
        <v>23186.712910000009</v>
      </c>
      <c r="H6" s="325">
        <f t="shared" si="1"/>
        <v>27459.156630000009</v>
      </c>
      <c r="I6" s="325">
        <f t="shared" si="1"/>
        <v>30980.12809000002</v>
      </c>
      <c r="J6" s="325">
        <f t="shared" si="1"/>
        <v>34753.883910000019</v>
      </c>
      <c r="K6" s="325">
        <f t="shared" si="1"/>
        <v>39427.034740000017</v>
      </c>
      <c r="L6" s="325">
        <f t="shared" si="1"/>
        <v>44324.34767000001</v>
      </c>
      <c r="M6" s="325">
        <f t="shared" si="1"/>
        <v>48936.132160000001</v>
      </c>
    </row>
    <row r="7" spans="1:13" ht="14.4" customHeight="1" x14ac:dyDescent="0.3">
      <c r="A7" s="324" t="s">
        <v>125</v>
      </c>
      <c r="B7" s="324">
        <v>89.971999999999994</v>
      </c>
      <c r="C7" s="324">
        <v>202.89</v>
      </c>
      <c r="D7" s="324">
        <v>312.89499999999998</v>
      </c>
      <c r="E7" s="324">
        <v>457.06799999999998</v>
      </c>
      <c r="F7" s="324">
        <v>581.42100000000005</v>
      </c>
      <c r="G7" s="324">
        <v>726.59799999999996</v>
      </c>
      <c r="H7" s="324">
        <v>765.93200000000002</v>
      </c>
      <c r="I7" s="324">
        <v>764.46299999999997</v>
      </c>
      <c r="J7" s="324">
        <v>845.03899999999999</v>
      </c>
      <c r="K7" s="324">
        <v>958.58900000000006</v>
      </c>
      <c r="L7" s="324">
        <v>1081.634</v>
      </c>
      <c r="M7" s="324">
        <v>1174.2059999999999</v>
      </c>
    </row>
    <row r="8" spans="1:13" ht="14.4" customHeight="1" x14ac:dyDescent="0.3">
      <c r="A8" s="324" t="s">
        <v>98</v>
      </c>
      <c r="B8" s="325">
        <f>B7*30</f>
        <v>2699.16</v>
      </c>
      <c r="C8" s="325">
        <f t="shared" ref="C8:M8" si="2">C7*30</f>
        <v>6086.7</v>
      </c>
      <c r="D8" s="325">
        <f t="shared" si="2"/>
        <v>9386.8499999999985</v>
      </c>
      <c r="E8" s="325">
        <f t="shared" si="2"/>
        <v>13712.039999999999</v>
      </c>
      <c r="F8" s="325">
        <f t="shared" si="2"/>
        <v>17442.63</v>
      </c>
      <c r="G8" s="325">
        <f t="shared" si="2"/>
        <v>21797.94</v>
      </c>
      <c r="H8" s="325">
        <f t="shared" si="2"/>
        <v>22977.96</v>
      </c>
      <c r="I8" s="325">
        <f t="shared" si="2"/>
        <v>22933.89</v>
      </c>
      <c r="J8" s="325">
        <f t="shared" si="2"/>
        <v>25351.17</v>
      </c>
      <c r="K8" s="325">
        <f t="shared" si="2"/>
        <v>28757.670000000002</v>
      </c>
      <c r="L8" s="325">
        <f t="shared" si="2"/>
        <v>32449.02</v>
      </c>
      <c r="M8" s="325">
        <f t="shared" si="2"/>
        <v>35226.18</v>
      </c>
    </row>
    <row r="9" spans="1:13" ht="14.4" customHeight="1" x14ac:dyDescent="0.3">
      <c r="A9" s="324" t="s">
        <v>126</v>
      </c>
      <c r="B9" s="324">
        <v>1978434.9000000004</v>
      </c>
      <c r="C9" s="324">
        <v>1975144.5899999994</v>
      </c>
      <c r="D9" s="324">
        <v>2437391.6799999969</v>
      </c>
      <c r="E9" s="324">
        <v>2267350.4599999995</v>
      </c>
      <c r="F9" s="324">
        <v>2221910.19</v>
      </c>
      <c r="G9" s="324">
        <v>2206100.9200000009</v>
      </c>
      <c r="H9" s="324">
        <v>2294888.9500000011</v>
      </c>
      <c r="I9" s="324">
        <v>2039592.2599999988</v>
      </c>
      <c r="J9" s="324">
        <v>2126219.02</v>
      </c>
      <c r="K9" s="324">
        <v>2282597.2400000002</v>
      </c>
      <c r="L9" s="324">
        <v>2334591.6599999983</v>
      </c>
      <c r="M9" s="324">
        <v>2139256.4900000002</v>
      </c>
    </row>
    <row r="10" spans="1:13" ht="14.4" customHeight="1" x14ac:dyDescent="0.3">
      <c r="A10" s="324" t="s">
        <v>99</v>
      </c>
      <c r="B10" s="325">
        <f>B9/1000</f>
        <v>1978.4349000000004</v>
      </c>
      <c r="C10" s="325">
        <f t="shared" ref="C10:M10" si="3">C9/1000+B10</f>
        <v>3953.5794900000001</v>
      </c>
      <c r="D10" s="325">
        <f t="shared" si="3"/>
        <v>6390.9711699999971</v>
      </c>
      <c r="E10" s="325">
        <f t="shared" si="3"/>
        <v>8658.3216299999967</v>
      </c>
      <c r="F10" s="325">
        <f t="shared" si="3"/>
        <v>10880.231819999997</v>
      </c>
      <c r="G10" s="325">
        <f t="shared" si="3"/>
        <v>13086.332739999998</v>
      </c>
      <c r="H10" s="325">
        <f t="shared" si="3"/>
        <v>15381.221689999998</v>
      </c>
      <c r="I10" s="325">
        <f t="shared" si="3"/>
        <v>17420.813949999996</v>
      </c>
      <c r="J10" s="325">
        <f t="shared" si="3"/>
        <v>19547.032969999997</v>
      </c>
      <c r="K10" s="325">
        <f t="shared" si="3"/>
        <v>21829.630209999996</v>
      </c>
      <c r="L10" s="325">
        <f t="shared" si="3"/>
        <v>24164.221869999994</v>
      </c>
      <c r="M10" s="325">
        <f t="shared" si="3"/>
        <v>26303.478359999994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1.4611855052731726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1.4611855052731726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331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06" t="s">
        <v>256</v>
      </c>
      <c r="E4" s="406" t="s">
        <v>257</v>
      </c>
      <c r="F4" s="406" t="s">
        <v>258</v>
      </c>
      <c r="G4" s="406" t="s">
        <v>259</v>
      </c>
      <c r="H4" s="406" t="s">
        <v>260</v>
      </c>
      <c r="I4" s="406" t="s">
        <v>261</v>
      </c>
      <c r="J4" s="406" t="s">
        <v>262</v>
      </c>
      <c r="K4" s="406" t="s">
        <v>263</v>
      </c>
      <c r="L4" s="406" t="s">
        <v>264</v>
      </c>
      <c r="M4" s="406" t="s">
        <v>265</v>
      </c>
      <c r="N4" s="406" t="s">
        <v>266</v>
      </c>
      <c r="O4" s="406" t="s">
        <v>267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330</v>
      </c>
    </row>
    <row r="7" spans="1:17" ht="14.4" customHeight="1" x14ac:dyDescent="0.3">
      <c r="A7" s="19" t="s">
        <v>35</v>
      </c>
      <c r="B7" s="55">
        <v>2084</v>
      </c>
      <c r="C7" s="56">
        <v>173.666666666667</v>
      </c>
      <c r="D7" s="56">
        <v>47.785380000000004</v>
      </c>
      <c r="E7" s="56">
        <v>92.026910000000001</v>
      </c>
      <c r="F7" s="56">
        <v>92.240570000000005</v>
      </c>
      <c r="G7" s="56">
        <v>93.995090000000005</v>
      </c>
      <c r="H7" s="56">
        <v>96.669929999999994</v>
      </c>
      <c r="I7" s="56">
        <v>127.58631</v>
      </c>
      <c r="J7" s="56">
        <v>47.39676</v>
      </c>
      <c r="K7" s="56">
        <v>82.113950000000003</v>
      </c>
      <c r="L7" s="56">
        <v>81.855699999999999</v>
      </c>
      <c r="M7" s="56">
        <v>96.412859999999995</v>
      </c>
      <c r="N7" s="56">
        <v>98.924479999998994</v>
      </c>
      <c r="O7" s="56">
        <v>115.12685999999999</v>
      </c>
      <c r="P7" s="57">
        <v>1072.1348</v>
      </c>
      <c r="Q7" s="185">
        <v>0.51446007677500005</v>
      </c>
    </row>
    <row r="8" spans="1:17" ht="14.4" customHeight="1" x14ac:dyDescent="0.3">
      <c r="A8" s="19" t="s">
        <v>36</v>
      </c>
      <c r="B8" s="55">
        <v>125.81120686827801</v>
      </c>
      <c r="C8" s="56">
        <v>10.484267239023</v>
      </c>
      <c r="D8" s="56">
        <v>50.83</v>
      </c>
      <c r="E8" s="56">
        <v>4.47</v>
      </c>
      <c r="F8" s="56">
        <v>0.92</v>
      </c>
      <c r="G8" s="56">
        <v>10.130000000000001</v>
      </c>
      <c r="H8" s="56">
        <v>4.43</v>
      </c>
      <c r="I8" s="56">
        <v>4.97</v>
      </c>
      <c r="J8" s="56">
        <v>0</v>
      </c>
      <c r="K8" s="56">
        <v>0</v>
      </c>
      <c r="L8" s="56">
        <v>4.2</v>
      </c>
      <c r="M8" s="56">
        <v>19.34</v>
      </c>
      <c r="N8" s="56">
        <v>45.469999999998997</v>
      </c>
      <c r="O8" s="56">
        <v>0</v>
      </c>
      <c r="P8" s="57">
        <v>144.76</v>
      </c>
      <c r="Q8" s="185">
        <v>1.150612919177</v>
      </c>
    </row>
    <row r="9" spans="1:17" ht="14.4" customHeight="1" x14ac:dyDescent="0.3">
      <c r="A9" s="19" t="s">
        <v>37</v>
      </c>
      <c r="B9" s="55">
        <v>3169.74554783037</v>
      </c>
      <c r="C9" s="56">
        <v>264.14546231919701</v>
      </c>
      <c r="D9" s="56">
        <v>324.53626000000003</v>
      </c>
      <c r="E9" s="56">
        <v>326.25155000000001</v>
      </c>
      <c r="F9" s="56">
        <v>258.67183</v>
      </c>
      <c r="G9" s="56">
        <v>346.98804000000001</v>
      </c>
      <c r="H9" s="56">
        <v>449.79455000000002</v>
      </c>
      <c r="I9" s="56">
        <v>318.47525999999999</v>
      </c>
      <c r="J9" s="56">
        <v>153.36170000000001</v>
      </c>
      <c r="K9" s="56">
        <v>221.86497000000099</v>
      </c>
      <c r="L9" s="56">
        <v>236.24243999999999</v>
      </c>
      <c r="M9" s="56">
        <v>606.98044000000004</v>
      </c>
      <c r="N9" s="56">
        <v>447.304609999999</v>
      </c>
      <c r="O9" s="56">
        <v>323.787679999999</v>
      </c>
      <c r="P9" s="57">
        <v>4014.2593299999999</v>
      </c>
      <c r="Q9" s="185">
        <v>1.2664295191599999</v>
      </c>
    </row>
    <row r="10" spans="1:17" ht="14.4" customHeight="1" x14ac:dyDescent="0.3">
      <c r="A10" s="19" t="s">
        <v>38</v>
      </c>
      <c r="B10" s="55">
        <v>314.20608219941101</v>
      </c>
      <c r="C10" s="56">
        <v>26.183840183284001</v>
      </c>
      <c r="D10" s="56">
        <v>20.752079999999999</v>
      </c>
      <c r="E10" s="56">
        <v>22.870799999999999</v>
      </c>
      <c r="F10" s="56">
        <v>27.817820000000001</v>
      </c>
      <c r="G10" s="56">
        <v>26.814319999999999</v>
      </c>
      <c r="H10" s="56">
        <v>26.103149999999999</v>
      </c>
      <c r="I10" s="56">
        <v>28.421209999999999</v>
      </c>
      <c r="J10" s="56">
        <v>6.1766699999999997</v>
      </c>
      <c r="K10" s="56">
        <v>0</v>
      </c>
      <c r="L10" s="56">
        <v>20.770890000000001</v>
      </c>
      <c r="M10" s="56">
        <v>26.64949</v>
      </c>
      <c r="N10" s="56">
        <v>24.267440000000001</v>
      </c>
      <c r="O10" s="56">
        <v>15.63627</v>
      </c>
      <c r="P10" s="57">
        <v>246.28013999999999</v>
      </c>
      <c r="Q10" s="185">
        <v>0.78381722682099997</v>
      </c>
    </row>
    <row r="11" spans="1:17" ht="14.4" customHeight="1" x14ac:dyDescent="0.3">
      <c r="A11" s="19" t="s">
        <v>39</v>
      </c>
      <c r="B11" s="55">
        <v>662.81115787045906</v>
      </c>
      <c r="C11" s="56">
        <v>55.234263155870998</v>
      </c>
      <c r="D11" s="56">
        <v>44.707000000000001</v>
      </c>
      <c r="E11" s="56">
        <v>49.150109999999998</v>
      </c>
      <c r="F11" s="56">
        <v>84.53689</v>
      </c>
      <c r="G11" s="56">
        <v>62.857610000000001</v>
      </c>
      <c r="H11" s="56">
        <v>61.208869999999997</v>
      </c>
      <c r="I11" s="56">
        <v>73.403750000000002</v>
      </c>
      <c r="J11" s="56">
        <v>36.734090000000002</v>
      </c>
      <c r="K11" s="56">
        <v>66.714179999999999</v>
      </c>
      <c r="L11" s="56">
        <v>60.274090000000001</v>
      </c>
      <c r="M11" s="56">
        <v>80.812079999999995</v>
      </c>
      <c r="N11" s="56">
        <v>90.942729999999003</v>
      </c>
      <c r="O11" s="56">
        <v>88.451619999998996</v>
      </c>
      <c r="P11" s="57">
        <v>799.79301999999996</v>
      </c>
      <c r="Q11" s="185">
        <v>1.2066680086820001</v>
      </c>
    </row>
    <row r="12" spans="1:17" ht="14.4" customHeight="1" x14ac:dyDescent="0.3">
      <c r="A12" s="19" t="s">
        <v>40</v>
      </c>
      <c r="B12" s="55">
        <v>22.968325567889</v>
      </c>
      <c r="C12" s="56">
        <v>1.914027130657</v>
      </c>
      <c r="D12" s="56">
        <v>22.93036</v>
      </c>
      <c r="E12" s="56">
        <v>3.1862900000000001</v>
      </c>
      <c r="F12" s="56">
        <v>3.363</v>
      </c>
      <c r="G12" s="56">
        <v>6.13781</v>
      </c>
      <c r="H12" s="56">
        <v>1.8266800000000001</v>
      </c>
      <c r="I12" s="56">
        <v>5.1325500000000002</v>
      </c>
      <c r="J12" s="56">
        <v>4.3481399999999999</v>
      </c>
      <c r="K12" s="56">
        <v>15.049469999999999</v>
      </c>
      <c r="L12" s="56">
        <v>9.3212600000000005</v>
      </c>
      <c r="M12" s="56">
        <v>4.7138400000000003</v>
      </c>
      <c r="N12" s="56">
        <v>13.57307</v>
      </c>
      <c r="O12" s="56">
        <v>6.3341799999989998</v>
      </c>
      <c r="P12" s="57">
        <v>95.916650000000004</v>
      </c>
      <c r="Q12" s="185">
        <v>4.1760401608939999</v>
      </c>
    </row>
    <row r="13" spans="1:17" ht="14.4" customHeight="1" x14ac:dyDescent="0.3">
      <c r="A13" s="19" t="s">
        <v>41</v>
      </c>
      <c r="B13" s="55">
        <v>1014.81884764836</v>
      </c>
      <c r="C13" s="56">
        <v>84.568237304028997</v>
      </c>
      <c r="D13" s="56">
        <v>100.07028</v>
      </c>
      <c r="E13" s="56">
        <v>10.25511</v>
      </c>
      <c r="F13" s="56">
        <v>146.93020000000001</v>
      </c>
      <c r="G13" s="56">
        <v>74.765280000000004</v>
      </c>
      <c r="H13" s="56">
        <v>90.93083</v>
      </c>
      <c r="I13" s="56">
        <v>94.805850000000007</v>
      </c>
      <c r="J13" s="56">
        <v>90.098799999999997</v>
      </c>
      <c r="K13" s="56">
        <v>84.831530000000001</v>
      </c>
      <c r="L13" s="56">
        <v>91.207520000000002</v>
      </c>
      <c r="M13" s="56">
        <v>71.648129999999995</v>
      </c>
      <c r="N13" s="56">
        <v>113.41638</v>
      </c>
      <c r="O13" s="56">
        <v>94.009389999999001</v>
      </c>
      <c r="P13" s="57">
        <v>1062.9693</v>
      </c>
      <c r="Q13" s="185">
        <v>1.0474473374860001</v>
      </c>
    </row>
    <row r="14" spans="1:17" ht="14.4" customHeight="1" x14ac:dyDescent="0.3">
      <c r="A14" s="19" t="s">
        <v>42</v>
      </c>
      <c r="B14" s="55">
        <v>2291.11234694205</v>
      </c>
      <c r="C14" s="56">
        <v>190.92602891183699</v>
      </c>
      <c r="D14" s="56">
        <v>306.01100000000002</v>
      </c>
      <c r="E14" s="56">
        <v>240.92</v>
      </c>
      <c r="F14" s="56">
        <v>214.70099999999999</v>
      </c>
      <c r="G14" s="56">
        <v>181.82499999999999</v>
      </c>
      <c r="H14" s="56">
        <v>151.63399999999999</v>
      </c>
      <c r="I14" s="56">
        <v>121.538</v>
      </c>
      <c r="J14" s="56">
        <v>113.151</v>
      </c>
      <c r="K14" s="56">
        <v>125.735</v>
      </c>
      <c r="L14" s="56">
        <v>139.23599999999999</v>
      </c>
      <c r="M14" s="56">
        <v>187.00899999999999</v>
      </c>
      <c r="N14" s="56">
        <v>219.13200000000001</v>
      </c>
      <c r="O14" s="56">
        <v>248.262</v>
      </c>
      <c r="P14" s="57">
        <v>2249.154</v>
      </c>
      <c r="Q14" s="185">
        <v>0.98168647338500004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330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330</v>
      </c>
    </row>
    <row r="17" spans="1:17" ht="14.4" customHeight="1" x14ac:dyDescent="0.3">
      <c r="A17" s="19" t="s">
        <v>45</v>
      </c>
      <c r="B17" s="55">
        <v>516.71391383226705</v>
      </c>
      <c r="C17" s="56">
        <v>43.059492819355</v>
      </c>
      <c r="D17" s="56">
        <v>49.1068</v>
      </c>
      <c r="E17" s="56">
        <v>20.242080000000001</v>
      </c>
      <c r="F17" s="56">
        <v>31.213349999999998</v>
      </c>
      <c r="G17" s="56">
        <v>8.2544299999999993</v>
      </c>
      <c r="H17" s="56">
        <v>55.298070000000003</v>
      </c>
      <c r="I17" s="56">
        <v>152.68849</v>
      </c>
      <c r="J17" s="56">
        <v>27.536519999999999</v>
      </c>
      <c r="K17" s="56">
        <v>46.401829999999997</v>
      </c>
      <c r="L17" s="56">
        <v>102.42646000000001</v>
      </c>
      <c r="M17" s="56">
        <v>526.20074999999997</v>
      </c>
      <c r="N17" s="56">
        <v>55.584179999999002</v>
      </c>
      <c r="O17" s="56">
        <v>81.570349999998996</v>
      </c>
      <c r="P17" s="57">
        <v>1156.52331</v>
      </c>
      <c r="Q17" s="185">
        <v>2.2382275356629999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2.5790000000000002</v>
      </c>
      <c r="F18" s="56">
        <v>0</v>
      </c>
      <c r="G18" s="56">
        <v>2.7480000000000002</v>
      </c>
      <c r="H18" s="56">
        <v>2.6749999999999998</v>
      </c>
      <c r="I18" s="56">
        <v>0.63400000000000001</v>
      </c>
      <c r="J18" s="56">
        <v>0</v>
      </c>
      <c r="K18" s="56">
        <v>0</v>
      </c>
      <c r="L18" s="56">
        <v>2.9729999999999999</v>
      </c>
      <c r="M18" s="56">
        <v>0.26</v>
      </c>
      <c r="N18" s="56">
        <v>3.8289999999990001</v>
      </c>
      <c r="O18" s="56">
        <v>0.70599999999899998</v>
      </c>
      <c r="P18" s="57">
        <v>16.404</v>
      </c>
      <c r="Q18" s="185" t="s">
        <v>330</v>
      </c>
    </row>
    <row r="19" spans="1:17" ht="14.4" customHeight="1" x14ac:dyDescent="0.3">
      <c r="A19" s="19" t="s">
        <v>47</v>
      </c>
      <c r="B19" s="55">
        <v>1719.35138709695</v>
      </c>
      <c r="C19" s="56">
        <v>143.27928225807901</v>
      </c>
      <c r="D19" s="56">
        <v>164.08045999999999</v>
      </c>
      <c r="E19" s="56">
        <v>146.06936999999999</v>
      </c>
      <c r="F19" s="56">
        <v>124.45368000000001</v>
      </c>
      <c r="G19" s="56">
        <v>189.50631999999999</v>
      </c>
      <c r="H19" s="56">
        <v>155.29733999999999</v>
      </c>
      <c r="I19" s="56">
        <v>142.62236999999999</v>
      </c>
      <c r="J19" s="56">
        <v>104.94177000000001</v>
      </c>
      <c r="K19" s="56">
        <v>97.37209</v>
      </c>
      <c r="L19" s="56">
        <v>123.51598</v>
      </c>
      <c r="M19" s="56">
        <v>132.53652</v>
      </c>
      <c r="N19" s="56">
        <v>166.23106999999999</v>
      </c>
      <c r="O19" s="56">
        <v>239.28295</v>
      </c>
      <c r="P19" s="57">
        <v>1785.9099200000001</v>
      </c>
      <c r="Q19" s="185">
        <v>1.0387114195510001</v>
      </c>
    </row>
    <row r="20" spans="1:17" ht="14.4" customHeight="1" x14ac:dyDescent="0.3">
      <c r="A20" s="19" t="s">
        <v>48</v>
      </c>
      <c r="B20" s="55">
        <v>27932</v>
      </c>
      <c r="C20" s="56">
        <v>2327.6666666666702</v>
      </c>
      <c r="D20" s="56">
        <v>2586.7988999999998</v>
      </c>
      <c r="E20" s="56">
        <v>2509.0882099999999</v>
      </c>
      <c r="F20" s="56">
        <v>2558.2383799999998</v>
      </c>
      <c r="G20" s="56">
        <v>2617.03701</v>
      </c>
      <c r="H20" s="56">
        <v>2690.9132100000002</v>
      </c>
      <c r="I20" s="56">
        <v>2567.46333</v>
      </c>
      <c r="J20" s="56">
        <v>3511.9235800000001</v>
      </c>
      <c r="K20" s="56">
        <v>2629.2154700000101</v>
      </c>
      <c r="L20" s="56">
        <v>2723.8879400000001</v>
      </c>
      <c r="M20" s="56">
        <v>2752.2965199999999</v>
      </c>
      <c r="N20" s="56">
        <v>3164.7218699999898</v>
      </c>
      <c r="O20" s="56">
        <v>3126.64833</v>
      </c>
      <c r="P20" s="57">
        <v>33438.232750000003</v>
      </c>
      <c r="Q20" s="185">
        <v>1.1971299137189999</v>
      </c>
    </row>
    <row r="21" spans="1:17" ht="14.4" customHeight="1" x14ac:dyDescent="0.3">
      <c r="A21" s="20" t="s">
        <v>49</v>
      </c>
      <c r="B21" s="55">
        <v>1730</v>
      </c>
      <c r="C21" s="56">
        <v>144.166666666667</v>
      </c>
      <c r="D21" s="56">
        <v>133.11500000000001</v>
      </c>
      <c r="E21" s="56">
        <v>131.74299999999999</v>
      </c>
      <c r="F21" s="56">
        <v>204.53200000000001</v>
      </c>
      <c r="G21" s="56">
        <v>133.03</v>
      </c>
      <c r="H21" s="56">
        <v>146.01599999999999</v>
      </c>
      <c r="I21" s="56">
        <v>152.68</v>
      </c>
      <c r="J21" s="56">
        <v>151.672</v>
      </c>
      <c r="K21" s="56">
        <v>151.672</v>
      </c>
      <c r="L21" s="56">
        <v>153.52199999999999</v>
      </c>
      <c r="M21" s="56">
        <v>167.732</v>
      </c>
      <c r="N21" s="56">
        <v>167.428</v>
      </c>
      <c r="O21" s="56">
        <v>174.24600000000001</v>
      </c>
      <c r="P21" s="57">
        <v>1867.3879999999999</v>
      </c>
      <c r="Q21" s="185">
        <v>1.0794150289010001</v>
      </c>
    </row>
    <row r="22" spans="1:17" ht="14.4" customHeight="1" x14ac:dyDescent="0.3">
      <c r="A22" s="19" t="s">
        <v>50</v>
      </c>
      <c r="B22" s="55">
        <v>222</v>
      </c>
      <c r="C22" s="56">
        <v>18.5</v>
      </c>
      <c r="D22" s="56">
        <v>6.4480000000000004</v>
      </c>
      <c r="E22" s="56">
        <v>414.78751999999997</v>
      </c>
      <c r="F22" s="56">
        <v>82.159000000000006</v>
      </c>
      <c r="G22" s="56">
        <v>0</v>
      </c>
      <c r="H22" s="56">
        <v>27.027999999999999</v>
      </c>
      <c r="I22" s="56">
        <v>0</v>
      </c>
      <c r="J22" s="56">
        <v>14.46918</v>
      </c>
      <c r="K22" s="56">
        <v>0</v>
      </c>
      <c r="L22" s="56">
        <v>14.795</v>
      </c>
      <c r="M22" s="56">
        <v>0</v>
      </c>
      <c r="N22" s="56">
        <v>280.70203999999899</v>
      </c>
      <c r="O22" s="56">
        <v>93.001699999999005</v>
      </c>
      <c r="P22" s="57">
        <v>933.39043999999899</v>
      </c>
      <c r="Q22" s="185">
        <v>4.2044614414410004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330</v>
      </c>
    </row>
    <row r="24" spans="1:17" ht="14.4" customHeight="1" x14ac:dyDescent="0.3">
      <c r="A24" s="20" t="s">
        <v>52</v>
      </c>
      <c r="B24" s="55">
        <v>0</v>
      </c>
      <c r="C24" s="56">
        <v>-4.5474735088646402E-13</v>
      </c>
      <c r="D24" s="56">
        <v>5.0873500000009999</v>
      </c>
      <c r="E24" s="56">
        <v>7.6958899999990003</v>
      </c>
      <c r="F24" s="56">
        <v>9.0059999998999996E-2</v>
      </c>
      <c r="G24" s="56">
        <v>2.1199999999999999E-3</v>
      </c>
      <c r="H24" s="56">
        <v>8.8545800000000003</v>
      </c>
      <c r="I24" s="56">
        <v>5.8059999999000002E-2</v>
      </c>
      <c r="J24" s="56">
        <v>10.633510000000999</v>
      </c>
      <c r="K24" s="56">
        <v>9.7000000000000005E-4</v>
      </c>
      <c r="L24" s="56">
        <v>9.5275400000000001</v>
      </c>
      <c r="M24" s="56">
        <v>0.55919999999900005</v>
      </c>
      <c r="N24" s="56">
        <v>5.78606</v>
      </c>
      <c r="O24" s="56">
        <v>4.7211600000000002</v>
      </c>
      <c r="P24" s="57">
        <v>53.016500000001997</v>
      </c>
      <c r="Q24" s="185"/>
    </row>
    <row r="25" spans="1:17" ht="14.4" customHeight="1" x14ac:dyDescent="0.3">
      <c r="A25" s="21" t="s">
        <v>53</v>
      </c>
      <c r="B25" s="58">
        <v>41805.538815856002</v>
      </c>
      <c r="C25" s="59">
        <v>3483.7949013213401</v>
      </c>
      <c r="D25" s="59">
        <v>3862.2588700000001</v>
      </c>
      <c r="E25" s="59">
        <v>3981.3358400000002</v>
      </c>
      <c r="F25" s="59">
        <v>3829.86778000001</v>
      </c>
      <c r="G25" s="59">
        <v>3754.09103</v>
      </c>
      <c r="H25" s="59">
        <v>3968.68021</v>
      </c>
      <c r="I25" s="59">
        <v>3790.4791799999998</v>
      </c>
      <c r="J25" s="59">
        <v>4272.4437200000002</v>
      </c>
      <c r="K25" s="59">
        <v>3520.9714600000102</v>
      </c>
      <c r="L25" s="59">
        <v>3773.7558199999999</v>
      </c>
      <c r="M25" s="59">
        <v>4673.1508299999996</v>
      </c>
      <c r="N25" s="59">
        <v>4897.31292999999</v>
      </c>
      <c r="O25" s="59">
        <v>4611.78448999999</v>
      </c>
      <c r="P25" s="60">
        <v>48936.132160000001</v>
      </c>
      <c r="Q25" s="186">
        <v>1.1705657562630001</v>
      </c>
    </row>
    <row r="26" spans="1:17" ht="14.4" customHeight="1" x14ac:dyDescent="0.3">
      <c r="A26" s="19" t="s">
        <v>54</v>
      </c>
      <c r="B26" s="55">
        <v>5361.4090281744102</v>
      </c>
      <c r="C26" s="56">
        <v>446.7840856812</v>
      </c>
      <c r="D26" s="56">
        <v>425.03120999999999</v>
      </c>
      <c r="E26" s="56">
        <v>407.23633000000001</v>
      </c>
      <c r="F26" s="56">
        <v>470.76952999999997</v>
      </c>
      <c r="G26" s="56">
        <v>481.79448000000002</v>
      </c>
      <c r="H26" s="56">
        <v>492.15253999999999</v>
      </c>
      <c r="I26" s="56">
        <v>511.40897000000001</v>
      </c>
      <c r="J26" s="56">
        <v>516.72888</v>
      </c>
      <c r="K26" s="56">
        <v>586.46914000000004</v>
      </c>
      <c r="L26" s="56">
        <v>435.93999000000002</v>
      </c>
      <c r="M26" s="56">
        <v>586.23455000000001</v>
      </c>
      <c r="N26" s="56">
        <v>510.68423999999999</v>
      </c>
      <c r="O26" s="56">
        <v>560.69654000000003</v>
      </c>
      <c r="P26" s="57">
        <v>5985.1463999999996</v>
      </c>
      <c r="Q26" s="185">
        <v>1.1163383298209999</v>
      </c>
    </row>
    <row r="27" spans="1:17" ht="14.4" customHeight="1" x14ac:dyDescent="0.3">
      <c r="A27" s="22" t="s">
        <v>55</v>
      </c>
      <c r="B27" s="58">
        <v>47166.947844030401</v>
      </c>
      <c r="C27" s="59">
        <v>3930.5789870025401</v>
      </c>
      <c r="D27" s="59">
        <v>4287.2900799999998</v>
      </c>
      <c r="E27" s="59">
        <v>4388.5721700000004</v>
      </c>
      <c r="F27" s="59">
        <v>4300.6373100000101</v>
      </c>
      <c r="G27" s="59">
        <v>4235.8855100000001</v>
      </c>
      <c r="H27" s="59">
        <v>4460.8327499999996</v>
      </c>
      <c r="I27" s="59">
        <v>4301.8881499999998</v>
      </c>
      <c r="J27" s="59">
        <v>4789.1725999999999</v>
      </c>
      <c r="K27" s="59">
        <v>4107.4406000000099</v>
      </c>
      <c r="L27" s="59">
        <v>4209.6958100000002</v>
      </c>
      <c r="M27" s="59">
        <v>5259.3853799999997</v>
      </c>
      <c r="N27" s="59">
        <v>5407.9971699999896</v>
      </c>
      <c r="O27" s="59">
        <v>5172.4810299999899</v>
      </c>
      <c r="P27" s="60">
        <v>54921.278559999999</v>
      </c>
      <c r="Q27" s="186">
        <v>1.164401791305</v>
      </c>
    </row>
    <row r="28" spans="1:17" ht="14.4" customHeight="1" x14ac:dyDescent="0.3">
      <c r="A28" s="20" t="s">
        <v>56</v>
      </c>
      <c r="B28" s="55">
        <v>1327</v>
      </c>
      <c r="C28" s="56">
        <v>110.583333333333</v>
      </c>
      <c r="D28" s="56">
        <v>164.08409</v>
      </c>
      <c r="E28" s="56">
        <v>85.295500000000004</v>
      </c>
      <c r="F28" s="56">
        <v>341.93191000000002</v>
      </c>
      <c r="G28" s="56">
        <v>227.58975000000001</v>
      </c>
      <c r="H28" s="56">
        <v>287.90264000000002</v>
      </c>
      <c r="I28" s="56">
        <v>261.76925999999997</v>
      </c>
      <c r="J28" s="56">
        <v>31.477679999999999</v>
      </c>
      <c r="K28" s="56">
        <v>110.73214</v>
      </c>
      <c r="L28" s="56">
        <v>162.3212</v>
      </c>
      <c r="M28" s="56">
        <v>410.31756000000001</v>
      </c>
      <c r="N28" s="56">
        <v>342.6191</v>
      </c>
      <c r="O28" s="56">
        <v>289.37792000000002</v>
      </c>
      <c r="P28" s="57">
        <v>2715.4187499999998</v>
      </c>
      <c r="Q28" s="185">
        <v>2.0462839110769999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330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330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268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269</v>
      </c>
      <c r="G4" s="536" t="s">
        <v>64</v>
      </c>
      <c r="H4" s="259" t="s">
        <v>182</v>
      </c>
      <c r="I4" s="534" t="s">
        <v>65</v>
      </c>
      <c r="J4" s="536" t="s">
        <v>279</v>
      </c>
      <c r="K4" s="537" t="s">
        <v>270</v>
      </c>
    </row>
    <row r="5" spans="1:11" ht="42" thickBot="1" x14ac:dyDescent="0.35">
      <c r="A5" s="103"/>
      <c r="B5" s="28" t="s">
        <v>272</v>
      </c>
      <c r="C5" s="29" t="s">
        <v>273</v>
      </c>
      <c r="D5" s="30" t="s">
        <v>274</v>
      </c>
      <c r="E5" s="30" t="s">
        <v>275</v>
      </c>
      <c r="F5" s="535"/>
      <c r="G5" s="535"/>
      <c r="H5" s="29" t="s">
        <v>271</v>
      </c>
      <c r="I5" s="535"/>
      <c r="J5" s="535"/>
      <c r="K5" s="538"/>
    </row>
    <row r="6" spans="1:11" ht="14.4" customHeight="1" thickBot="1" x14ac:dyDescent="0.35">
      <c r="A6" s="719" t="s">
        <v>332</v>
      </c>
      <c r="B6" s="701">
        <v>38338.639746360197</v>
      </c>
      <c r="C6" s="701">
        <v>43995.947180000003</v>
      </c>
      <c r="D6" s="702">
        <v>5657.3074336397804</v>
      </c>
      <c r="E6" s="703">
        <v>1.1475615063819999</v>
      </c>
      <c r="F6" s="701">
        <v>41805.538815856002</v>
      </c>
      <c r="G6" s="702">
        <v>41805.538815856002</v>
      </c>
      <c r="H6" s="704">
        <v>4611.78448999999</v>
      </c>
      <c r="I6" s="701">
        <v>48936.132160000001</v>
      </c>
      <c r="J6" s="702">
        <v>7130.5933441439802</v>
      </c>
      <c r="K6" s="705">
        <v>1.1705657562630001</v>
      </c>
    </row>
    <row r="7" spans="1:11" ht="14.4" customHeight="1" thickBot="1" x14ac:dyDescent="0.35">
      <c r="A7" s="720" t="s">
        <v>333</v>
      </c>
      <c r="B7" s="701">
        <v>9015.4006238991606</v>
      </c>
      <c r="C7" s="701">
        <v>8374.7124100000001</v>
      </c>
      <c r="D7" s="702">
        <v>-640.68821389915695</v>
      </c>
      <c r="E7" s="703">
        <v>0.92893402737899999</v>
      </c>
      <c r="F7" s="701">
        <v>9685.4735149268108</v>
      </c>
      <c r="G7" s="702">
        <v>9685.4735149268108</v>
      </c>
      <c r="H7" s="704">
        <v>891.60485999999798</v>
      </c>
      <c r="I7" s="701">
        <v>9685.2570699999997</v>
      </c>
      <c r="J7" s="702">
        <v>-0.21644492680899999</v>
      </c>
      <c r="K7" s="705">
        <v>0.99997765262299998</v>
      </c>
    </row>
    <row r="8" spans="1:11" ht="14.4" customHeight="1" thickBot="1" x14ac:dyDescent="0.35">
      <c r="A8" s="721" t="s">
        <v>334</v>
      </c>
      <c r="B8" s="701">
        <v>6729.2716363551899</v>
      </c>
      <c r="C8" s="701">
        <v>6105.6574099999998</v>
      </c>
      <c r="D8" s="702">
        <v>-623.61422635518295</v>
      </c>
      <c r="E8" s="703">
        <v>0.90732812404399998</v>
      </c>
      <c r="F8" s="701">
        <v>7394.36116798476</v>
      </c>
      <c r="G8" s="702">
        <v>7394.36116798476</v>
      </c>
      <c r="H8" s="704">
        <v>643.34285999999895</v>
      </c>
      <c r="I8" s="701">
        <v>7436.1030700000001</v>
      </c>
      <c r="J8" s="702">
        <v>41.741902015237997</v>
      </c>
      <c r="K8" s="705">
        <v>1.005645099159</v>
      </c>
    </row>
    <row r="9" spans="1:11" ht="14.4" customHeight="1" thickBot="1" x14ac:dyDescent="0.35">
      <c r="A9" s="722" t="s">
        <v>335</v>
      </c>
      <c r="B9" s="706">
        <v>0</v>
      </c>
      <c r="C9" s="706">
        <v>1.2600000000000001E-3</v>
      </c>
      <c r="D9" s="707">
        <v>1.2600000000000001E-3</v>
      </c>
      <c r="E9" s="708" t="s">
        <v>330</v>
      </c>
      <c r="F9" s="706">
        <v>0</v>
      </c>
      <c r="G9" s="707">
        <v>0</v>
      </c>
      <c r="H9" s="709">
        <v>-3.14E-3</v>
      </c>
      <c r="I9" s="706">
        <v>-1.017E-2</v>
      </c>
      <c r="J9" s="707">
        <v>-1.017E-2</v>
      </c>
      <c r="K9" s="710" t="s">
        <v>330</v>
      </c>
    </row>
    <row r="10" spans="1:11" ht="14.4" customHeight="1" thickBot="1" x14ac:dyDescent="0.35">
      <c r="A10" s="723" t="s">
        <v>336</v>
      </c>
      <c r="B10" s="701">
        <v>0</v>
      </c>
      <c r="C10" s="701">
        <v>1.2600000000000001E-3</v>
      </c>
      <c r="D10" s="702">
        <v>1.2600000000000001E-3</v>
      </c>
      <c r="E10" s="711" t="s">
        <v>330</v>
      </c>
      <c r="F10" s="701">
        <v>0</v>
      </c>
      <c r="G10" s="702">
        <v>0</v>
      </c>
      <c r="H10" s="704">
        <v>-3.14E-3</v>
      </c>
      <c r="I10" s="701">
        <v>-1.017E-2</v>
      </c>
      <c r="J10" s="702">
        <v>-1.017E-2</v>
      </c>
      <c r="K10" s="712" t="s">
        <v>330</v>
      </c>
    </row>
    <row r="11" spans="1:11" ht="14.4" customHeight="1" thickBot="1" x14ac:dyDescent="0.35">
      <c r="A11" s="722" t="s">
        <v>337</v>
      </c>
      <c r="B11" s="706">
        <v>1770.85000976011</v>
      </c>
      <c r="C11" s="706">
        <v>1544.56512</v>
      </c>
      <c r="D11" s="707">
        <v>-226.284889760114</v>
      </c>
      <c r="E11" s="713">
        <v>0.87221679503399996</v>
      </c>
      <c r="F11" s="706">
        <v>2084</v>
      </c>
      <c r="G11" s="707">
        <v>2084</v>
      </c>
      <c r="H11" s="709">
        <v>115.12685999999999</v>
      </c>
      <c r="I11" s="706">
        <v>1072.1348</v>
      </c>
      <c r="J11" s="707">
        <v>-1011.8652</v>
      </c>
      <c r="K11" s="714">
        <v>0.51446007677500005</v>
      </c>
    </row>
    <row r="12" spans="1:11" ht="14.4" customHeight="1" thickBot="1" x14ac:dyDescent="0.35">
      <c r="A12" s="723" t="s">
        <v>338</v>
      </c>
      <c r="B12" s="701">
        <v>906.375951255166</v>
      </c>
      <c r="C12" s="701">
        <v>779.05003000000102</v>
      </c>
      <c r="D12" s="702">
        <v>-127.32592125516599</v>
      </c>
      <c r="E12" s="703">
        <v>0.85952195545400001</v>
      </c>
      <c r="F12" s="701">
        <v>1014</v>
      </c>
      <c r="G12" s="702">
        <v>1014</v>
      </c>
      <c r="H12" s="704">
        <v>93.017569999998997</v>
      </c>
      <c r="I12" s="701">
        <v>715.95755999999994</v>
      </c>
      <c r="J12" s="702">
        <v>-298.04244</v>
      </c>
      <c r="K12" s="705">
        <v>0.70607254437800004</v>
      </c>
    </row>
    <row r="13" spans="1:11" ht="14.4" customHeight="1" thickBot="1" x14ac:dyDescent="0.35">
      <c r="A13" s="723" t="s">
        <v>339</v>
      </c>
      <c r="B13" s="701">
        <v>32.000001510665001</v>
      </c>
      <c r="C13" s="701">
        <v>16.860060000000001</v>
      </c>
      <c r="D13" s="702">
        <v>-15.139941510665</v>
      </c>
      <c r="E13" s="703">
        <v>0.52687685012700003</v>
      </c>
      <c r="F13" s="701">
        <v>30</v>
      </c>
      <c r="G13" s="702">
        <v>30</v>
      </c>
      <c r="H13" s="704">
        <v>0</v>
      </c>
      <c r="I13" s="701">
        <v>18.115490000000001</v>
      </c>
      <c r="J13" s="702">
        <v>-11.884510000000001</v>
      </c>
      <c r="K13" s="705">
        <v>0.60384966666600004</v>
      </c>
    </row>
    <row r="14" spans="1:11" ht="14.4" customHeight="1" thickBot="1" x14ac:dyDescent="0.35">
      <c r="A14" s="723" t="s">
        <v>340</v>
      </c>
      <c r="B14" s="701">
        <v>74.000006680680997</v>
      </c>
      <c r="C14" s="701">
        <v>52.735410000000002</v>
      </c>
      <c r="D14" s="702">
        <v>-21.264596680680999</v>
      </c>
      <c r="E14" s="703">
        <v>0.71264061133800005</v>
      </c>
      <c r="F14" s="701">
        <v>70</v>
      </c>
      <c r="G14" s="702">
        <v>70</v>
      </c>
      <c r="H14" s="704">
        <v>1.4146700000000001</v>
      </c>
      <c r="I14" s="701">
        <v>49.779690000000002</v>
      </c>
      <c r="J14" s="702">
        <v>-20.220310000000001</v>
      </c>
      <c r="K14" s="705">
        <v>0.71113842857099996</v>
      </c>
    </row>
    <row r="15" spans="1:11" ht="14.4" customHeight="1" thickBot="1" x14ac:dyDescent="0.35">
      <c r="A15" s="723" t="s">
        <v>341</v>
      </c>
      <c r="B15" s="701">
        <v>0</v>
      </c>
      <c r="C15" s="701">
        <v>7.6548600000000002</v>
      </c>
      <c r="D15" s="702">
        <v>7.6548600000000002</v>
      </c>
      <c r="E15" s="711" t="s">
        <v>342</v>
      </c>
      <c r="F15" s="701">
        <v>10</v>
      </c>
      <c r="G15" s="702">
        <v>10</v>
      </c>
      <c r="H15" s="704">
        <v>0</v>
      </c>
      <c r="I15" s="701">
        <v>0</v>
      </c>
      <c r="J15" s="702">
        <v>-10</v>
      </c>
      <c r="K15" s="705">
        <v>0</v>
      </c>
    </row>
    <row r="16" spans="1:11" ht="14.4" customHeight="1" thickBot="1" x14ac:dyDescent="0.35">
      <c r="A16" s="723" t="s">
        <v>343</v>
      </c>
      <c r="B16" s="701">
        <v>33.000002979222998</v>
      </c>
      <c r="C16" s="701">
        <v>0</v>
      </c>
      <c r="D16" s="702">
        <v>-33.000002979222998</v>
      </c>
      <c r="E16" s="703">
        <v>0</v>
      </c>
      <c r="F16" s="701">
        <v>0</v>
      </c>
      <c r="G16" s="702">
        <v>0</v>
      </c>
      <c r="H16" s="704">
        <v>0</v>
      </c>
      <c r="I16" s="701">
        <v>5.7222</v>
      </c>
      <c r="J16" s="702">
        <v>5.7222</v>
      </c>
      <c r="K16" s="712" t="s">
        <v>342</v>
      </c>
    </row>
    <row r="17" spans="1:11" ht="14.4" customHeight="1" thickBot="1" x14ac:dyDescent="0.35">
      <c r="A17" s="723" t="s">
        <v>344</v>
      </c>
      <c r="B17" s="701">
        <v>113.000010201582</v>
      </c>
      <c r="C17" s="701">
        <v>333.40832</v>
      </c>
      <c r="D17" s="702">
        <v>220.408309798418</v>
      </c>
      <c r="E17" s="703">
        <v>2.9505158398229998</v>
      </c>
      <c r="F17" s="701">
        <v>445</v>
      </c>
      <c r="G17" s="702">
        <v>445</v>
      </c>
      <c r="H17" s="704">
        <v>0</v>
      </c>
      <c r="I17" s="701">
        <v>21.263470000000002</v>
      </c>
      <c r="J17" s="702">
        <v>-423.73653000000002</v>
      </c>
      <c r="K17" s="705">
        <v>4.7783078650999997E-2</v>
      </c>
    </row>
    <row r="18" spans="1:11" ht="14.4" customHeight="1" thickBot="1" x14ac:dyDescent="0.35">
      <c r="A18" s="723" t="s">
        <v>345</v>
      </c>
      <c r="B18" s="701">
        <v>282.48190405303001</v>
      </c>
      <c r="C18" s="701">
        <v>230.01868999999999</v>
      </c>
      <c r="D18" s="702">
        <v>-52.463214053030001</v>
      </c>
      <c r="E18" s="703">
        <v>0.81427761105999996</v>
      </c>
      <c r="F18" s="701">
        <v>280</v>
      </c>
      <c r="G18" s="702">
        <v>280</v>
      </c>
      <c r="H18" s="704">
        <v>15.36218</v>
      </c>
      <c r="I18" s="701">
        <v>171.87110000000001</v>
      </c>
      <c r="J18" s="702">
        <v>-108.1289</v>
      </c>
      <c r="K18" s="705">
        <v>0.61382535714200004</v>
      </c>
    </row>
    <row r="19" spans="1:11" ht="14.4" customHeight="1" thickBot="1" x14ac:dyDescent="0.35">
      <c r="A19" s="723" t="s">
        <v>346</v>
      </c>
      <c r="B19" s="701">
        <v>239.992124954612</v>
      </c>
      <c r="C19" s="701">
        <v>30.345130000000001</v>
      </c>
      <c r="D19" s="702">
        <v>-209.64699495461201</v>
      </c>
      <c r="E19" s="703">
        <v>0.126442190574</v>
      </c>
      <c r="F19" s="701">
        <v>140</v>
      </c>
      <c r="G19" s="702">
        <v>140</v>
      </c>
      <c r="H19" s="704">
        <v>0</v>
      </c>
      <c r="I19" s="701">
        <v>6.2844100000000003</v>
      </c>
      <c r="J19" s="702">
        <v>-133.71558999999999</v>
      </c>
      <c r="K19" s="705">
        <v>4.4888642856999998E-2</v>
      </c>
    </row>
    <row r="20" spans="1:11" ht="14.4" customHeight="1" thickBot="1" x14ac:dyDescent="0.35">
      <c r="A20" s="723" t="s">
        <v>347</v>
      </c>
      <c r="B20" s="701">
        <v>90.000008125153002</v>
      </c>
      <c r="C20" s="701">
        <v>94.492620000000002</v>
      </c>
      <c r="D20" s="702">
        <v>4.4926118748460002</v>
      </c>
      <c r="E20" s="703">
        <v>1.0499179052130001</v>
      </c>
      <c r="F20" s="701">
        <v>95</v>
      </c>
      <c r="G20" s="702">
        <v>95</v>
      </c>
      <c r="H20" s="704">
        <v>5.332439999999</v>
      </c>
      <c r="I20" s="701">
        <v>83.140879999999996</v>
      </c>
      <c r="J20" s="702">
        <v>-11.859120000000001</v>
      </c>
      <c r="K20" s="705">
        <v>0.87516715789400001</v>
      </c>
    </row>
    <row r="21" spans="1:11" ht="14.4" customHeight="1" thickBot="1" x14ac:dyDescent="0.35">
      <c r="A21" s="722" t="s">
        <v>348</v>
      </c>
      <c r="B21" s="706">
        <v>66.488741247793001</v>
      </c>
      <c r="C21" s="706">
        <v>109.078</v>
      </c>
      <c r="D21" s="707">
        <v>42.589258752207002</v>
      </c>
      <c r="E21" s="713">
        <v>1.640548428996</v>
      </c>
      <c r="F21" s="706">
        <v>125.81120686827801</v>
      </c>
      <c r="G21" s="707">
        <v>125.81120686827801</v>
      </c>
      <c r="H21" s="709">
        <v>0</v>
      </c>
      <c r="I21" s="706">
        <v>144.76</v>
      </c>
      <c r="J21" s="707">
        <v>18.948793131721999</v>
      </c>
      <c r="K21" s="714">
        <v>1.150612919177</v>
      </c>
    </row>
    <row r="22" spans="1:11" ht="14.4" customHeight="1" thickBot="1" x14ac:dyDescent="0.35">
      <c r="A22" s="723" t="s">
        <v>349</v>
      </c>
      <c r="B22" s="701">
        <v>49.685715750402998</v>
      </c>
      <c r="C22" s="701">
        <v>93.97</v>
      </c>
      <c r="D22" s="702">
        <v>44.284284249595999</v>
      </c>
      <c r="E22" s="703">
        <v>1.891288040853</v>
      </c>
      <c r="F22" s="701">
        <v>108.094379822764</v>
      </c>
      <c r="G22" s="702">
        <v>108.094379822764</v>
      </c>
      <c r="H22" s="704">
        <v>0</v>
      </c>
      <c r="I22" s="701">
        <v>129.57</v>
      </c>
      <c r="J22" s="702">
        <v>21.475620177235001</v>
      </c>
      <c r="K22" s="705">
        <v>1.198674715673</v>
      </c>
    </row>
    <row r="23" spans="1:11" ht="14.4" customHeight="1" thickBot="1" x14ac:dyDescent="0.35">
      <c r="A23" s="723" t="s">
        <v>350</v>
      </c>
      <c r="B23" s="701">
        <v>16.803025497389001</v>
      </c>
      <c r="C23" s="701">
        <v>15.108000000000001</v>
      </c>
      <c r="D23" s="702">
        <v>-1.695025497389</v>
      </c>
      <c r="E23" s="703">
        <v>0.89912379186299995</v>
      </c>
      <c r="F23" s="701">
        <v>17.716827045513</v>
      </c>
      <c r="G23" s="702">
        <v>17.716827045513</v>
      </c>
      <c r="H23" s="704">
        <v>0</v>
      </c>
      <c r="I23" s="701">
        <v>15.19</v>
      </c>
      <c r="J23" s="702">
        <v>-2.526827045513</v>
      </c>
      <c r="K23" s="705">
        <v>0.85737699876899998</v>
      </c>
    </row>
    <row r="24" spans="1:11" ht="14.4" customHeight="1" thickBot="1" x14ac:dyDescent="0.35">
      <c r="A24" s="722" t="s">
        <v>351</v>
      </c>
      <c r="B24" s="706">
        <v>2990.93695304629</v>
      </c>
      <c r="C24" s="706">
        <v>2624.9081099999999</v>
      </c>
      <c r="D24" s="707">
        <v>-366.02884304628498</v>
      </c>
      <c r="E24" s="713">
        <v>0.87762067579699998</v>
      </c>
      <c r="F24" s="706">
        <v>3169.74554783037</v>
      </c>
      <c r="G24" s="707">
        <v>3169.74554783037</v>
      </c>
      <c r="H24" s="709">
        <v>323.787679999999</v>
      </c>
      <c r="I24" s="706">
        <v>4014.2593299999999</v>
      </c>
      <c r="J24" s="707">
        <v>844.51378216963099</v>
      </c>
      <c r="K24" s="714">
        <v>1.2664295191599999</v>
      </c>
    </row>
    <row r="25" spans="1:11" ht="14.4" customHeight="1" thickBot="1" x14ac:dyDescent="0.35">
      <c r="A25" s="723" t="s">
        <v>352</v>
      </c>
      <c r="B25" s="701">
        <v>6.0000005416760001</v>
      </c>
      <c r="C25" s="701">
        <v>2.3057500000000002</v>
      </c>
      <c r="D25" s="702">
        <v>-3.6942505416759999</v>
      </c>
      <c r="E25" s="703">
        <v>0.38429163197299998</v>
      </c>
      <c r="F25" s="701">
        <v>5</v>
      </c>
      <c r="G25" s="702">
        <v>5</v>
      </c>
      <c r="H25" s="704">
        <v>0</v>
      </c>
      <c r="I25" s="701">
        <v>0</v>
      </c>
      <c r="J25" s="702">
        <v>-5</v>
      </c>
      <c r="K25" s="705">
        <v>0</v>
      </c>
    </row>
    <row r="26" spans="1:11" ht="14.4" customHeight="1" thickBot="1" x14ac:dyDescent="0.35">
      <c r="A26" s="723" t="s">
        <v>353</v>
      </c>
      <c r="B26" s="701">
        <v>399.93485166017899</v>
      </c>
      <c r="C26" s="701">
        <v>304.30088000000001</v>
      </c>
      <c r="D26" s="702">
        <v>-95.633971660179</v>
      </c>
      <c r="E26" s="703">
        <v>0.76087612453999998</v>
      </c>
      <c r="F26" s="701">
        <v>400</v>
      </c>
      <c r="G26" s="702">
        <v>400</v>
      </c>
      <c r="H26" s="704">
        <v>61.595479999999</v>
      </c>
      <c r="I26" s="701">
        <v>1201.0526199999999</v>
      </c>
      <c r="J26" s="702">
        <v>801.05262000000005</v>
      </c>
      <c r="K26" s="705">
        <v>3.0026315499999998</v>
      </c>
    </row>
    <row r="27" spans="1:11" ht="14.4" customHeight="1" thickBot="1" x14ac:dyDescent="0.35">
      <c r="A27" s="723" t="s">
        <v>354</v>
      </c>
      <c r="B27" s="701">
        <v>10.000000902794</v>
      </c>
      <c r="C27" s="701">
        <v>5.8771000000000004</v>
      </c>
      <c r="D27" s="702">
        <v>-4.122900902794</v>
      </c>
      <c r="E27" s="703">
        <v>0.58770994694099998</v>
      </c>
      <c r="F27" s="701">
        <v>10</v>
      </c>
      <c r="G27" s="702">
        <v>10</v>
      </c>
      <c r="H27" s="704">
        <v>0</v>
      </c>
      <c r="I27" s="701">
        <v>3.57959</v>
      </c>
      <c r="J27" s="702">
        <v>-6.4204100000000004</v>
      </c>
      <c r="K27" s="705">
        <v>0.35795900000000003</v>
      </c>
    </row>
    <row r="28" spans="1:11" ht="14.4" customHeight="1" thickBot="1" x14ac:dyDescent="0.35">
      <c r="A28" s="723" t="s">
        <v>355</v>
      </c>
      <c r="B28" s="701">
        <v>2.0000001805580001</v>
      </c>
      <c r="C28" s="701">
        <v>1.5552600000000001</v>
      </c>
      <c r="D28" s="702">
        <v>-0.44474018055800002</v>
      </c>
      <c r="E28" s="703">
        <v>0.77762992979500001</v>
      </c>
      <c r="F28" s="701">
        <v>2</v>
      </c>
      <c r="G28" s="702">
        <v>2</v>
      </c>
      <c r="H28" s="704">
        <v>0</v>
      </c>
      <c r="I28" s="701">
        <v>0</v>
      </c>
      <c r="J28" s="702">
        <v>-2</v>
      </c>
      <c r="K28" s="705">
        <v>0</v>
      </c>
    </row>
    <row r="29" spans="1:11" ht="14.4" customHeight="1" thickBot="1" x14ac:dyDescent="0.35">
      <c r="A29" s="723" t="s">
        <v>356</v>
      </c>
      <c r="B29" s="701">
        <v>1.0000000902790001</v>
      </c>
      <c r="C29" s="701">
        <v>1.1155200000000001</v>
      </c>
      <c r="D29" s="702">
        <v>0.11551990971999999</v>
      </c>
      <c r="E29" s="703">
        <v>1.115519899291</v>
      </c>
      <c r="F29" s="701">
        <v>1</v>
      </c>
      <c r="G29" s="702">
        <v>1</v>
      </c>
      <c r="H29" s="704">
        <v>0</v>
      </c>
      <c r="I29" s="701">
        <v>3.2196799999999999</v>
      </c>
      <c r="J29" s="702">
        <v>2.2196799999999999</v>
      </c>
      <c r="K29" s="705">
        <v>3.2196799999999999</v>
      </c>
    </row>
    <row r="30" spans="1:11" ht="14.4" customHeight="1" thickBot="1" x14ac:dyDescent="0.35">
      <c r="A30" s="723" t="s">
        <v>357</v>
      </c>
      <c r="B30" s="701">
        <v>0</v>
      </c>
      <c r="C30" s="701">
        <v>0.22506000000000001</v>
      </c>
      <c r="D30" s="702">
        <v>0.22506000000000001</v>
      </c>
      <c r="E30" s="711" t="s">
        <v>342</v>
      </c>
      <c r="F30" s="701">
        <v>0.21821417407999999</v>
      </c>
      <c r="G30" s="702">
        <v>0.21821417407999999</v>
      </c>
      <c r="H30" s="704">
        <v>0</v>
      </c>
      <c r="I30" s="701">
        <v>0</v>
      </c>
      <c r="J30" s="702">
        <v>-0.21821417407999999</v>
      </c>
      <c r="K30" s="705">
        <v>0</v>
      </c>
    </row>
    <row r="31" spans="1:11" ht="14.4" customHeight="1" thickBot="1" x14ac:dyDescent="0.35">
      <c r="A31" s="723" t="s">
        <v>358</v>
      </c>
      <c r="B31" s="701">
        <v>411.89282955220898</v>
      </c>
      <c r="C31" s="701">
        <v>391.28649000000001</v>
      </c>
      <c r="D31" s="702">
        <v>-20.606339552207999</v>
      </c>
      <c r="E31" s="703">
        <v>0.94997159922700003</v>
      </c>
      <c r="F31" s="701">
        <v>450</v>
      </c>
      <c r="G31" s="702">
        <v>450</v>
      </c>
      <c r="H31" s="704">
        <v>14.569190000000001</v>
      </c>
      <c r="I31" s="701">
        <v>404.76364999999998</v>
      </c>
      <c r="J31" s="702">
        <v>-45.236350000000002</v>
      </c>
      <c r="K31" s="705">
        <v>0.89947477777700002</v>
      </c>
    </row>
    <row r="32" spans="1:11" ht="14.4" customHeight="1" thickBot="1" x14ac:dyDescent="0.35">
      <c r="A32" s="723" t="s">
        <v>359</v>
      </c>
      <c r="B32" s="701">
        <v>403.48581837092098</v>
      </c>
      <c r="C32" s="701">
        <v>382.70553000000001</v>
      </c>
      <c r="D32" s="702">
        <v>-20.780288370920001</v>
      </c>
      <c r="E32" s="703">
        <v>0.94849809479000002</v>
      </c>
      <c r="F32" s="701">
        <v>400</v>
      </c>
      <c r="G32" s="702">
        <v>400</v>
      </c>
      <c r="H32" s="704">
        <v>32.728639999998997</v>
      </c>
      <c r="I32" s="701">
        <v>549.82318999999995</v>
      </c>
      <c r="J32" s="702">
        <v>149.82319000000001</v>
      </c>
      <c r="K32" s="705">
        <v>1.3745579750000001</v>
      </c>
    </row>
    <row r="33" spans="1:11" ht="14.4" customHeight="1" thickBot="1" x14ac:dyDescent="0.35">
      <c r="A33" s="723" t="s">
        <v>360</v>
      </c>
      <c r="B33" s="701">
        <v>35.000003159781997</v>
      </c>
      <c r="C33" s="701">
        <v>36.257199999999997</v>
      </c>
      <c r="D33" s="702">
        <v>1.257196840218</v>
      </c>
      <c r="E33" s="703">
        <v>1.0359199064769999</v>
      </c>
      <c r="F33" s="701">
        <v>40</v>
      </c>
      <c r="G33" s="702">
        <v>40</v>
      </c>
      <c r="H33" s="704">
        <v>3.2669999999989998</v>
      </c>
      <c r="I33" s="701">
        <v>40.118499999999997</v>
      </c>
      <c r="J33" s="702">
        <v>0.11849999999999999</v>
      </c>
      <c r="K33" s="705">
        <v>1.0029625</v>
      </c>
    </row>
    <row r="34" spans="1:11" ht="14.4" customHeight="1" thickBot="1" x14ac:dyDescent="0.35">
      <c r="A34" s="723" t="s">
        <v>361</v>
      </c>
      <c r="B34" s="701">
        <v>458.00002969588701</v>
      </c>
      <c r="C34" s="701">
        <v>456.59</v>
      </c>
      <c r="D34" s="702">
        <v>-1.4100296958859999</v>
      </c>
      <c r="E34" s="703">
        <v>0.99692133274100003</v>
      </c>
      <c r="F34" s="701">
        <v>500</v>
      </c>
      <c r="G34" s="702">
        <v>500</v>
      </c>
      <c r="H34" s="704">
        <v>48.698819999999003</v>
      </c>
      <c r="I34" s="701">
        <v>463.28568000000001</v>
      </c>
      <c r="J34" s="702">
        <v>-36.714320000000001</v>
      </c>
      <c r="K34" s="705">
        <v>0.92657135999999996</v>
      </c>
    </row>
    <row r="35" spans="1:11" ht="14.4" customHeight="1" thickBot="1" x14ac:dyDescent="0.35">
      <c r="A35" s="723" t="s">
        <v>362</v>
      </c>
      <c r="B35" s="701">
        <v>18.805950799274999</v>
      </c>
      <c r="C35" s="701">
        <v>16.687999999999999</v>
      </c>
      <c r="D35" s="702">
        <v>-2.117950799275</v>
      </c>
      <c r="E35" s="703">
        <v>0.88737869082599996</v>
      </c>
      <c r="F35" s="701">
        <v>20</v>
      </c>
      <c r="G35" s="702">
        <v>20</v>
      </c>
      <c r="H35" s="704">
        <v>3.8029999999989998</v>
      </c>
      <c r="I35" s="701">
        <v>32.923560000000002</v>
      </c>
      <c r="J35" s="702">
        <v>12.92356</v>
      </c>
      <c r="K35" s="705">
        <v>1.6461779999999999</v>
      </c>
    </row>
    <row r="36" spans="1:11" ht="14.4" customHeight="1" thickBot="1" x14ac:dyDescent="0.35">
      <c r="A36" s="723" t="s">
        <v>363</v>
      </c>
      <c r="B36" s="701">
        <v>190.357481314344</v>
      </c>
      <c r="C36" s="701">
        <v>172.32649000000001</v>
      </c>
      <c r="D36" s="702">
        <v>-18.030991314344</v>
      </c>
      <c r="E36" s="703">
        <v>0.90527826282500001</v>
      </c>
      <c r="F36" s="701">
        <v>235</v>
      </c>
      <c r="G36" s="702">
        <v>235</v>
      </c>
      <c r="H36" s="704">
        <v>16.798999999999999</v>
      </c>
      <c r="I36" s="701">
        <v>216.55128999999999</v>
      </c>
      <c r="J36" s="702">
        <v>-18.448709999999998</v>
      </c>
      <c r="K36" s="705">
        <v>0.921494851063</v>
      </c>
    </row>
    <row r="37" spans="1:11" ht="14.4" customHeight="1" thickBot="1" x14ac:dyDescent="0.35">
      <c r="A37" s="723" t="s">
        <v>364</v>
      </c>
      <c r="B37" s="701">
        <v>1.0000000902790001</v>
      </c>
      <c r="C37" s="701">
        <v>9.3833399999990004</v>
      </c>
      <c r="D37" s="702">
        <v>8.3833399097200001</v>
      </c>
      <c r="E37" s="703">
        <v>9.3833391528759993</v>
      </c>
      <c r="F37" s="701">
        <v>6</v>
      </c>
      <c r="G37" s="702">
        <v>6</v>
      </c>
      <c r="H37" s="704">
        <v>0</v>
      </c>
      <c r="I37" s="701">
        <v>15.475989999999999</v>
      </c>
      <c r="J37" s="702">
        <v>9.4759899999989994</v>
      </c>
      <c r="K37" s="705">
        <v>2.579331666666</v>
      </c>
    </row>
    <row r="38" spans="1:11" ht="14.4" customHeight="1" thickBot="1" x14ac:dyDescent="0.35">
      <c r="A38" s="723" t="s">
        <v>365</v>
      </c>
      <c r="B38" s="701">
        <v>0.27820002511500003</v>
      </c>
      <c r="C38" s="701">
        <v>0.68969999999999998</v>
      </c>
      <c r="D38" s="702">
        <v>0.41149997488399997</v>
      </c>
      <c r="E38" s="703">
        <v>2.4791514656150002</v>
      </c>
      <c r="F38" s="701">
        <v>1</v>
      </c>
      <c r="G38" s="702">
        <v>1</v>
      </c>
      <c r="H38" s="704">
        <v>0</v>
      </c>
      <c r="I38" s="701">
        <v>4.0253199999999998</v>
      </c>
      <c r="J38" s="702">
        <v>3.0253199999999998</v>
      </c>
      <c r="K38" s="705">
        <v>4.0253199999999998</v>
      </c>
    </row>
    <row r="39" spans="1:11" ht="14.4" customHeight="1" thickBot="1" x14ac:dyDescent="0.35">
      <c r="A39" s="723" t="s">
        <v>366</v>
      </c>
      <c r="B39" s="701">
        <v>1053.1817866629799</v>
      </c>
      <c r="C39" s="701">
        <v>843.60179000000096</v>
      </c>
      <c r="D39" s="702">
        <v>-209.57999666298301</v>
      </c>
      <c r="E39" s="703">
        <v>0.80100301836099996</v>
      </c>
      <c r="F39" s="701">
        <v>1099.52733365629</v>
      </c>
      <c r="G39" s="702">
        <v>1099.52733365629</v>
      </c>
      <c r="H39" s="704">
        <v>142.32655</v>
      </c>
      <c r="I39" s="701">
        <v>1079.4402600000001</v>
      </c>
      <c r="J39" s="702">
        <v>-20.087073656287998</v>
      </c>
      <c r="K39" s="705">
        <v>0.981731173894</v>
      </c>
    </row>
    <row r="40" spans="1:11" ht="14.4" customHeight="1" thickBot="1" x14ac:dyDescent="0.35">
      <c r="A40" s="722" t="s">
        <v>367</v>
      </c>
      <c r="B40" s="706">
        <v>326.77348134095502</v>
      </c>
      <c r="C40" s="706">
        <v>311.45785000000001</v>
      </c>
      <c r="D40" s="707">
        <v>-15.315631340954999</v>
      </c>
      <c r="E40" s="713">
        <v>0.95313073974600004</v>
      </c>
      <c r="F40" s="706">
        <v>314.20608219941101</v>
      </c>
      <c r="G40" s="707">
        <v>314.20608219941101</v>
      </c>
      <c r="H40" s="709">
        <v>15.63627</v>
      </c>
      <c r="I40" s="706">
        <v>246.28013999999999</v>
      </c>
      <c r="J40" s="707">
        <v>-67.925942199410002</v>
      </c>
      <c r="K40" s="714">
        <v>0.78381722682099997</v>
      </c>
    </row>
    <row r="41" spans="1:11" ht="14.4" customHeight="1" thickBot="1" x14ac:dyDescent="0.35">
      <c r="A41" s="723" t="s">
        <v>368</v>
      </c>
      <c r="B41" s="701">
        <v>261.89115158064601</v>
      </c>
      <c r="C41" s="701">
        <v>226.74041</v>
      </c>
      <c r="D41" s="702">
        <v>-35.150741580645999</v>
      </c>
      <c r="E41" s="703">
        <v>0.86578110268899999</v>
      </c>
      <c r="F41" s="701">
        <v>289.74675408383399</v>
      </c>
      <c r="G41" s="702">
        <v>289.74675408383399</v>
      </c>
      <c r="H41" s="704">
        <v>11.82587</v>
      </c>
      <c r="I41" s="701">
        <v>189.88379</v>
      </c>
      <c r="J41" s="702">
        <v>-99.862964083833006</v>
      </c>
      <c r="K41" s="705">
        <v>0.65534397650200005</v>
      </c>
    </row>
    <row r="42" spans="1:11" ht="14.4" customHeight="1" thickBot="1" x14ac:dyDescent="0.35">
      <c r="A42" s="723" t="s">
        <v>369</v>
      </c>
      <c r="B42" s="701">
        <v>64.882329760307996</v>
      </c>
      <c r="C42" s="701">
        <v>84.717439999999996</v>
      </c>
      <c r="D42" s="702">
        <v>19.835110239691002</v>
      </c>
      <c r="E42" s="703">
        <v>1.305708970577</v>
      </c>
      <c r="F42" s="701">
        <v>24.459328115576</v>
      </c>
      <c r="G42" s="702">
        <v>24.459328115576</v>
      </c>
      <c r="H42" s="704">
        <v>3.8103999999989999</v>
      </c>
      <c r="I42" s="701">
        <v>56.396349999999998</v>
      </c>
      <c r="J42" s="702">
        <v>31.937021884423</v>
      </c>
      <c r="K42" s="705">
        <v>2.305719508463</v>
      </c>
    </row>
    <row r="43" spans="1:11" ht="14.4" customHeight="1" thickBot="1" x14ac:dyDescent="0.35">
      <c r="A43" s="722" t="s">
        <v>370</v>
      </c>
      <c r="B43" s="706">
        <v>683.61015708110597</v>
      </c>
      <c r="C43" s="706">
        <v>617.17021</v>
      </c>
      <c r="D43" s="707">
        <v>-66.439947081105004</v>
      </c>
      <c r="E43" s="713">
        <v>0.90281018151500003</v>
      </c>
      <c r="F43" s="706">
        <v>662.81115787045906</v>
      </c>
      <c r="G43" s="707">
        <v>662.81115787045906</v>
      </c>
      <c r="H43" s="709">
        <v>88.451619999998996</v>
      </c>
      <c r="I43" s="706">
        <v>799.79301999999996</v>
      </c>
      <c r="J43" s="707">
        <v>136.98186212954101</v>
      </c>
      <c r="K43" s="714">
        <v>1.2066680086820001</v>
      </c>
    </row>
    <row r="44" spans="1:11" ht="14.4" customHeight="1" thickBot="1" x14ac:dyDescent="0.35">
      <c r="A44" s="723" t="s">
        <v>371</v>
      </c>
      <c r="B44" s="701">
        <v>14.878652595365001</v>
      </c>
      <c r="C44" s="701">
        <v>10.400700000000001</v>
      </c>
      <c r="D44" s="702">
        <v>-4.4779525953650001</v>
      </c>
      <c r="E44" s="703">
        <v>0.69903507278800003</v>
      </c>
      <c r="F44" s="701">
        <v>0</v>
      </c>
      <c r="G44" s="702">
        <v>0</v>
      </c>
      <c r="H44" s="704">
        <v>1.081</v>
      </c>
      <c r="I44" s="701">
        <v>13.4472</v>
      </c>
      <c r="J44" s="702">
        <v>13.4472</v>
      </c>
      <c r="K44" s="712" t="s">
        <v>330</v>
      </c>
    </row>
    <row r="45" spans="1:11" ht="14.4" customHeight="1" thickBot="1" x14ac:dyDescent="0.35">
      <c r="A45" s="723" t="s">
        <v>372</v>
      </c>
      <c r="B45" s="701">
        <v>21.293868097891</v>
      </c>
      <c r="C45" s="701">
        <v>32.895159999999997</v>
      </c>
      <c r="D45" s="702">
        <v>11.601291902108001</v>
      </c>
      <c r="E45" s="703">
        <v>1.5448184354650001</v>
      </c>
      <c r="F45" s="701">
        <v>76</v>
      </c>
      <c r="G45" s="702">
        <v>76</v>
      </c>
      <c r="H45" s="704">
        <v>14.75966</v>
      </c>
      <c r="I45" s="701">
        <v>71.845050000000001</v>
      </c>
      <c r="J45" s="702">
        <v>-4.1549500000000004</v>
      </c>
      <c r="K45" s="705">
        <v>0.94532960526300003</v>
      </c>
    </row>
    <row r="46" spans="1:11" ht="14.4" customHeight="1" thickBot="1" x14ac:dyDescent="0.35">
      <c r="A46" s="723" t="s">
        <v>373</v>
      </c>
      <c r="B46" s="701">
        <v>259.94289502396998</v>
      </c>
      <c r="C46" s="701">
        <v>221.34129999999999</v>
      </c>
      <c r="D46" s="702">
        <v>-38.601595023968997</v>
      </c>
      <c r="E46" s="703">
        <v>0.85149971104</v>
      </c>
      <c r="F46" s="701">
        <v>208.68619164085001</v>
      </c>
      <c r="G46" s="702">
        <v>208.68619164085001</v>
      </c>
      <c r="H46" s="704">
        <v>29.00244</v>
      </c>
      <c r="I46" s="701">
        <v>281.55685</v>
      </c>
      <c r="J46" s="702">
        <v>72.870658359149999</v>
      </c>
      <c r="K46" s="705">
        <v>1.3491877339180001</v>
      </c>
    </row>
    <row r="47" spans="1:11" ht="14.4" customHeight="1" thickBot="1" x14ac:dyDescent="0.35">
      <c r="A47" s="723" t="s">
        <v>374</v>
      </c>
      <c r="B47" s="701">
        <v>69.200319912308004</v>
      </c>
      <c r="C47" s="701">
        <v>49.27384</v>
      </c>
      <c r="D47" s="702">
        <v>-19.926479912308</v>
      </c>
      <c r="E47" s="703">
        <v>0.71204641918400002</v>
      </c>
      <c r="F47" s="701">
        <v>60</v>
      </c>
      <c r="G47" s="702">
        <v>60</v>
      </c>
      <c r="H47" s="704">
        <v>4.745749999999</v>
      </c>
      <c r="I47" s="701">
        <v>55.090119999999999</v>
      </c>
      <c r="J47" s="702">
        <v>-4.9098799999990002</v>
      </c>
      <c r="K47" s="705">
        <v>0.91816866666600006</v>
      </c>
    </row>
    <row r="48" spans="1:11" ht="14.4" customHeight="1" thickBot="1" x14ac:dyDescent="0.35">
      <c r="A48" s="723" t="s">
        <v>375</v>
      </c>
      <c r="B48" s="701">
        <v>24.199630854129001</v>
      </c>
      <c r="C48" s="701">
        <v>16.31906</v>
      </c>
      <c r="D48" s="702">
        <v>-7.880570854129</v>
      </c>
      <c r="E48" s="703">
        <v>0.67435160884699996</v>
      </c>
      <c r="F48" s="701">
        <v>21.316839105881002</v>
      </c>
      <c r="G48" s="702">
        <v>21.316839105881002</v>
      </c>
      <c r="H48" s="704">
        <v>0.2482</v>
      </c>
      <c r="I48" s="701">
        <v>33.074449999999999</v>
      </c>
      <c r="J48" s="702">
        <v>11.757610894118001</v>
      </c>
      <c r="K48" s="705">
        <v>1.551564462053</v>
      </c>
    </row>
    <row r="49" spans="1:11" ht="14.4" customHeight="1" thickBot="1" x14ac:dyDescent="0.35">
      <c r="A49" s="723" t="s">
        <v>376</v>
      </c>
      <c r="B49" s="701">
        <v>0</v>
      </c>
      <c r="C49" s="701">
        <v>0.32008999999999999</v>
      </c>
      <c r="D49" s="702">
        <v>0.32008999999999999</v>
      </c>
      <c r="E49" s="711" t="s">
        <v>330</v>
      </c>
      <c r="F49" s="701">
        <v>0</v>
      </c>
      <c r="G49" s="702">
        <v>0</v>
      </c>
      <c r="H49" s="704">
        <v>0</v>
      </c>
      <c r="I49" s="701">
        <v>0.40236</v>
      </c>
      <c r="J49" s="702">
        <v>0.40236</v>
      </c>
      <c r="K49" s="712" t="s">
        <v>330</v>
      </c>
    </row>
    <row r="50" spans="1:11" ht="14.4" customHeight="1" thickBot="1" x14ac:dyDescent="0.35">
      <c r="A50" s="723" t="s">
        <v>377</v>
      </c>
      <c r="B50" s="701">
        <v>0</v>
      </c>
      <c r="C50" s="701">
        <v>4.598E-2</v>
      </c>
      <c r="D50" s="702">
        <v>4.598E-2</v>
      </c>
      <c r="E50" s="711" t="s">
        <v>342</v>
      </c>
      <c r="F50" s="701">
        <v>0</v>
      </c>
      <c r="G50" s="702">
        <v>0</v>
      </c>
      <c r="H50" s="704">
        <v>0.56647999999900001</v>
      </c>
      <c r="I50" s="701">
        <v>6.6841999999999997</v>
      </c>
      <c r="J50" s="702">
        <v>6.6841999999999997</v>
      </c>
      <c r="K50" s="712" t="s">
        <v>342</v>
      </c>
    </row>
    <row r="51" spans="1:11" ht="14.4" customHeight="1" thickBot="1" x14ac:dyDescent="0.35">
      <c r="A51" s="723" t="s">
        <v>378</v>
      </c>
      <c r="B51" s="701">
        <v>2.9569016724989998</v>
      </c>
      <c r="C51" s="701">
        <v>0.59402999999999995</v>
      </c>
      <c r="D51" s="702">
        <v>-2.3628716724990002</v>
      </c>
      <c r="E51" s="703">
        <v>0.20089609523499999</v>
      </c>
      <c r="F51" s="701">
        <v>1</v>
      </c>
      <c r="G51" s="702">
        <v>1</v>
      </c>
      <c r="H51" s="704">
        <v>0.15790999999999999</v>
      </c>
      <c r="I51" s="701">
        <v>0.65845999999899996</v>
      </c>
      <c r="J51" s="702">
        <v>-0.34154000000000001</v>
      </c>
      <c r="K51" s="705">
        <v>0.65845999999899996</v>
      </c>
    </row>
    <row r="52" spans="1:11" ht="14.4" customHeight="1" thickBot="1" x14ac:dyDescent="0.35">
      <c r="A52" s="723" t="s">
        <v>379</v>
      </c>
      <c r="B52" s="701">
        <v>186.46050273156499</v>
      </c>
      <c r="C52" s="701">
        <v>154.26696999999999</v>
      </c>
      <c r="D52" s="702">
        <v>-32.193532731565</v>
      </c>
      <c r="E52" s="703">
        <v>0.82734395617300005</v>
      </c>
      <c r="F52" s="701">
        <v>170</v>
      </c>
      <c r="G52" s="702">
        <v>170</v>
      </c>
      <c r="H52" s="704">
        <v>22.561330000000002</v>
      </c>
      <c r="I52" s="701">
        <v>158.83699999999999</v>
      </c>
      <c r="J52" s="702">
        <v>-11.163</v>
      </c>
      <c r="K52" s="705">
        <v>0.934335294117</v>
      </c>
    </row>
    <row r="53" spans="1:11" ht="14.4" customHeight="1" thickBot="1" x14ac:dyDescent="0.35">
      <c r="A53" s="723" t="s">
        <v>380</v>
      </c>
      <c r="B53" s="701">
        <v>18.569228516035999</v>
      </c>
      <c r="C53" s="701">
        <v>21.58278</v>
      </c>
      <c r="D53" s="702">
        <v>3.013551483963</v>
      </c>
      <c r="E53" s="703">
        <v>1.1622873821249999</v>
      </c>
      <c r="F53" s="701">
        <v>25.808127123727001</v>
      </c>
      <c r="G53" s="702">
        <v>25.808127123727001</v>
      </c>
      <c r="H53" s="704">
        <v>5.1731099999990002</v>
      </c>
      <c r="I53" s="701">
        <v>21.492270000000001</v>
      </c>
      <c r="J53" s="702">
        <v>-4.3158571237269996</v>
      </c>
      <c r="K53" s="705">
        <v>0.83277139394699995</v>
      </c>
    </row>
    <row r="54" spans="1:11" ht="14.4" customHeight="1" thickBot="1" x14ac:dyDescent="0.35">
      <c r="A54" s="723" t="s">
        <v>381</v>
      </c>
      <c r="B54" s="701">
        <v>0</v>
      </c>
      <c r="C54" s="701">
        <v>14.13813</v>
      </c>
      <c r="D54" s="702">
        <v>14.13813</v>
      </c>
      <c r="E54" s="711" t="s">
        <v>330</v>
      </c>
      <c r="F54" s="701">
        <v>0</v>
      </c>
      <c r="G54" s="702">
        <v>0</v>
      </c>
      <c r="H54" s="704">
        <v>0</v>
      </c>
      <c r="I54" s="701">
        <v>29.808309999999999</v>
      </c>
      <c r="J54" s="702">
        <v>29.808309999999999</v>
      </c>
      <c r="K54" s="712" t="s">
        <v>330</v>
      </c>
    </row>
    <row r="55" spans="1:11" ht="14.4" customHeight="1" thickBot="1" x14ac:dyDescent="0.35">
      <c r="A55" s="723" t="s">
        <v>382</v>
      </c>
      <c r="B55" s="701">
        <v>0</v>
      </c>
      <c r="C55" s="701">
        <v>0</v>
      </c>
      <c r="D55" s="702">
        <v>0</v>
      </c>
      <c r="E55" s="711" t="s">
        <v>330</v>
      </c>
      <c r="F55" s="701">
        <v>0</v>
      </c>
      <c r="G55" s="702">
        <v>0</v>
      </c>
      <c r="H55" s="704">
        <v>0</v>
      </c>
      <c r="I55" s="701">
        <v>22.977869999999999</v>
      </c>
      <c r="J55" s="702">
        <v>22.977869999999999</v>
      </c>
      <c r="K55" s="712" t="s">
        <v>342</v>
      </c>
    </row>
    <row r="56" spans="1:11" ht="14.4" customHeight="1" thickBot="1" x14ac:dyDescent="0.35">
      <c r="A56" s="723" t="s">
        <v>383</v>
      </c>
      <c r="B56" s="701">
        <v>0</v>
      </c>
      <c r="C56" s="701">
        <v>0</v>
      </c>
      <c r="D56" s="702">
        <v>0</v>
      </c>
      <c r="E56" s="703">
        <v>1</v>
      </c>
      <c r="F56" s="701">
        <v>0</v>
      </c>
      <c r="G56" s="702">
        <v>0</v>
      </c>
      <c r="H56" s="704">
        <v>0</v>
      </c>
      <c r="I56" s="701">
        <v>1.02</v>
      </c>
      <c r="J56" s="702">
        <v>1.02</v>
      </c>
      <c r="K56" s="712" t="s">
        <v>342</v>
      </c>
    </row>
    <row r="57" spans="1:11" ht="14.4" customHeight="1" thickBot="1" x14ac:dyDescent="0.35">
      <c r="A57" s="723" t="s">
        <v>384</v>
      </c>
      <c r="B57" s="701">
        <v>0</v>
      </c>
      <c r="C57" s="701">
        <v>2.70682</v>
      </c>
      <c r="D57" s="702">
        <v>2.70682</v>
      </c>
      <c r="E57" s="711" t="s">
        <v>342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12" t="s">
        <v>330</v>
      </c>
    </row>
    <row r="58" spans="1:11" ht="14.4" customHeight="1" thickBot="1" x14ac:dyDescent="0.35">
      <c r="A58" s="723" t="s">
        <v>385</v>
      </c>
      <c r="B58" s="701">
        <v>86.108157677338994</v>
      </c>
      <c r="C58" s="701">
        <v>93.285349999999994</v>
      </c>
      <c r="D58" s="702">
        <v>7.1771923226599998</v>
      </c>
      <c r="E58" s="703">
        <v>1.08335089864</v>
      </c>
      <c r="F58" s="701">
        <v>100</v>
      </c>
      <c r="G58" s="702">
        <v>100</v>
      </c>
      <c r="H58" s="704">
        <v>10.15574</v>
      </c>
      <c r="I58" s="701">
        <v>102.62788</v>
      </c>
      <c r="J58" s="702">
        <v>2.6278800000000002</v>
      </c>
      <c r="K58" s="705">
        <v>1.0262788</v>
      </c>
    </row>
    <row r="59" spans="1:11" ht="14.4" customHeight="1" thickBot="1" x14ac:dyDescent="0.35">
      <c r="A59" s="723" t="s">
        <v>386</v>
      </c>
      <c r="B59" s="701">
        <v>0</v>
      </c>
      <c r="C59" s="701">
        <v>0</v>
      </c>
      <c r="D59" s="702">
        <v>0</v>
      </c>
      <c r="E59" s="703">
        <v>1</v>
      </c>
      <c r="F59" s="701">
        <v>0</v>
      </c>
      <c r="G59" s="702">
        <v>0</v>
      </c>
      <c r="H59" s="704">
        <v>0</v>
      </c>
      <c r="I59" s="701">
        <v>0.27100000000000002</v>
      </c>
      <c r="J59" s="702">
        <v>0.27100000000000002</v>
      </c>
      <c r="K59" s="712" t="s">
        <v>342</v>
      </c>
    </row>
    <row r="60" spans="1:11" ht="14.4" customHeight="1" thickBot="1" x14ac:dyDescent="0.35">
      <c r="A60" s="722" t="s">
        <v>387</v>
      </c>
      <c r="B60" s="706">
        <v>48.174723708842997</v>
      </c>
      <c r="C60" s="706">
        <v>32.418759999999999</v>
      </c>
      <c r="D60" s="707">
        <v>-15.755963708843</v>
      </c>
      <c r="E60" s="713">
        <v>0.67294127509500001</v>
      </c>
      <c r="F60" s="706">
        <v>22.968325567889</v>
      </c>
      <c r="G60" s="707">
        <v>22.968325567889</v>
      </c>
      <c r="H60" s="709">
        <v>6.3341799999989998</v>
      </c>
      <c r="I60" s="706">
        <v>95.916650000000004</v>
      </c>
      <c r="J60" s="707">
        <v>72.948324432109999</v>
      </c>
      <c r="K60" s="714">
        <v>4.1760401608939999</v>
      </c>
    </row>
    <row r="61" spans="1:11" ht="14.4" customHeight="1" thickBot="1" x14ac:dyDescent="0.35">
      <c r="A61" s="723" t="s">
        <v>388</v>
      </c>
      <c r="B61" s="701">
        <v>0</v>
      </c>
      <c r="C61" s="701">
        <v>6.298</v>
      </c>
      <c r="D61" s="702">
        <v>6.298</v>
      </c>
      <c r="E61" s="711" t="s">
        <v>342</v>
      </c>
      <c r="F61" s="701">
        <v>0</v>
      </c>
      <c r="G61" s="702">
        <v>0</v>
      </c>
      <c r="H61" s="704">
        <v>0</v>
      </c>
      <c r="I61" s="701">
        <v>4.5546499999990004</v>
      </c>
      <c r="J61" s="702">
        <v>4.5546499999990004</v>
      </c>
      <c r="K61" s="712" t="s">
        <v>330</v>
      </c>
    </row>
    <row r="62" spans="1:11" ht="14.4" customHeight="1" thickBot="1" x14ac:dyDescent="0.35">
      <c r="A62" s="723" t="s">
        <v>389</v>
      </c>
      <c r="B62" s="701">
        <v>6.3128631047099999</v>
      </c>
      <c r="C62" s="701">
        <v>9.3175000000000008</v>
      </c>
      <c r="D62" s="702">
        <v>3.0046368952889999</v>
      </c>
      <c r="E62" s="703">
        <v>1.4759547047749999</v>
      </c>
      <c r="F62" s="701">
        <v>0</v>
      </c>
      <c r="G62" s="702">
        <v>0</v>
      </c>
      <c r="H62" s="704">
        <v>0.846999999999</v>
      </c>
      <c r="I62" s="701">
        <v>42.783659999999998</v>
      </c>
      <c r="J62" s="702">
        <v>42.783659999999998</v>
      </c>
      <c r="K62" s="712" t="s">
        <v>330</v>
      </c>
    </row>
    <row r="63" spans="1:11" ht="14.4" customHeight="1" thickBot="1" x14ac:dyDescent="0.35">
      <c r="A63" s="723" t="s">
        <v>390</v>
      </c>
      <c r="B63" s="701">
        <v>4.0083462533430003</v>
      </c>
      <c r="C63" s="701">
        <v>4.2539999999999996</v>
      </c>
      <c r="D63" s="702">
        <v>0.24565374665600001</v>
      </c>
      <c r="E63" s="703">
        <v>1.06128556046</v>
      </c>
      <c r="F63" s="701">
        <v>5.5469557409780004</v>
      </c>
      <c r="G63" s="702">
        <v>5.5469557409780004</v>
      </c>
      <c r="H63" s="704">
        <v>0</v>
      </c>
      <c r="I63" s="701">
        <v>4.5810599999999999</v>
      </c>
      <c r="J63" s="702">
        <v>-0.96589574097800002</v>
      </c>
      <c r="K63" s="705">
        <v>0.82586921798500001</v>
      </c>
    </row>
    <row r="64" spans="1:11" ht="14.4" customHeight="1" thickBot="1" x14ac:dyDescent="0.35">
      <c r="A64" s="723" t="s">
        <v>391</v>
      </c>
      <c r="B64" s="701">
        <v>19.354890252941001</v>
      </c>
      <c r="C64" s="701">
        <v>4.4596499999999999</v>
      </c>
      <c r="D64" s="702">
        <v>-14.895240252941001</v>
      </c>
      <c r="E64" s="703">
        <v>0.23041463639000001</v>
      </c>
      <c r="F64" s="701">
        <v>4.7729790194549997</v>
      </c>
      <c r="G64" s="702">
        <v>4.7729790194549997</v>
      </c>
      <c r="H64" s="704">
        <v>0</v>
      </c>
      <c r="I64" s="701">
        <v>21.946999999999999</v>
      </c>
      <c r="J64" s="702">
        <v>17.174020980544999</v>
      </c>
      <c r="K64" s="705">
        <v>4.5981765079079997</v>
      </c>
    </row>
    <row r="65" spans="1:11" ht="14.4" customHeight="1" thickBot="1" x14ac:dyDescent="0.35">
      <c r="A65" s="723" t="s">
        <v>392</v>
      </c>
      <c r="B65" s="701">
        <v>0</v>
      </c>
      <c r="C65" s="701">
        <v>0.76229999999999998</v>
      </c>
      <c r="D65" s="702">
        <v>0.76229999999999998</v>
      </c>
      <c r="E65" s="711" t="s">
        <v>342</v>
      </c>
      <c r="F65" s="701">
        <v>0</v>
      </c>
      <c r="G65" s="702">
        <v>0</v>
      </c>
      <c r="H65" s="704">
        <v>3.0429999999990001</v>
      </c>
      <c r="I65" s="701">
        <v>6.4744999999999999</v>
      </c>
      <c r="J65" s="702">
        <v>6.4744999999999999</v>
      </c>
      <c r="K65" s="712" t="s">
        <v>342</v>
      </c>
    </row>
    <row r="66" spans="1:11" ht="14.4" customHeight="1" thickBot="1" x14ac:dyDescent="0.35">
      <c r="A66" s="723" t="s">
        <v>393</v>
      </c>
      <c r="B66" s="701">
        <v>18.498624097846999</v>
      </c>
      <c r="C66" s="701">
        <v>7.3273099999999998</v>
      </c>
      <c r="D66" s="702">
        <v>-11.171314097847</v>
      </c>
      <c r="E66" s="703">
        <v>0.39610027001100001</v>
      </c>
      <c r="F66" s="701">
        <v>12.648390807455</v>
      </c>
      <c r="G66" s="702">
        <v>12.648390807455</v>
      </c>
      <c r="H66" s="704">
        <v>2.4441799999999998</v>
      </c>
      <c r="I66" s="701">
        <v>15.57578</v>
      </c>
      <c r="J66" s="702">
        <v>2.9273891925440001</v>
      </c>
      <c r="K66" s="705">
        <v>1.231443607104</v>
      </c>
    </row>
    <row r="67" spans="1:11" ht="14.4" customHeight="1" thickBot="1" x14ac:dyDescent="0.35">
      <c r="A67" s="722" t="s">
        <v>394</v>
      </c>
      <c r="B67" s="706">
        <v>842.43757017008704</v>
      </c>
      <c r="C67" s="706">
        <v>866.05809999999997</v>
      </c>
      <c r="D67" s="707">
        <v>23.620529829913</v>
      </c>
      <c r="E67" s="713">
        <v>1.0280383148450001</v>
      </c>
      <c r="F67" s="706">
        <v>1014.81884764836</v>
      </c>
      <c r="G67" s="707">
        <v>1014.81884764836</v>
      </c>
      <c r="H67" s="709">
        <v>94.009389999999001</v>
      </c>
      <c r="I67" s="706">
        <v>1062.9693</v>
      </c>
      <c r="J67" s="707">
        <v>48.150452351643999</v>
      </c>
      <c r="K67" s="714">
        <v>1.0474473374860001</v>
      </c>
    </row>
    <row r="68" spans="1:11" ht="14.4" customHeight="1" thickBot="1" x14ac:dyDescent="0.35">
      <c r="A68" s="723" t="s">
        <v>395</v>
      </c>
      <c r="B68" s="701">
        <v>0</v>
      </c>
      <c r="C68" s="701">
        <v>0</v>
      </c>
      <c r="D68" s="702">
        <v>0</v>
      </c>
      <c r="E68" s="703">
        <v>1</v>
      </c>
      <c r="F68" s="701">
        <v>4</v>
      </c>
      <c r="G68" s="702">
        <v>4</v>
      </c>
      <c r="H68" s="704">
        <v>4.5520199999989996</v>
      </c>
      <c r="I68" s="701">
        <v>7.699179999999</v>
      </c>
      <c r="J68" s="702">
        <v>3.6991800000000001</v>
      </c>
      <c r="K68" s="705">
        <v>1.924795</v>
      </c>
    </row>
    <row r="69" spans="1:11" ht="14.4" customHeight="1" thickBot="1" x14ac:dyDescent="0.35">
      <c r="A69" s="723" t="s">
        <v>396</v>
      </c>
      <c r="B69" s="701">
        <v>0</v>
      </c>
      <c r="C69" s="701">
        <v>11.409940000000001</v>
      </c>
      <c r="D69" s="702">
        <v>11.409940000000001</v>
      </c>
      <c r="E69" s="711" t="s">
        <v>330</v>
      </c>
      <c r="F69" s="701">
        <v>11</v>
      </c>
      <c r="G69" s="702">
        <v>11</v>
      </c>
      <c r="H69" s="704">
        <v>0</v>
      </c>
      <c r="I69" s="701">
        <v>47.539879999999997</v>
      </c>
      <c r="J69" s="702">
        <v>36.539879999999997</v>
      </c>
      <c r="K69" s="705">
        <v>4.3218072727269998</v>
      </c>
    </row>
    <row r="70" spans="1:11" ht="14.4" customHeight="1" thickBot="1" x14ac:dyDescent="0.35">
      <c r="A70" s="723" t="s">
        <v>397</v>
      </c>
      <c r="B70" s="701">
        <v>1.324255422517</v>
      </c>
      <c r="C70" s="701">
        <v>0</v>
      </c>
      <c r="D70" s="702">
        <v>-1.324255422517</v>
      </c>
      <c r="E70" s="703">
        <v>0</v>
      </c>
      <c r="F70" s="701">
        <v>0</v>
      </c>
      <c r="G70" s="702">
        <v>0</v>
      </c>
      <c r="H70" s="704">
        <v>0</v>
      </c>
      <c r="I70" s="701">
        <v>0</v>
      </c>
      <c r="J70" s="702">
        <v>0</v>
      </c>
      <c r="K70" s="705">
        <v>0</v>
      </c>
    </row>
    <row r="71" spans="1:11" ht="14.4" customHeight="1" thickBot="1" x14ac:dyDescent="0.35">
      <c r="A71" s="723" t="s">
        <v>398</v>
      </c>
      <c r="B71" s="701">
        <v>0</v>
      </c>
      <c r="C71" s="701">
        <v>4.3553899999999999</v>
      </c>
      <c r="D71" s="702">
        <v>4.3553899999999999</v>
      </c>
      <c r="E71" s="711" t="s">
        <v>330</v>
      </c>
      <c r="F71" s="701">
        <v>0</v>
      </c>
      <c r="G71" s="702">
        <v>0</v>
      </c>
      <c r="H71" s="704">
        <v>0</v>
      </c>
      <c r="I71" s="701">
        <v>3.7438400000000001</v>
      </c>
      <c r="J71" s="702">
        <v>3.7438400000000001</v>
      </c>
      <c r="K71" s="712" t="s">
        <v>330</v>
      </c>
    </row>
    <row r="72" spans="1:11" ht="14.4" customHeight="1" thickBot="1" x14ac:dyDescent="0.35">
      <c r="A72" s="723" t="s">
        <v>399</v>
      </c>
      <c r="B72" s="701">
        <v>170.183798900434</v>
      </c>
      <c r="C72" s="701">
        <v>181.55090000000001</v>
      </c>
      <c r="D72" s="702">
        <v>11.367101099565</v>
      </c>
      <c r="E72" s="703">
        <v>1.066793085904</v>
      </c>
      <c r="F72" s="701">
        <v>204.70331226413501</v>
      </c>
      <c r="G72" s="702">
        <v>204.70331226413501</v>
      </c>
      <c r="H72" s="704">
        <v>17.706</v>
      </c>
      <c r="I72" s="701">
        <v>190.28173000000001</v>
      </c>
      <c r="J72" s="702">
        <v>-14.421582264134001</v>
      </c>
      <c r="K72" s="705">
        <v>0.92954885729600001</v>
      </c>
    </row>
    <row r="73" spans="1:11" ht="14.4" customHeight="1" thickBot="1" x14ac:dyDescent="0.35">
      <c r="A73" s="723" t="s">
        <v>400</v>
      </c>
      <c r="B73" s="701">
        <v>623.92951334339602</v>
      </c>
      <c r="C73" s="701">
        <v>625.99523999999997</v>
      </c>
      <c r="D73" s="702">
        <v>2.0657266566039998</v>
      </c>
      <c r="E73" s="703">
        <v>1.003310833375</v>
      </c>
      <c r="F73" s="701">
        <v>750.11553538422095</v>
      </c>
      <c r="G73" s="702">
        <v>750.11553538422095</v>
      </c>
      <c r="H73" s="704">
        <v>62.727339999999003</v>
      </c>
      <c r="I73" s="701">
        <v>754.04233999999997</v>
      </c>
      <c r="J73" s="702">
        <v>3.9268046157779999</v>
      </c>
      <c r="K73" s="705">
        <v>1.005234933061</v>
      </c>
    </row>
    <row r="74" spans="1:11" ht="14.4" customHeight="1" thickBot="1" x14ac:dyDescent="0.35">
      <c r="A74" s="723" t="s">
        <v>401</v>
      </c>
      <c r="B74" s="701">
        <v>47.000002503738997</v>
      </c>
      <c r="C74" s="701">
        <v>42.746630000000003</v>
      </c>
      <c r="D74" s="702">
        <v>-4.2533725037390004</v>
      </c>
      <c r="E74" s="703">
        <v>0.90950271750699996</v>
      </c>
      <c r="F74" s="701">
        <v>45</v>
      </c>
      <c r="G74" s="702">
        <v>45</v>
      </c>
      <c r="H74" s="704">
        <v>9.0240299999989997</v>
      </c>
      <c r="I74" s="701">
        <v>59.662329999999997</v>
      </c>
      <c r="J74" s="702">
        <v>14.662330000000001</v>
      </c>
      <c r="K74" s="705">
        <v>1.3258295555549999</v>
      </c>
    </row>
    <row r="75" spans="1:11" ht="14.4" customHeight="1" thickBot="1" x14ac:dyDescent="0.35">
      <c r="A75" s="721" t="s">
        <v>42</v>
      </c>
      <c r="B75" s="701">
        <v>2286.1289875439702</v>
      </c>
      <c r="C75" s="701">
        <v>2269.0549999999998</v>
      </c>
      <c r="D75" s="702">
        <v>-17.073987543971</v>
      </c>
      <c r="E75" s="703">
        <v>0.99253148547699999</v>
      </c>
      <c r="F75" s="701">
        <v>2291.11234694205</v>
      </c>
      <c r="G75" s="702">
        <v>2291.11234694205</v>
      </c>
      <c r="H75" s="704">
        <v>248.262</v>
      </c>
      <c r="I75" s="701">
        <v>2249.154</v>
      </c>
      <c r="J75" s="702">
        <v>-41.958346942047001</v>
      </c>
      <c r="K75" s="705">
        <v>0.98168647338500004</v>
      </c>
    </row>
    <row r="76" spans="1:11" ht="14.4" customHeight="1" thickBot="1" x14ac:dyDescent="0.35">
      <c r="A76" s="722" t="s">
        <v>402</v>
      </c>
      <c r="B76" s="706">
        <v>2286.1289875439702</v>
      </c>
      <c r="C76" s="706">
        <v>2269.0549999999998</v>
      </c>
      <c r="D76" s="707">
        <v>-17.073987543971</v>
      </c>
      <c r="E76" s="713">
        <v>0.99253148547699999</v>
      </c>
      <c r="F76" s="706">
        <v>2291.11234694205</v>
      </c>
      <c r="G76" s="707">
        <v>2291.11234694205</v>
      </c>
      <c r="H76" s="709">
        <v>248.262</v>
      </c>
      <c r="I76" s="706">
        <v>2249.154</v>
      </c>
      <c r="J76" s="707">
        <v>-41.958346942047001</v>
      </c>
      <c r="K76" s="714">
        <v>0.98168647338500004</v>
      </c>
    </row>
    <row r="77" spans="1:11" ht="14.4" customHeight="1" thickBot="1" x14ac:dyDescent="0.35">
      <c r="A77" s="723" t="s">
        <v>403</v>
      </c>
      <c r="B77" s="701">
        <v>688.46400716196604</v>
      </c>
      <c r="C77" s="701">
        <v>611.18100000000004</v>
      </c>
      <c r="D77" s="702">
        <v>-77.283007161965003</v>
      </c>
      <c r="E77" s="703">
        <v>0.88774575524900001</v>
      </c>
      <c r="F77" s="701">
        <v>630.99999999999704</v>
      </c>
      <c r="G77" s="702">
        <v>630.99999999999704</v>
      </c>
      <c r="H77" s="704">
        <v>55.742999999999</v>
      </c>
      <c r="I77" s="701">
        <v>642.30600000000004</v>
      </c>
      <c r="J77" s="702">
        <v>11.306000000001999</v>
      </c>
      <c r="K77" s="705">
        <v>1.017917591125</v>
      </c>
    </row>
    <row r="78" spans="1:11" ht="14.4" customHeight="1" thickBot="1" x14ac:dyDescent="0.35">
      <c r="A78" s="723" t="s">
        <v>404</v>
      </c>
      <c r="B78" s="701">
        <v>217.50216581338299</v>
      </c>
      <c r="C78" s="701">
        <v>226.97</v>
      </c>
      <c r="D78" s="702">
        <v>9.4678341866170008</v>
      </c>
      <c r="E78" s="703">
        <v>1.043529838662</v>
      </c>
      <c r="F78" s="701">
        <v>245.11234694205601</v>
      </c>
      <c r="G78" s="702">
        <v>245.11234694205601</v>
      </c>
      <c r="H78" s="704">
        <v>15.177</v>
      </c>
      <c r="I78" s="701">
        <v>222.97499999999999</v>
      </c>
      <c r="J78" s="702">
        <v>-22.137346942055</v>
      </c>
      <c r="K78" s="705">
        <v>0.90968489666700003</v>
      </c>
    </row>
    <row r="79" spans="1:11" ht="14.4" customHeight="1" thickBot="1" x14ac:dyDescent="0.35">
      <c r="A79" s="723" t="s">
        <v>405</v>
      </c>
      <c r="B79" s="701">
        <v>1377.56542564863</v>
      </c>
      <c r="C79" s="701">
        <v>1429.704</v>
      </c>
      <c r="D79" s="702">
        <v>52.138574351370004</v>
      </c>
      <c r="E79" s="703">
        <v>1.0378483470769999</v>
      </c>
      <c r="F79" s="701">
        <v>1412.99999999999</v>
      </c>
      <c r="G79" s="702">
        <v>1412.99999999999</v>
      </c>
      <c r="H79" s="704">
        <v>177.92</v>
      </c>
      <c r="I79" s="701">
        <v>1382.501</v>
      </c>
      <c r="J79" s="702">
        <v>-30.498999999993998</v>
      </c>
      <c r="K79" s="705">
        <v>0.978415428167</v>
      </c>
    </row>
    <row r="80" spans="1:11" ht="14.4" customHeight="1" thickBot="1" x14ac:dyDescent="0.35">
      <c r="A80" s="723" t="s">
        <v>406</v>
      </c>
      <c r="B80" s="701">
        <v>2.5973889199940001</v>
      </c>
      <c r="C80" s="701">
        <v>1.2</v>
      </c>
      <c r="D80" s="702">
        <v>-1.3973889199939999</v>
      </c>
      <c r="E80" s="703">
        <v>0.46200243281300002</v>
      </c>
      <c r="F80" s="701">
        <v>1.9999999999989999</v>
      </c>
      <c r="G80" s="702">
        <v>1.9999999999989999</v>
      </c>
      <c r="H80" s="704">
        <v>-0.57799999999899998</v>
      </c>
      <c r="I80" s="701">
        <v>1.3720000000000001</v>
      </c>
      <c r="J80" s="702">
        <v>-0.62799999999900002</v>
      </c>
      <c r="K80" s="705">
        <v>0.68600000000000005</v>
      </c>
    </row>
    <row r="81" spans="1:11" ht="14.4" customHeight="1" thickBot="1" x14ac:dyDescent="0.35">
      <c r="A81" s="724" t="s">
        <v>407</v>
      </c>
      <c r="B81" s="706">
        <v>2213.2332166967799</v>
      </c>
      <c r="C81" s="706">
        <v>3686.3936899999999</v>
      </c>
      <c r="D81" s="707">
        <v>1473.16047330322</v>
      </c>
      <c r="E81" s="713">
        <v>1.6656146592179999</v>
      </c>
      <c r="F81" s="706">
        <v>2236.06530092921</v>
      </c>
      <c r="G81" s="707">
        <v>2236.06530092921</v>
      </c>
      <c r="H81" s="709">
        <v>321.55929999999898</v>
      </c>
      <c r="I81" s="706">
        <v>2958.8372300000001</v>
      </c>
      <c r="J81" s="707">
        <v>722.771929070787</v>
      </c>
      <c r="K81" s="714">
        <v>1.3232338200360001</v>
      </c>
    </row>
    <row r="82" spans="1:11" ht="14.4" customHeight="1" thickBot="1" x14ac:dyDescent="0.35">
      <c r="A82" s="721" t="s">
        <v>45</v>
      </c>
      <c r="B82" s="701">
        <v>428.10556379703002</v>
      </c>
      <c r="C82" s="701">
        <v>1840.90202</v>
      </c>
      <c r="D82" s="702">
        <v>1412.7964562029699</v>
      </c>
      <c r="E82" s="703">
        <v>4.3001123453570003</v>
      </c>
      <c r="F82" s="701">
        <v>516.71391383226705</v>
      </c>
      <c r="G82" s="702">
        <v>516.71391383226705</v>
      </c>
      <c r="H82" s="704">
        <v>81.570349999998996</v>
      </c>
      <c r="I82" s="701">
        <v>1156.52331</v>
      </c>
      <c r="J82" s="702">
        <v>639.80939616773298</v>
      </c>
      <c r="K82" s="705">
        <v>2.2382275356629999</v>
      </c>
    </row>
    <row r="83" spans="1:11" ht="14.4" customHeight="1" thickBot="1" x14ac:dyDescent="0.35">
      <c r="A83" s="725" t="s">
        <v>408</v>
      </c>
      <c r="B83" s="701">
        <v>428.10556379703002</v>
      </c>
      <c r="C83" s="701">
        <v>1840.90202</v>
      </c>
      <c r="D83" s="702">
        <v>1412.7964562029699</v>
      </c>
      <c r="E83" s="703">
        <v>4.3001123453570003</v>
      </c>
      <c r="F83" s="701">
        <v>516.71391383226705</v>
      </c>
      <c r="G83" s="702">
        <v>516.71391383226705</v>
      </c>
      <c r="H83" s="704">
        <v>81.570349999998996</v>
      </c>
      <c r="I83" s="701">
        <v>1156.52331</v>
      </c>
      <c r="J83" s="702">
        <v>639.80939616773298</v>
      </c>
      <c r="K83" s="705">
        <v>2.2382275356629999</v>
      </c>
    </row>
    <row r="84" spans="1:11" ht="14.4" customHeight="1" thickBot="1" x14ac:dyDescent="0.35">
      <c r="A84" s="723" t="s">
        <v>409</v>
      </c>
      <c r="B84" s="701">
        <v>129.56286549686899</v>
      </c>
      <c r="C84" s="701">
        <v>328.73322000000098</v>
      </c>
      <c r="D84" s="702">
        <v>199.17035450313099</v>
      </c>
      <c r="E84" s="703">
        <v>2.5372487613580001</v>
      </c>
      <c r="F84" s="701">
        <v>246.90856514855699</v>
      </c>
      <c r="G84" s="702">
        <v>246.90856514855699</v>
      </c>
      <c r="H84" s="704">
        <v>18.385000000000002</v>
      </c>
      <c r="I84" s="701">
        <v>323.03107</v>
      </c>
      <c r="J84" s="702">
        <v>76.122504851442997</v>
      </c>
      <c r="K84" s="705">
        <v>1.3083024066240001</v>
      </c>
    </row>
    <row r="85" spans="1:11" ht="14.4" customHeight="1" thickBot="1" x14ac:dyDescent="0.35">
      <c r="A85" s="723" t="s">
        <v>410</v>
      </c>
      <c r="B85" s="701">
        <v>0</v>
      </c>
      <c r="C85" s="701">
        <v>50.52984</v>
      </c>
      <c r="D85" s="702">
        <v>50.52984</v>
      </c>
      <c r="E85" s="711" t="s">
        <v>330</v>
      </c>
      <c r="F85" s="701">
        <v>15.756177511547</v>
      </c>
      <c r="G85" s="702">
        <v>15.756177511547</v>
      </c>
      <c r="H85" s="704">
        <v>6.0995999999989996</v>
      </c>
      <c r="I85" s="701">
        <v>69.842870000000005</v>
      </c>
      <c r="J85" s="702">
        <v>54.086692488452002</v>
      </c>
      <c r="K85" s="705">
        <v>4.4327293183140002</v>
      </c>
    </row>
    <row r="86" spans="1:11" ht="14.4" customHeight="1" thickBot="1" x14ac:dyDescent="0.35">
      <c r="A86" s="723" t="s">
        <v>411</v>
      </c>
      <c r="B86" s="701">
        <v>125.90483805541</v>
      </c>
      <c r="C86" s="701">
        <v>1332.25323</v>
      </c>
      <c r="D86" s="702">
        <v>1206.34839194459</v>
      </c>
      <c r="E86" s="703">
        <v>10.581429995674</v>
      </c>
      <c r="F86" s="701">
        <v>123.049171172163</v>
      </c>
      <c r="G86" s="702">
        <v>123.049171172163</v>
      </c>
      <c r="H86" s="704">
        <v>7.7940399999989998</v>
      </c>
      <c r="I86" s="701">
        <v>562.53459999999995</v>
      </c>
      <c r="J86" s="702">
        <v>439.48542882783698</v>
      </c>
      <c r="K86" s="705">
        <v>4.5716244542020004</v>
      </c>
    </row>
    <row r="87" spans="1:11" ht="14.4" customHeight="1" thickBot="1" x14ac:dyDescent="0.35">
      <c r="A87" s="723" t="s">
        <v>412</v>
      </c>
      <c r="B87" s="701">
        <v>170.374117185133</v>
      </c>
      <c r="C87" s="701">
        <v>129.38573</v>
      </c>
      <c r="D87" s="702">
        <v>-40.988387185133</v>
      </c>
      <c r="E87" s="703">
        <v>0.75942127911000001</v>
      </c>
      <c r="F87" s="701">
        <v>130.99999999999901</v>
      </c>
      <c r="G87" s="702">
        <v>130.99999999999901</v>
      </c>
      <c r="H87" s="704">
        <v>49.291709999999</v>
      </c>
      <c r="I87" s="701">
        <v>188.18719999999999</v>
      </c>
      <c r="J87" s="702">
        <v>57.187199999999997</v>
      </c>
      <c r="K87" s="705">
        <v>1.43654351145</v>
      </c>
    </row>
    <row r="88" spans="1:11" ht="14.4" customHeight="1" thickBot="1" x14ac:dyDescent="0.35">
      <c r="A88" s="723" t="s">
        <v>413</v>
      </c>
      <c r="B88" s="701">
        <v>2.2637430596170001</v>
      </c>
      <c r="C88" s="701">
        <v>0</v>
      </c>
      <c r="D88" s="702">
        <v>-2.2637430596170001</v>
      </c>
      <c r="E88" s="703">
        <v>0</v>
      </c>
      <c r="F88" s="701">
        <v>0</v>
      </c>
      <c r="G88" s="702">
        <v>0</v>
      </c>
      <c r="H88" s="704">
        <v>0</v>
      </c>
      <c r="I88" s="701">
        <v>12.927569999999999</v>
      </c>
      <c r="J88" s="702">
        <v>12.927569999999999</v>
      </c>
      <c r="K88" s="712" t="s">
        <v>342</v>
      </c>
    </row>
    <row r="89" spans="1:11" ht="14.4" customHeight="1" thickBot="1" x14ac:dyDescent="0.35">
      <c r="A89" s="726" t="s">
        <v>46</v>
      </c>
      <c r="B89" s="706">
        <v>0</v>
      </c>
      <c r="C89" s="706">
        <v>149.62700000000001</v>
      </c>
      <c r="D89" s="707">
        <v>149.62700000000001</v>
      </c>
      <c r="E89" s="708" t="s">
        <v>330</v>
      </c>
      <c r="F89" s="706">
        <v>0</v>
      </c>
      <c r="G89" s="707">
        <v>0</v>
      </c>
      <c r="H89" s="709">
        <v>0.70599999999899998</v>
      </c>
      <c r="I89" s="706">
        <v>16.404</v>
      </c>
      <c r="J89" s="707">
        <v>16.404</v>
      </c>
      <c r="K89" s="710" t="s">
        <v>330</v>
      </c>
    </row>
    <row r="90" spans="1:11" ht="14.4" customHeight="1" thickBot="1" x14ac:dyDescent="0.35">
      <c r="A90" s="722" t="s">
        <v>414</v>
      </c>
      <c r="B90" s="706">
        <v>0</v>
      </c>
      <c r="C90" s="706">
        <v>0.58199999999999996</v>
      </c>
      <c r="D90" s="707">
        <v>0.58199999999999996</v>
      </c>
      <c r="E90" s="708" t="s">
        <v>330</v>
      </c>
      <c r="F90" s="706">
        <v>0</v>
      </c>
      <c r="G90" s="707">
        <v>0</v>
      </c>
      <c r="H90" s="709">
        <v>0.70599999999899998</v>
      </c>
      <c r="I90" s="706">
        <v>16.404</v>
      </c>
      <c r="J90" s="707">
        <v>16.404</v>
      </c>
      <c r="K90" s="710" t="s">
        <v>330</v>
      </c>
    </row>
    <row r="91" spans="1:11" ht="14.4" customHeight="1" thickBot="1" x14ac:dyDescent="0.35">
      <c r="A91" s="723" t="s">
        <v>415</v>
      </c>
      <c r="B91" s="701">
        <v>0</v>
      </c>
      <c r="C91" s="701">
        <v>0.58199999999999996</v>
      </c>
      <c r="D91" s="702">
        <v>0.58199999999999996</v>
      </c>
      <c r="E91" s="711" t="s">
        <v>330</v>
      </c>
      <c r="F91" s="701">
        <v>0</v>
      </c>
      <c r="G91" s="702">
        <v>0</v>
      </c>
      <c r="H91" s="704">
        <v>0.70599999999899998</v>
      </c>
      <c r="I91" s="701">
        <v>4.4649999999999999</v>
      </c>
      <c r="J91" s="702">
        <v>4.4649999999999999</v>
      </c>
      <c r="K91" s="712" t="s">
        <v>330</v>
      </c>
    </row>
    <row r="92" spans="1:11" ht="14.4" customHeight="1" thickBot="1" x14ac:dyDescent="0.35">
      <c r="A92" s="723" t="s">
        <v>416</v>
      </c>
      <c r="B92" s="701">
        <v>0</v>
      </c>
      <c r="C92" s="701">
        <v>0</v>
      </c>
      <c r="D92" s="702">
        <v>0</v>
      </c>
      <c r="E92" s="703">
        <v>1</v>
      </c>
      <c r="F92" s="701">
        <v>0</v>
      </c>
      <c r="G92" s="702">
        <v>0</v>
      </c>
      <c r="H92" s="704">
        <v>0</v>
      </c>
      <c r="I92" s="701">
        <v>11.939</v>
      </c>
      <c r="J92" s="702">
        <v>11.939</v>
      </c>
      <c r="K92" s="712" t="s">
        <v>342</v>
      </c>
    </row>
    <row r="93" spans="1:11" ht="14.4" customHeight="1" thickBot="1" x14ac:dyDescent="0.35">
      <c r="A93" s="722" t="s">
        <v>417</v>
      </c>
      <c r="B93" s="706">
        <v>0</v>
      </c>
      <c r="C93" s="706">
        <v>149.04499999999999</v>
      </c>
      <c r="D93" s="707">
        <v>149.04499999999999</v>
      </c>
      <c r="E93" s="708" t="s">
        <v>330</v>
      </c>
      <c r="F93" s="706">
        <v>0</v>
      </c>
      <c r="G93" s="707">
        <v>0</v>
      </c>
      <c r="H93" s="709">
        <v>0</v>
      </c>
      <c r="I93" s="706">
        <v>0</v>
      </c>
      <c r="J93" s="707">
        <v>0</v>
      </c>
      <c r="K93" s="710" t="s">
        <v>330</v>
      </c>
    </row>
    <row r="94" spans="1:11" ht="14.4" customHeight="1" thickBot="1" x14ac:dyDescent="0.35">
      <c r="A94" s="723" t="s">
        <v>418</v>
      </c>
      <c r="B94" s="701">
        <v>0</v>
      </c>
      <c r="C94" s="701">
        <v>12.045</v>
      </c>
      <c r="D94" s="702">
        <v>12.045</v>
      </c>
      <c r="E94" s="711" t="s">
        <v>330</v>
      </c>
      <c r="F94" s="701">
        <v>0</v>
      </c>
      <c r="G94" s="702">
        <v>0</v>
      </c>
      <c r="H94" s="704">
        <v>0</v>
      </c>
      <c r="I94" s="701">
        <v>0</v>
      </c>
      <c r="J94" s="702">
        <v>0</v>
      </c>
      <c r="K94" s="705">
        <v>0</v>
      </c>
    </row>
    <row r="95" spans="1:11" ht="14.4" customHeight="1" thickBot="1" x14ac:dyDescent="0.35">
      <c r="A95" s="723" t="s">
        <v>419</v>
      </c>
      <c r="B95" s="701">
        <v>0</v>
      </c>
      <c r="C95" s="701">
        <v>137</v>
      </c>
      <c r="D95" s="702">
        <v>137</v>
      </c>
      <c r="E95" s="711" t="s">
        <v>342</v>
      </c>
      <c r="F95" s="701">
        <v>0</v>
      </c>
      <c r="G95" s="702">
        <v>0</v>
      </c>
      <c r="H95" s="704">
        <v>0</v>
      </c>
      <c r="I95" s="701">
        <v>0</v>
      </c>
      <c r="J95" s="702">
        <v>0</v>
      </c>
      <c r="K95" s="712" t="s">
        <v>330</v>
      </c>
    </row>
    <row r="96" spans="1:11" ht="14.4" customHeight="1" thickBot="1" x14ac:dyDescent="0.35">
      <c r="A96" s="721" t="s">
        <v>47</v>
      </c>
      <c r="B96" s="701">
        <v>1785.12765289975</v>
      </c>
      <c r="C96" s="701">
        <v>1695.8646699999999</v>
      </c>
      <c r="D96" s="702">
        <v>-89.262982899749005</v>
      </c>
      <c r="E96" s="703">
        <v>0.94999630264199997</v>
      </c>
      <c r="F96" s="701">
        <v>1719.35138709695</v>
      </c>
      <c r="G96" s="702">
        <v>1719.35138709695</v>
      </c>
      <c r="H96" s="704">
        <v>239.28295</v>
      </c>
      <c r="I96" s="701">
        <v>1785.9099200000001</v>
      </c>
      <c r="J96" s="702">
        <v>66.558532903054001</v>
      </c>
      <c r="K96" s="705">
        <v>1.0387114195510001</v>
      </c>
    </row>
    <row r="97" spans="1:11" ht="14.4" customHeight="1" thickBot="1" x14ac:dyDescent="0.35">
      <c r="A97" s="722" t="s">
        <v>420</v>
      </c>
      <c r="B97" s="706">
        <v>1.622230864924</v>
      </c>
      <c r="C97" s="706">
        <v>0.13700000000000001</v>
      </c>
      <c r="D97" s="707">
        <v>-1.485230864924</v>
      </c>
      <c r="E97" s="713">
        <v>8.4451604861999999E-2</v>
      </c>
      <c r="F97" s="706">
        <v>0.15203001686500001</v>
      </c>
      <c r="G97" s="707">
        <v>0.15203001686500001</v>
      </c>
      <c r="H97" s="709">
        <v>0</v>
      </c>
      <c r="I97" s="706">
        <v>0</v>
      </c>
      <c r="J97" s="707">
        <v>-0.15203001686500001</v>
      </c>
      <c r="K97" s="714">
        <v>0</v>
      </c>
    </row>
    <row r="98" spans="1:11" ht="14.4" customHeight="1" thickBot="1" x14ac:dyDescent="0.35">
      <c r="A98" s="723" t="s">
        <v>421</v>
      </c>
      <c r="B98" s="701">
        <v>1.622230864924</v>
      </c>
      <c r="C98" s="701">
        <v>0.13700000000000001</v>
      </c>
      <c r="D98" s="702">
        <v>-1.485230864924</v>
      </c>
      <c r="E98" s="703">
        <v>8.4451604861999999E-2</v>
      </c>
      <c r="F98" s="701">
        <v>0.15203001686500001</v>
      </c>
      <c r="G98" s="702">
        <v>0.15203001686500001</v>
      </c>
      <c r="H98" s="704">
        <v>0</v>
      </c>
      <c r="I98" s="701">
        <v>0</v>
      </c>
      <c r="J98" s="702">
        <v>-0.15203001686500001</v>
      </c>
      <c r="K98" s="705">
        <v>0</v>
      </c>
    </row>
    <row r="99" spans="1:11" ht="14.4" customHeight="1" thickBot="1" x14ac:dyDescent="0.35">
      <c r="A99" s="722" t="s">
        <v>422</v>
      </c>
      <c r="B99" s="706">
        <v>9.2297671964970007</v>
      </c>
      <c r="C99" s="706">
        <v>9.5287199999999999</v>
      </c>
      <c r="D99" s="707">
        <v>0.29895280350199999</v>
      </c>
      <c r="E99" s="713">
        <v>1.0323900697749999</v>
      </c>
      <c r="F99" s="706">
        <v>10.850085819066001</v>
      </c>
      <c r="G99" s="707">
        <v>10.850085819066001</v>
      </c>
      <c r="H99" s="709">
        <v>0.85028999999900001</v>
      </c>
      <c r="I99" s="706">
        <v>9.6145700000000005</v>
      </c>
      <c r="J99" s="707">
        <v>-1.2355158190660001</v>
      </c>
      <c r="K99" s="714">
        <v>0.886128474956</v>
      </c>
    </row>
    <row r="100" spans="1:11" ht="14.4" customHeight="1" thickBot="1" x14ac:dyDescent="0.35">
      <c r="A100" s="723" t="s">
        <v>423</v>
      </c>
      <c r="B100" s="701">
        <v>0.81237410342299998</v>
      </c>
      <c r="C100" s="701">
        <v>1.4742</v>
      </c>
      <c r="D100" s="702">
        <v>0.66182589657599999</v>
      </c>
      <c r="E100" s="703">
        <v>1.8146811841820001</v>
      </c>
      <c r="F100" s="701">
        <v>1.510165341317</v>
      </c>
      <c r="G100" s="702">
        <v>1.510165341317</v>
      </c>
      <c r="H100" s="704">
        <v>0.1338</v>
      </c>
      <c r="I100" s="701">
        <v>1.5194000000000001</v>
      </c>
      <c r="J100" s="702">
        <v>9.2346586819999996E-3</v>
      </c>
      <c r="K100" s="705">
        <v>1.0061149984240001</v>
      </c>
    </row>
    <row r="101" spans="1:11" ht="14.4" customHeight="1" thickBot="1" x14ac:dyDescent="0.35">
      <c r="A101" s="723" t="s">
        <v>424</v>
      </c>
      <c r="B101" s="701">
        <v>1.8639646749509999</v>
      </c>
      <c r="C101" s="701">
        <v>1</v>
      </c>
      <c r="D101" s="702">
        <v>-0.86396467495100004</v>
      </c>
      <c r="E101" s="703">
        <v>0.53649085384399997</v>
      </c>
      <c r="F101" s="701">
        <v>1.3247138618050001</v>
      </c>
      <c r="G101" s="702">
        <v>1.3247138618050001</v>
      </c>
      <c r="H101" s="704">
        <v>0</v>
      </c>
      <c r="I101" s="701">
        <v>0</v>
      </c>
      <c r="J101" s="702">
        <v>-1.3247138618050001</v>
      </c>
      <c r="K101" s="705">
        <v>0</v>
      </c>
    </row>
    <row r="102" spans="1:11" ht="14.4" customHeight="1" thickBot="1" x14ac:dyDescent="0.35">
      <c r="A102" s="723" t="s">
        <v>425</v>
      </c>
      <c r="B102" s="701">
        <v>6.5534284181220004</v>
      </c>
      <c r="C102" s="701">
        <v>7.0545200000000001</v>
      </c>
      <c r="D102" s="702">
        <v>0.50109158187699998</v>
      </c>
      <c r="E102" s="703">
        <v>1.0764625093769999</v>
      </c>
      <c r="F102" s="701">
        <v>8.0152066159430007</v>
      </c>
      <c r="G102" s="702">
        <v>8.0152066159430007</v>
      </c>
      <c r="H102" s="704">
        <v>0.71648999999899998</v>
      </c>
      <c r="I102" s="701">
        <v>8.0951699999999995</v>
      </c>
      <c r="J102" s="702">
        <v>7.9963384055999995E-2</v>
      </c>
      <c r="K102" s="705">
        <v>1.0099764594830001</v>
      </c>
    </row>
    <row r="103" spans="1:11" ht="14.4" customHeight="1" thickBot="1" x14ac:dyDescent="0.35">
      <c r="A103" s="722" t="s">
        <v>426</v>
      </c>
      <c r="B103" s="706">
        <v>80.117728258870002</v>
      </c>
      <c r="C103" s="706">
        <v>57.5428</v>
      </c>
      <c r="D103" s="707">
        <v>-22.574928258869999</v>
      </c>
      <c r="E103" s="713">
        <v>0.71822805327200001</v>
      </c>
      <c r="F103" s="706">
        <v>66</v>
      </c>
      <c r="G103" s="707">
        <v>66</v>
      </c>
      <c r="H103" s="709">
        <v>0</v>
      </c>
      <c r="I103" s="706">
        <v>56.732799999999997</v>
      </c>
      <c r="J103" s="707">
        <v>-9.2672000000000008</v>
      </c>
      <c r="K103" s="714">
        <v>0.85958787878700005</v>
      </c>
    </row>
    <row r="104" spans="1:11" ht="14.4" customHeight="1" thickBot="1" x14ac:dyDescent="0.35">
      <c r="A104" s="723" t="s">
        <v>427</v>
      </c>
      <c r="B104" s="701">
        <v>29.999952253934001</v>
      </c>
      <c r="C104" s="701">
        <v>28.89</v>
      </c>
      <c r="D104" s="702">
        <v>-1.1099522539340001</v>
      </c>
      <c r="E104" s="703">
        <v>0.96300153265099997</v>
      </c>
      <c r="F104" s="701">
        <v>30</v>
      </c>
      <c r="G104" s="702">
        <v>30</v>
      </c>
      <c r="H104" s="704">
        <v>0</v>
      </c>
      <c r="I104" s="701">
        <v>28.08</v>
      </c>
      <c r="J104" s="702">
        <v>-1.92</v>
      </c>
      <c r="K104" s="705">
        <v>0.93599999999899997</v>
      </c>
    </row>
    <row r="105" spans="1:11" ht="14.4" customHeight="1" thickBot="1" x14ac:dyDescent="0.35">
      <c r="A105" s="723" t="s">
        <v>428</v>
      </c>
      <c r="B105" s="701">
        <v>50.117776004935003</v>
      </c>
      <c r="C105" s="701">
        <v>28.652799999999999</v>
      </c>
      <c r="D105" s="702">
        <v>-21.464976004935</v>
      </c>
      <c r="E105" s="703">
        <v>0.57170932718900003</v>
      </c>
      <c r="F105" s="701">
        <v>36</v>
      </c>
      <c r="G105" s="702">
        <v>36</v>
      </c>
      <c r="H105" s="704">
        <v>0</v>
      </c>
      <c r="I105" s="701">
        <v>28.652799999999999</v>
      </c>
      <c r="J105" s="702">
        <v>-7.3472</v>
      </c>
      <c r="K105" s="705">
        <v>0.79591111111099999</v>
      </c>
    </row>
    <row r="106" spans="1:11" ht="14.4" customHeight="1" thickBot="1" x14ac:dyDescent="0.35">
      <c r="A106" s="722" t="s">
        <v>429</v>
      </c>
      <c r="B106" s="706">
        <v>41.415506913594001</v>
      </c>
      <c r="C106" s="706">
        <v>2.1316282072802999E-14</v>
      </c>
      <c r="D106" s="707">
        <v>-41.415506913594001</v>
      </c>
      <c r="E106" s="713">
        <v>5.1469325528902897E-16</v>
      </c>
      <c r="F106" s="706">
        <v>0</v>
      </c>
      <c r="G106" s="707">
        <v>0</v>
      </c>
      <c r="H106" s="709">
        <v>0</v>
      </c>
      <c r="I106" s="706">
        <v>1</v>
      </c>
      <c r="J106" s="707">
        <v>1</v>
      </c>
      <c r="K106" s="710" t="s">
        <v>330</v>
      </c>
    </row>
    <row r="107" spans="1:11" ht="14.4" customHeight="1" thickBot="1" x14ac:dyDescent="0.35">
      <c r="A107" s="723" t="s">
        <v>430</v>
      </c>
      <c r="B107" s="701">
        <v>41.415506913594001</v>
      </c>
      <c r="C107" s="701">
        <v>2.1316282072802999E-14</v>
      </c>
      <c r="D107" s="702">
        <v>-41.415506913594001</v>
      </c>
      <c r="E107" s="703">
        <v>5.1469325528902897E-16</v>
      </c>
      <c r="F107" s="701">
        <v>0</v>
      </c>
      <c r="G107" s="702">
        <v>0</v>
      </c>
      <c r="H107" s="704">
        <v>0</v>
      </c>
      <c r="I107" s="701">
        <v>1</v>
      </c>
      <c r="J107" s="702">
        <v>1</v>
      </c>
      <c r="K107" s="712" t="s">
        <v>330</v>
      </c>
    </row>
    <row r="108" spans="1:11" ht="14.4" customHeight="1" thickBot="1" x14ac:dyDescent="0.35">
      <c r="A108" s="722" t="s">
        <v>431</v>
      </c>
      <c r="B108" s="706">
        <v>1194.4579519809599</v>
      </c>
      <c r="C108" s="706">
        <v>1177.1764700000001</v>
      </c>
      <c r="D108" s="707">
        <v>-17.281481980959001</v>
      </c>
      <c r="E108" s="713">
        <v>0.98553194614100004</v>
      </c>
      <c r="F108" s="706">
        <v>1134.79768258472</v>
      </c>
      <c r="G108" s="707">
        <v>1134.79768258472</v>
      </c>
      <c r="H108" s="709">
        <v>107.24763</v>
      </c>
      <c r="I108" s="706">
        <v>1199.1144300000001</v>
      </c>
      <c r="J108" s="707">
        <v>64.316747415278002</v>
      </c>
      <c r="K108" s="714">
        <v>1.05667684064</v>
      </c>
    </row>
    <row r="109" spans="1:11" ht="14.4" customHeight="1" thickBot="1" x14ac:dyDescent="0.35">
      <c r="A109" s="723" t="s">
        <v>432</v>
      </c>
      <c r="B109" s="701">
        <v>1096.2599100929001</v>
      </c>
      <c r="C109" s="701">
        <v>980.46533999999997</v>
      </c>
      <c r="D109" s="702">
        <v>-115.79457009290201</v>
      </c>
      <c r="E109" s="703">
        <v>0.89437306880699996</v>
      </c>
      <c r="F109" s="701">
        <v>1018</v>
      </c>
      <c r="G109" s="702">
        <v>1018</v>
      </c>
      <c r="H109" s="704">
        <v>93.010869999999002</v>
      </c>
      <c r="I109" s="701">
        <v>977.85906</v>
      </c>
      <c r="J109" s="702">
        <v>-40.140940000000001</v>
      </c>
      <c r="K109" s="705">
        <v>0.96056882121800002</v>
      </c>
    </row>
    <row r="110" spans="1:11" ht="14.4" customHeight="1" thickBot="1" x14ac:dyDescent="0.35">
      <c r="A110" s="723" t="s">
        <v>433</v>
      </c>
      <c r="B110" s="701">
        <v>0</v>
      </c>
      <c r="C110" s="701">
        <v>102.89597999999999</v>
      </c>
      <c r="D110" s="702">
        <v>102.89597999999999</v>
      </c>
      <c r="E110" s="711" t="s">
        <v>342</v>
      </c>
      <c r="F110" s="701">
        <v>0</v>
      </c>
      <c r="G110" s="702">
        <v>0</v>
      </c>
      <c r="H110" s="704">
        <v>5.8079999999989997</v>
      </c>
      <c r="I110" s="701">
        <v>116.88925</v>
      </c>
      <c r="J110" s="702">
        <v>116.88925</v>
      </c>
      <c r="K110" s="712" t="s">
        <v>330</v>
      </c>
    </row>
    <row r="111" spans="1:11" ht="14.4" customHeight="1" thickBot="1" x14ac:dyDescent="0.35">
      <c r="A111" s="723" t="s">
        <v>434</v>
      </c>
      <c r="B111" s="701">
        <v>2.583484525352</v>
      </c>
      <c r="C111" s="701">
        <v>0.93600000000000005</v>
      </c>
      <c r="D111" s="702">
        <v>-1.6474845253520001</v>
      </c>
      <c r="E111" s="703">
        <v>0.362301376615</v>
      </c>
      <c r="F111" s="701">
        <v>1.0510558095160001</v>
      </c>
      <c r="G111" s="702">
        <v>1.0510558095160001</v>
      </c>
      <c r="H111" s="704">
        <v>0</v>
      </c>
      <c r="I111" s="701">
        <v>2.577</v>
      </c>
      <c r="J111" s="702">
        <v>1.525944190483</v>
      </c>
      <c r="K111" s="705">
        <v>2.4518203283469999</v>
      </c>
    </row>
    <row r="112" spans="1:11" ht="14.4" customHeight="1" thickBot="1" x14ac:dyDescent="0.35">
      <c r="A112" s="723" t="s">
        <v>435</v>
      </c>
      <c r="B112" s="701">
        <v>95.614557362705</v>
      </c>
      <c r="C112" s="701">
        <v>92.879149999999996</v>
      </c>
      <c r="D112" s="702">
        <v>-2.7354073627050002</v>
      </c>
      <c r="E112" s="703">
        <v>0.97139130862300005</v>
      </c>
      <c r="F112" s="701">
        <v>115.746626775205</v>
      </c>
      <c r="G112" s="702">
        <v>115.746626775205</v>
      </c>
      <c r="H112" s="704">
        <v>8.4287599999990004</v>
      </c>
      <c r="I112" s="701">
        <v>101.78912</v>
      </c>
      <c r="J112" s="702">
        <v>-13.957506775203999</v>
      </c>
      <c r="K112" s="705">
        <v>0.87941327394000002</v>
      </c>
    </row>
    <row r="113" spans="1:11" ht="14.4" customHeight="1" thickBot="1" x14ac:dyDescent="0.35">
      <c r="A113" s="722" t="s">
        <v>436</v>
      </c>
      <c r="B113" s="706">
        <v>270.58270008980401</v>
      </c>
      <c r="C113" s="706">
        <v>268.16068000000001</v>
      </c>
      <c r="D113" s="707">
        <v>-2.422020089803</v>
      </c>
      <c r="E113" s="713">
        <v>0.99104887308300005</v>
      </c>
      <c r="F113" s="706">
        <v>248.630404408179</v>
      </c>
      <c r="G113" s="707">
        <v>248.630404408179</v>
      </c>
      <c r="H113" s="709">
        <v>59.757029999998998</v>
      </c>
      <c r="I113" s="706">
        <v>216.60112000000001</v>
      </c>
      <c r="J113" s="707">
        <v>-32.029284408178</v>
      </c>
      <c r="K113" s="714">
        <v>0.87117712138000003</v>
      </c>
    </row>
    <row r="114" spans="1:11" ht="14.4" customHeight="1" thickBot="1" x14ac:dyDescent="0.35">
      <c r="A114" s="723" t="s">
        <v>437</v>
      </c>
      <c r="B114" s="701">
        <v>56.999909282475997</v>
      </c>
      <c r="C114" s="701">
        <v>44.505000000000003</v>
      </c>
      <c r="D114" s="702">
        <v>-12.494909282476</v>
      </c>
      <c r="E114" s="703">
        <v>0.78079071633999997</v>
      </c>
      <c r="F114" s="701">
        <v>0</v>
      </c>
      <c r="G114" s="702">
        <v>0</v>
      </c>
      <c r="H114" s="704">
        <v>0</v>
      </c>
      <c r="I114" s="701">
        <v>2.1175000000000002</v>
      </c>
      <c r="J114" s="702">
        <v>2.1175000000000002</v>
      </c>
      <c r="K114" s="712" t="s">
        <v>330</v>
      </c>
    </row>
    <row r="115" spans="1:11" ht="14.4" customHeight="1" thickBot="1" x14ac:dyDescent="0.35">
      <c r="A115" s="723" t="s">
        <v>438</v>
      </c>
      <c r="B115" s="701">
        <v>157.21567633764599</v>
      </c>
      <c r="C115" s="701">
        <v>167.90409</v>
      </c>
      <c r="D115" s="702">
        <v>10.688413662354</v>
      </c>
      <c r="E115" s="703">
        <v>1.067985673638</v>
      </c>
      <c r="F115" s="701">
        <v>162.48378111199699</v>
      </c>
      <c r="G115" s="702">
        <v>162.48378111199699</v>
      </c>
      <c r="H115" s="704">
        <v>55.403609999998999</v>
      </c>
      <c r="I115" s="701">
        <v>179.56553</v>
      </c>
      <c r="J115" s="702">
        <v>17.081748888002998</v>
      </c>
      <c r="K115" s="705">
        <v>1.1051289474620001</v>
      </c>
    </row>
    <row r="116" spans="1:11" ht="14.4" customHeight="1" thickBot="1" x14ac:dyDescent="0.35">
      <c r="A116" s="723" t="s">
        <v>439</v>
      </c>
      <c r="B116" s="701">
        <v>4.9999920423219999</v>
      </c>
      <c r="C116" s="701">
        <v>6.7109999999990002</v>
      </c>
      <c r="D116" s="702">
        <v>1.7110079576770001</v>
      </c>
      <c r="E116" s="703">
        <v>1.342202136162</v>
      </c>
      <c r="F116" s="701">
        <v>5</v>
      </c>
      <c r="G116" s="702">
        <v>5</v>
      </c>
      <c r="H116" s="704">
        <v>0</v>
      </c>
      <c r="I116" s="701">
        <v>0</v>
      </c>
      <c r="J116" s="702">
        <v>-5</v>
      </c>
      <c r="K116" s="705">
        <v>0</v>
      </c>
    </row>
    <row r="117" spans="1:11" ht="14.4" customHeight="1" thickBot="1" x14ac:dyDescent="0.35">
      <c r="A117" s="723" t="s">
        <v>440</v>
      </c>
      <c r="B117" s="701">
        <v>3.5653958161400001</v>
      </c>
      <c r="C117" s="701">
        <v>1.8149999999999999</v>
      </c>
      <c r="D117" s="702">
        <v>-1.7503958161399999</v>
      </c>
      <c r="E117" s="703">
        <v>0.50905988944699998</v>
      </c>
      <c r="F117" s="701">
        <v>3.4314110802319999</v>
      </c>
      <c r="G117" s="702">
        <v>3.4314110802319999</v>
      </c>
      <c r="H117" s="704">
        <v>0.58079999999900001</v>
      </c>
      <c r="I117" s="701">
        <v>2.8987099999999999</v>
      </c>
      <c r="J117" s="702">
        <v>-0.53270108023200002</v>
      </c>
      <c r="K117" s="705">
        <v>0.84475742842299995</v>
      </c>
    </row>
    <row r="118" spans="1:11" ht="14.4" customHeight="1" thickBot="1" x14ac:dyDescent="0.35">
      <c r="A118" s="723" t="s">
        <v>441</v>
      </c>
      <c r="B118" s="701">
        <v>47.801726611219003</v>
      </c>
      <c r="C118" s="701">
        <v>47.225589999999997</v>
      </c>
      <c r="D118" s="702">
        <v>-0.57613661121899995</v>
      </c>
      <c r="E118" s="703">
        <v>0.98794736817899997</v>
      </c>
      <c r="F118" s="701">
        <v>77.715212215948</v>
      </c>
      <c r="G118" s="702">
        <v>77.715212215948</v>
      </c>
      <c r="H118" s="704">
        <v>2.5339299999999998</v>
      </c>
      <c r="I118" s="701">
        <v>29.39039</v>
      </c>
      <c r="J118" s="702">
        <v>-48.324822215947997</v>
      </c>
      <c r="K118" s="705">
        <v>0.37818065681000002</v>
      </c>
    </row>
    <row r="119" spans="1:11" ht="14.4" customHeight="1" thickBot="1" x14ac:dyDescent="0.35">
      <c r="A119" s="723" t="s">
        <v>442</v>
      </c>
      <c r="B119" s="701">
        <v>0</v>
      </c>
      <c r="C119" s="701">
        <v>0</v>
      </c>
      <c r="D119" s="702">
        <v>0</v>
      </c>
      <c r="E119" s="703">
        <v>1</v>
      </c>
      <c r="F119" s="701">
        <v>0</v>
      </c>
      <c r="G119" s="702">
        <v>0</v>
      </c>
      <c r="H119" s="704">
        <v>1.2386900000000001</v>
      </c>
      <c r="I119" s="701">
        <v>2.6289899999999999</v>
      </c>
      <c r="J119" s="702">
        <v>2.6289899999999999</v>
      </c>
      <c r="K119" s="712" t="s">
        <v>342</v>
      </c>
    </row>
    <row r="120" spans="1:11" ht="14.4" customHeight="1" thickBot="1" x14ac:dyDescent="0.35">
      <c r="A120" s="722" t="s">
        <v>443</v>
      </c>
      <c r="B120" s="706">
        <v>187.70176759510099</v>
      </c>
      <c r="C120" s="706">
        <v>183.31899999999999</v>
      </c>
      <c r="D120" s="707">
        <v>-4.3827675950999998</v>
      </c>
      <c r="E120" s="713">
        <v>0.97665036588999998</v>
      </c>
      <c r="F120" s="706">
        <v>258.921184268113</v>
      </c>
      <c r="G120" s="707">
        <v>258.921184268113</v>
      </c>
      <c r="H120" s="709">
        <v>71.427999999999003</v>
      </c>
      <c r="I120" s="706">
        <v>302.84699999999998</v>
      </c>
      <c r="J120" s="707">
        <v>43.925815731885997</v>
      </c>
      <c r="K120" s="714">
        <v>1.1696493697720001</v>
      </c>
    </row>
    <row r="121" spans="1:11" ht="14.4" customHeight="1" thickBot="1" x14ac:dyDescent="0.35">
      <c r="A121" s="723" t="s">
        <v>444</v>
      </c>
      <c r="B121" s="701">
        <v>187.70176759510099</v>
      </c>
      <c r="C121" s="701">
        <v>183.31899999999999</v>
      </c>
      <c r="D121" s="702">
        <v>-4.3827675950999998</v>
      </c>
      <c r="E121" s="703">
        <v>0.97665036588999998</v>
      </c>
      <c r="F121" s="701">
        <v>258.921184268113</v>
      </c>
      <c r="G121" s="702">
        <v>258.921184268113</v>
      </c>
      <c r="H121" s="704">
        <v>71.427999999999003</v>
      </c>
      <c r="I121" s="701">
        <v>302.84699999999998</v>
      </c>
      <c r="J121" s="702">
        <v>43.925815731885997</v>
      </c>
      <c r="K121" s="705">
        <v>1.1696493697720001</v>
      </c>
    </row>
    <row r="122" spans="1:11" ht="14.4" customHeight="1" thickBot="1" x14ac:dyDescent="0.35">
      <c r="A122" s="720" t="s">
        <v>48</v>
      </c>
      <c r="B122" s="701">
        <v>25534.002286328199</v>
      </c>
      <c r="C122" s="701">
        <v>29441.73029</v>
      </c>
      <c r="D122" s="702">
        <v>3907.7280036718398</v>
      </c>
      <c r="E122" s="703">
        <v>1.1530401681589999</v>
      </c>
      <c r="F122" s="701">
        <v>27932</v>
      </c>
      <c r="G122" s="702">
        <v>27932</v>
      </c>
      <c r="H122" s="704">
        <v>3126.64833</v>
      </c>
      <c r="I122" s="701">
        <v>33438.232750000003</v>
      </c>
      <c r="J122" s="702">
        <v>5506.2327499999901</v>
      </c>
      <c r="K122" s="705">
        <v>1.1971299137189999</v>
      </c>
    </row>
    <row r="123" spans="1:11" ht="14.4" customHeight="1" thickBot="1" x14ac:dyDescent="0.35">
      <c r="A123" s="726" t="s">
        <v>445</v>
      </c>
      <c r="B123" s="706">
        <v>20296.001818409601</v>
      </c>
      <c r="C123" s="706">
        <v>21798.55</v>
      </c>
      <c r="D123" s="707">
        <v>1502.54818159045</v>
      </c>
      <c r="E123" s="713">
        <v>1.0740317327040001</v>
      </c>
      <c r="F123" s="706">
        <v>22008</v>
      </c>
      <c r="G123" s="707">
        <v>22008</v>
      </c>
      <c r="H123" s="709">
        <v>2308.0819999999999</v>
      </c>
      <c r="I123" s="706">
        <v>24673.919999999998</v>
      </c>
      <c r="J123" s="707">
        <v>2665.9199999999901</v>
      </c>
      <c r="K123" s="714">
        <v>1.1211341330419999</v>
      </c>
    </row>
    <row r="124" spans="1:11" ht="14.4" customHeight="1" thickBot="1" x14ac:dyDescent="0.35">
      <c r="A124" s="722" t="s">
        <v>446</v>
      </c>
      <c r="B124" s="706">
        <v>14754.0013180806</v>
      </c>
      <c r="C124" s="706">
        <v>16283.618</v>
      </c>
      <c r="D124" s="707">
        <v>1529.6166819194</v>
      </c>
      <c r="E124" s="713">
        <v>1.1036747014549999</v>
      </c>
      <c r="F124" s="706">
        <v>16453</v>
      </c>
      <c r="G124" s="707">
        <v>16453</v>
      </c>
      <c r="H124" s="709">
        <v>1785.74</v>
      </c>
      <c r="I124" s="706">
        <v>19039.297999999999</v>
      </c>
      <c r="J124" s="707">
        <v>2586.2979999999902</v>
      </c>
      <c r="K124" s="714">
        <v>1.157193095484</v>
      </c>
    </row>
    <row r="125" spans="1:11" ht="14.4" customHeight="1" thickBot="1" x14ac:dyDescent="0.35">
      <c r="A125" s="723" t="s">
        <v>447</v>
      </c>
      <c r="B125" s="701">
        <v>14754.0013180806</v>
      </c>
      <c r="C125" s="701">
        <v>16283.618</v>
      </c>
      <c r="D125" s="702">
        <v>1529.6166819194</v>
      </c>
      <c r="E125" s="703">
        <v>1.1036747014549999</v>
      </c>
      <c r="F125" s="701">
        <v>16453</v>
      </c>
      <c r="G125" s="702">
        <v>16453</v>
      </c>
      <c r="H125" s="704">
        <v>1785.74</v>
      </c>
      <c r="I125" s="701">
        <v>19039.297999999999</v>
      </c>
      <c r="J125" s="702">
        <v>2586.2979999999902</v>
      </c>
      <c r="K125" s="705">
        <v>1.157193095484</v>
      </c>
    </row>
    <row r="126" spans="1:11" ht="14.4" customHeight="1" thickBot="1" x14ac:dyDescent="0.35">
      <c r="A126" s="722" t="s">
        <v>448</v>
      </c>
      <c r="B126" s="706">
        <v>0</v>
      </c>
      <c r="C126" s="706">
        <v>0</v>
      </c>
      <c r="D126" s="707">
        <v>0</v>
      </c>
      <c r="E126" s="713">
        <v>1</v>
      </c>
      <c r="F126" s="706">
        <v>0</v>
      </c>
      <c r="G126" s="707">
        <v>0</v>
      </c>
      <c r="H126" s="709">
        <v>0</v>
      </c>
      <c r="I126" s="706">
        <v>-3.6850000000000001</v>
      </c>
      <c r="J126" s="707">
        <v>-3.6850000000000001</v>
      </c>
      <c r="K126" s="710" t="s">
        <v>342</v>
      </c>
    </row>
    <row r="127" spans="1:11" ht="14.4" customHeight="1" thickBot="1" x14ac:dyDescent="0.35">
      <c r="A127" s="723" t="s">
        <v>449</v>
      </c>
      <c r="B127" s="701">
        <v>0</v>
      </c>
      <c r="C127" s="701">
        <v>0</v>
      </c>
      <c r="D127" s="702">
        <v>0</v>
      </c>
      <c r="E127" s="703">
        <v>1</v>
      </c>
      <c r="F127" s="701">
        <v>0</v>
      </c>
      <c r="G127" s="702">
        <v>0</v>
      </c>
      <c r="H127" s="704">
        <v>0</v>
      </c>
      <c r="I127" s="701">
        <v>-3.6850000000000001</v>
      </c>
      <c r="J127" s="702">
        <v>-3.6850000000000001</v>
      </c>
      <c r="K127" s="712" t="s">
        <v>342</v>
      </c>
    </row>
    <row r="128" spans="1:11" ht="14.4" customHeight="1" thickBot="1" x14ac:dyDescent="0.35">
      <c r="A128" s="722" t="s">
        <v>450</v>
      </c>
      <c r="B128" s="706">
        <v>5500.00049653721</v>
      </c>
      <c r="C128" s="706">
        <v>5492.21</v>
      </c>
      <c r="D128" s="707">
        <v>-7.7904965372130004</v>
      </c>
      <c r="E128" s="713">
        <v>0.99858354621199996</v>
      </c>
      <c r="F128" s="706">
        <v>5510</v>
      </c>
      <c r="G128" s="707">
        <v>5510</v>
      </c>
      <c r="H128" s="709">
        <v>514.89999999999895</v>
      </c>
      <c r="I128" s="706">
        <v>5601.95</v>
      </c>
      <c r="J128" s="707">
        <v>91.950000000003001</v>
      </c>
      <c r="K128" s="714">
        <v>1.0166878402899999</v>
      </c>
    </row>
    <row r="129" spans="1:11" ht="14.4" customHeight="1" thickBot="1" x14ac:dyDescent="0.35">
      <c r="A129" s="723" t="s">
        <v>451</v>
      </c>
      <c r="B129" s="701">
        <v>5500.00049653721</v>
      </c>
      <c r="C129" s="701">
        <v>5492.21</v>
      </c>
      <c r="D129" s="702">
        <v>-7.7904965372130004</v>
      </c>
      <c r="E129" s="703">
        <v>0.99858354621199996</v>
      </c>
      <c r="F129" s="701">
        <v>5510</v>
      </c>
      <c r="G129" s="702">
        <v>5510</v>
      </c>
      <c r="H129" s="704">
        <v>514.89999999999895</v>
      </c>
      <c r="I129" s="701">
        <v>5601.95</v>
      </c>
      <c r="J129" s="702">
        <v>91.950000000003001</v>
      </c>
      <c r="K129" s="705">
        <v>1.0166878402899999</v>
      </c>
    </row>
    <row r="130" spans="1:11" ht="14.4" customHeight="1" thickBot="1" x14ac:dyDescent="0.35">
      <c r="A130" s="722" t="s">
        <v>452</v>
      </c>
      <c r="B130" s="706">
        <v>42.000003791738003</v>
      </c>
      <c r="C130" s="706">
        <v>22.722000000000001</v>
      </c>
      <c r="D130" s="707">
        <v>-19.278003791738001</v>
      </c>
      <c r="E130" s="713">
        <v>0.54099995115800004</v>
      </c>
      <c r="F130" s="706">
        <v>45</v>
      </c>
      <c r="G130" s="707">
        <v>45</v>
      </c>
      <c r="H130" s="709">
        <v>5.9419999999990001</v>
      </c>
      <c r="I130" s="706">
        <v>9.8569999999989992</v>
      </c>
      <c r="J130" s="707">
        <v>-35.143000000000001</v>
      </c>
      <c r="K130" s="714">
        <v>0.21904444444400001</v>
      </c>
    </row>
    <row r="131" spans="1:11" ht="14.4" customHeight="1" thickBot="1" x14ac:dyDescent="0.35">
      <c r="A131" s="723" t="s">
        <v>453</v>
      </c>
      <c r="B131" s="701">
        <v>42.000003791738003</v>
      </c>
      <c r="C131" s="701">
        <v>22.722000000000001</v>
      </c>
      <c r="D131" s="702">
        <v>-19.278003791738001</v>
      </c>
      <c r="E131" s="703">
        <v>0.54099995115800004</v>
      </c>
      <c r="F131" s="701">
        <v>45</v>
      </c>
      <c r="G131" s="702">
        <v>45</v>
      </c>
      <c r="H131" s="704">
        <v>5.9419999999990001</v>
      </c>
      <c r="I131" s="701">
        <v>9.8569999999989992</v>
      </c>
      <c r="J131" s="702">
        <v>-35.143000000000001</v>
      </c>
      <c r="K131" s="705">
        <v>0.21904444444400001</v>
      </c>
    </row>
    <row r="132" spans="1:11" ht="14.4" customHeight="1" thickBot="1" x14ac:dyDescent="0.35">
      <c r="A132" s="725" t="s">
        <v>454</v>
      </c>
      <c r="B132" s="701">
        <v>0</v>
      </c>
      <c r="C132" s="701">
        <v>0</v>
      </c>
      <c r="D132" s="702">
        <v>0</v>
      </c>
      <c r="E132" s="703">
        <v>1</v>
      </c>
      <c r="F132" s="701">
        <v>0</v>
      </c>
      <c r="G132" s="702">
        <v>0</v>
      </c>
      <c r="H132" s="704">
        <v>1.5</v>
      </c>
      <c r="I132" s="701">
        <v>26.5</v>
      </c>
      <c r="J132" s="702">
        <v>26.5</v>
      </c>
      <c r="K132" s="712" t="s">
        <v>342</v>
      </c>
    </row>
    <row r="133" spans="1:11" ht="14.4" customHeight="1" thickBot="1" x14ac:dyDescent="0.35">
      <c r="A133" s="723" t="s">
        <v>455</v>
      </c>
      <c r="B133" s="701">
        <v>0</v>
      </c>
      <c r="C133" s="701">
        <v>0</v>
      </c>
      <c r="D133" s="702">
        <v>0</v>
      </c>
      <c r="E133" s="703">
        <v>1</v>
      </c>
      <c r="F133" s="701">
        <v>0</v>
      </c>
      <c r="G133" s="702">
        <v>0</v>
      </c>
      <c r="H133" s="704">
        <v>1.5</v>
      </c>
      <c r="I133" s="701">
        <v>26.5</v>
      </c>
      <c r="J133" s="702">
        <v>26.5</v>
      </c>
      <c r="K133" s="712" t="s">
        <v>342</v>
      </c>
    </row>
    <row r="134" spans="1:11" ht="14.4" customHeight="1" thickBot="1" x14ac:dyDescent="0.35">
      <c r="A134" s="721" t="s">
        <v>456</v>
      </c>
      <c r="B134" s="701">
        <v>5017.0004481474098</v>
      </c>
      <c r="C134" s="701">
        <v>7398.5820700000004</v>
      </c>
      <c r="D134" s="702">
        <v>2381.5816218526002</v>
      </c>
      <c r="E134" s="703">
        <v>1.4747022940229999</v>
      </c>
      <c r="F134" s="701">
        <v>5594.99999999999</v>
      </c>
      <c r="G134" s="702">
        <v>5594.99999999999</v>
      </c>
      <c r="H134" s="704">
        <v>782.73219999999901</v>
      </c>
      <c r="I134" s="701">
        <v>8383.4050100000004</v>
      </c>
      <c r="J134" s="702">
        <v>2788.40501000001</v>
      </c>
      <c r="K134" s="705">
        <v>1.4983744432520001</v>
      </c>
    </row>
    <row r="135" spans="1:11" ht="14.4" customHeight="1" thickBot="1" x14ac:dyDescent="0.35">
      <c r="A135" s="722" t="s">
        <v>457</v>
      </c>
      <c r="B135" s="706">
        <v>1328.00011862725</v>
      </c>
      <c r="C135" s="706">
        <v>1958.32682</v>
      </c>
      <c r="D135" s="707">
        <v>630.32670137274602</v>
      </c>
      <c r="E135" s="713">
        <v>1.4746435580320001</v>
      </c>
      <c r="F135" s="706">
        <v>1481.99999999999</v>
      </c>
      <c r="G135" s="707">
        <v>1481.99999999999</v>
      </c>
      <c r="H135" s="709">
        <v>207.19720000000001</v>
      </c>
      <c r="I135" s="706">
        <v>2219.4710300000002</v>
      </c>
      <c r="J135" s="707">
        <v>737.47103000000698</v>
      </c>
      <c r="K135" s="714">
        <v>1.4976187786770001</v>
      </c>
    </row>
    <row r="136" spans="1:11" ht="14.4" customHeight="1" thickBot="1" x14ac:dyDescent="0.35">
      <c r="A136" s="723" t="s">
        <v>458</v>
      </c>
      <c r="B136" s="701">
        <v>1328.00011862725</v>
      </c>
      <c r="C136" s="701">
        <v>1958.32682</v>
      </c>
      <c r="D136" s="702">
        <v>630.32670137274602</v>
      </c>
      <c r="E136" s="703">
        <v>1.4746435580320001</v>
      </c>
      <c r="F136" s="701">
        <v>1481.99999999999</v>
      </c>
      <c r="G136" s="702">
        <v>1481.99999999999</v>
      </c>
      <c r="H136" s="704">
        <v>207.19720000000001</v>
      </c>
      <c r="I136" s="701">
        <v>2219.4710300000002</v>
      </c>
      <c r="J136" s="702">
        <v>737.47103000000698</v>
      </c>
      <c r="K136" s="705">
        <v>1.4976187786770001</v>
      </c>
    </row>
    <row r="137" spans="1:11" ht="14.4" customHeight="1" thickBot="1" x14ac:dyDescent="0.35">
      <c r="A137" s="722" t="s">
        <v>459</v>
      </c>
      <c r="B137" s="706">
        <v>3689.00032952015</v>
      </c>
      <c r="C137" s="706">
        <v>5440.2552500000002</v>
      </c>
      <c r="D137" s="707">
        <v>1751.2549204798499</v>
      </c>
      <c r="E137" s="713">
        <v>1.4747234383429999</v>
      </c>
      <c r="F137" s="706">
        <v>4113</v>
      </c>
      <c r="G137" s="707">
        <v>4113</v>
      </c>
      <c r="H137" s="709">
        <v>575.53499999999894</v>
      </c>
      <c r="I137" s="706">
        <v>6165.1869800000004</v>
      </c>
      <c r="J137" s="707">
        <v>2052.1869799999999</v>
      </c>
      <c r="K137" s="714">
        <v>1.49895136883</v>
      </c>
    </row>
    <row r="138" spans="1:11" ht="14.4" customHeight="1" thickBot="1" x14ac:dyDescent="0.35">
      <c r="A138" s="723" t="s">
        <v>460</v>
      </c>
      <c r="B138" s="701">
        <v>3689.00032952015</v>
      </c>
      <c r="C138" s="701">
        <v>5440.2552500000002</v>
      </c>
      <c r="D138" s="702">
        <v>1751.2549204798499</v>
      </c>
      <c r="E138" s="703">
        <v>1.4747234383429999</v>
      </c>
      <c r="F138" s="701">
        <v>4113</v>
      </c>
      <c r="G138" s="702">
        <v>4113</v>
      </c>
      <c r="H138" s="704">
        <v>575.53499999999894</v>
      </c>
      <c r="I138" s="701">
        <v>6165.1869800000004</v>
      </c>
      <c r="J138" s="702">
        <v>2052.1869799999999</v>
      </c>
      <c r="K138" s="705">
        <v>1.49895136883</v>
      </c>
    </row>
    <row r="139" spans="1:11" ht="14.4" customHeight="1" thickBot="1" x14ac:dyDescent="0.35">
      <c r="A139" s="722" t="s">
        <v>461</v>
      </c>
      <c r="B139" s="706">
        <v>0</v>
      </c>
      <c r="C139" s="706">
        <v>0</v>
      </c>
      <c r="D139" s="707">
        <v>0</v>
      </c>
      <c r="E139" s="713">
        <v>1</v>
      </c>
      <c r="F139" s="706">
        <v>0</v>
      </c>
      <c r="G139" s="707">
        <v>0</v>
      </c>
      <c r="H139" s="709">
        <v>0</v>
      </c>
      <c r="I139" s="706">
        <v>-0.33200000000000002</v>
      </c>
      <c r="J139" s="707">
        <v>-0.33200000000000002</v>
      </c>
      <c r="K139" s="710" t="s">
        <v>342</v>
      </c>
    </row>
    <row r="140" spans="1:11" ht="14.4" customHeight="1" thickBot="1" x14ac:dyDescent="0.35">
      <c r="A140" s="723" t="s">
        <v>462</v>
      </c>
      <c r="B140" s="701">
        <v>0</v>
      </c>
      <c r="C140" s="701">
        <v>0</v>
      </c>
      <c r="D140" s="702">
        <v>0</v>
      </c>
      <c r="E140" s="703">
        <v>1</v>
      </c>
      <c r="F140" s="701">
        <v>0</v>
      </c>
      <c r="G140" s="702">
        <v>0</v>
      </c>
      <c r="H140" s="704">
        <v>0</v>
      </c>
      <c r="I140" s="701">
        <v>-0.33200000000000002</v>
      </c>
      <c r="J140" s="702">
        <v>-0.33200000000000002</v>
      </c>
      <c r="K140" s="712" t="s">
        <v>342</v>
      </c>
    </row>
    <row r="141" spans="1:11" ht="14.4" customHeight="1" thickBot="1" x14ac:dyDescent="0.35">
      <c r="A141" s="722" t="s">
        <v>463</v>
      </c>
      <c r="B141" s="706">
        <v>0</v>
      </c>
      <c r="C141" s="706">
        <v>0</v>
      </c>
      <c r="D141" s="707">
        <v>0</v>
      </c>
      <c r="E141" s="713">
        <v>1</v>
      </c>
      <c r="F141" s="706">
        <v>0</v>
      </c>
      <c r="G141" s="707">
        <v>0</v>
      </c>
      <c r="H141" s="709">
        <v>0</v>
      </c>
      <c r="I141" s="706">
        <v>-0.92100000000000004</v>
      </c>
      <c r="J141" s="707">
        <v>-0.92100000000000004</v>
      </c>
      <c r="K141" s="710" t="s">
        <v>342</v>
      </c>
    </row>
    <row r="142" spans="1:11" ht="14.4" customHeight="1" thickBot="1" x14ac:dyDescent="0.35">
      <c r="A142" s="723" t="s">
        <v>464</v>
      </c>
      <c r="B142" s="701">
        <v>0</v>
      </c>
      <c r="C142" s="701">
        <v>0</v>
      </c>
      <c r="D142" s="702">
        <v>0</v>
      </c>
      <c r="E142" s="703">
        <v>1</v>
      </c>
      <c r="F142" s="701">
        <v>0</v>
      </c>
      <c r="G142" s="702">
        <v>0</v>
      </c>
      <c r="H142" s="704">
        <v>0</v>
      </c>
      <c r="I142" s="701">
        <v>-0.92100000000000004</v>
      </c>
      <c r="J142" s="702">
        <v>-0.92100000000000004</v>
      </c>
      <c r="K142" s="712" t="s">
        <v>342</v>
      </c>
    </row>
    <row r="143" spans="1:11" ht="14.4" customHeight="1" thickBot="1" x14ac:dyDescent="0.35">
      <c r="A143" s="721" t="s">
        <v>465</v>
      </c>
      <c r="B143" s="701">
        <v>221.000019771209</v>
      </c>
      <c r="C143" s="701">
        <v>244.59822</v>
      </c>
      <c r="D143" s="702">
        <v>23.598200228791001</v>
      </c>
      <c r="E143" s="703">
        <v>1.1067791770019999</v>
      </c>
      <c r="F143" s="701">
        <v>329</v>
      </c>
      <c r="G143" s="702">
        <v>329</v>
      </c>
      <c r="H143" s="704">
        <v>35.834129999999</v>
      </c>
      <c r="I143" s="701">
        <v>380.90773999999999</v>
      </c>
      <c r="J143" s="702">
        <v>51.907739999999002</v>
      </c>
      <c r="K143" s="705">
        <v>1.1577742857140001</v>
      </c>
    </row>
    <row r="144" spans="1:11" ht="14.4" customHeight="1" thickBot="1" x14ac:dyDescent="0.35">
      <c r="A144" s="722" t="s">
        <v>466</v>
      </c>
      <c r="B144" s="706">
        <v>221.000019771209</v>
      </c>
      <c r="C144" s="706">
        <v>244.59822</v>
      </c>
      <c r="D144" s="707">
        <v>23.598200228791001</v>
      </c>
      <c r="E144" s="713">
        <v>1.1067791770019999</v>
      </c>
      <c r="F144" s="706">
        <v>329</v>
      </c>
      <c r="G144" s="707">
        <v>329</v>
      </c>
      <c r="H144" s="709">
        <v>35.834129999999</v>
      </c>
      <c r="I144" s="706">
        <v>380.90773999999999</v>
      </c>
      <c r="J144" s="707">
        <v>51.907739999999002</v>
      </c>
      <c r="K144" s="714">
        <v>1.1577742857140001</v>
      </c>
    </row>
    <row r="145" spans="1:11" ht="14.4" customHeight="1" thickBot="1" x14ac:dyDescent="0.35">
      <c r="A145" s="723" t="s">
        <v>467</v>
      </c>
      <c r="B145" s="701">
        <v>221.000019771209</v>
      </c>
      <c r="C145" s="701">
        <v>244.59822</v>
      </c>
      <c r="D145" s="702">
        <v>23.598200228791001</v>
      </c>
      <c r="E145" s="703">
        <v>1.1067791770019999</v>
      </c>
      <c r="F145" s="701">
        <v>329</v>
      </c>
      <c r="G145" s="702">
        <v>329</v>
      </c>
      <c r="H145" s="704">
        <v>35.834129999999</v>
      </c>
      <c r="I145" s="701">
        <v>380.90773999999999</v>
      </c>
      <c r="J145" s="702">
        <v>51.907739999999002</v>
      </c>
      <c r="K145" s="705">
        <v>1.1577742857140001</v>
      </c>
    </row>
    <row r="146" spans="1:11" ht="14.4" customHeight="1" thickBot="1" x14ac:dyDescent="0.35">
      <c r="A146" s="720" t="s">
        <v>468</v>
      </c>
      <c r="B146" s="701">
        <v>0</v>
      </c>
      <c r="C146" s="701">
        <v>203.08838</v>
      </c>
      <c r="D146" s="702">
        <v>203.08838</v>
      </c>
      <c r="E146" s="711" t="s">
        <v>330</v>
      </c>
      <c r="F146" s="701">
        <v>0</v>
      </c>
      <c r="G146" s="702">
        <v>0</v>
      </c>
      <c r="H146" s="704">
        <v>4.7242999999990003</v>
      </c>
      <c r="I146" s="701">
        <v>53.026670000000003</v>
      </c>
      <c r="J146" s="702">
        <v>53.026670000000003</v>
      </c>
      <c r="K146" s="712" t="s">
        <v>330</v>
      </c>
    </row>
    <row r="147" spans="1:11" ht="14.4" customHeight="1" thickBot="1" x14ac:dyDescent="0.35">
      <c r="A147" s="721" t="s">
        <v>469</v>
      </c>
      <c r="B147" s="701">
        <v>0</v>
      </c>
      <c r="C147" s="701">
        <v>203.08838</v>
      </c>
      <c r="D147" s="702">
        <v>203.08838</v>
      </c>
      <c r="E147" s="711" t="s">
        <v>330</v>
      </c>
      <c r="F147" s="701">
        <v>0</v>
      </c>
      <c r="G147" s="702">
        <v>0</v>
      </c>
      <c r="H147" s="704">
        <v>4.7242999999990003</v>
      </c>
      <c r="I147" s="701">
        <v>53.026670000000003</v>
      </c>
      <c r="J147" s="702">
        <v>53.026670000000003</v>
      </c>
      <c r="K147" s="712" t="s">
        <v>330</v>
      </c>
    </row>
    <row r="148" spans="1:11" ht="14.4" customHeight="1" thickBot="1" x14ac:dyDescent="0.35">
      <c r="A148" s="722" t="s">
        <v>470</v>
      </c>
      <c r="B148" s="706">
        <v>0</v>
      </c>
      <c r="C148" s="706">
        <v>122.69738</v>
      </c>
      <c r="D148" s="707">
        <v>122.69738</v>
      </c>
      <c r="E148" s="708" t="s">
        <v>330</v>
      </c>
      <c r="F148" s="706">
        <v>0</v>
      </c>
      <c r="G148" s="707">
        <v>0</v>
      </c>
      <c r="H148" s="709">
        <v>4.7242999999990003</v>
      </c>
      <c r="I148" s="706">
        <v>50.026670000000003</v>
      </c>
      <c r="J148" s="707">
        <v>50.026670000000003</v>
      </c>
      <c r="K148" s="710" t="s">
        <v>330</v>
      </c>
    </row>
    <row r="149" spans="1:11" ht="14.4" customHeight="1" thickBot="1" x14ac:dyDescent="0.35">
      <c r="A149" s="723" t="s">
        <v>471</v>
      </c>
      <c r="B149" s="701">
        <v>0</v>
      </c>
      <c r="C149" s="701">
        <v>10.20538</v>
      </c>
      <c r="D149" s="702">
        <v>10.20538</v>
      </c>
      <c r="E149" s="711" t="s">
        <v>330</v>
      </c>
      <c r="F149" s="701">
        <v>0</v>
      </c>
      <c r="G149" s="702">
        <v>0</v>
      </c>
      <c r="H149" s="704">
        <v>0.61029999999899998</v>
      </c>
      <c r="I149" s="701">
        <v>12.66667</v>
      </c>
      <c r="J149" s="702">
        <v>12.66667</v>
      </c>
      <c r="K149" s="712" t="s">
        <v>330</v>
      </c>
    </row>
    <row r="150" spans="1:11" ht="14.4" customHeight="1" thickBot="1" x14ac:dyDescent="0.35">
      <c r="A150" s="723" t="s">
        <v>472</v>
      </c>
      <c r="B150" s="701">
        <v>0</v>
      </c>
      <c r="C150" s="701">
        <v>0</v>
      </c>
      <c r="D150" s="702">
        <v>0</v>
      </c>
      <c r="E150" s="703">
        <v>1</v>
      </c>
      <c r="F150" s="701">
        <v>0</v>
      </c>
      <c r="G150" s="702">
        <v>0</v>
      </c>
      <c r="H150" s="704">
        <v>0</v>
      </c>
      <c r="I150" s="701">
        <v>-2.347</v>
      </c>
      <c r="J150" s="702">
        <v>-2.347</v>
      </c>
      <c r="K150" s="712" t="s">
        <v>342</v>
      </c>
    </row>
    <row r="151" spans="1:11" ht="14.4" customHeight="1" thickBot="1" x14ac:dyDescent="0.35">
      <c r="A151" s="723" t="s">
        <v>473</v>
      </c>
      <c r="B151" s="701">
        <v>0</v>
      </c>
      <c r="C151" s="701">
        <v>111.49299999999999</v>
      </c>
      <c r="D151" s="702">
        <v>111.49299999999999</v>
      </c>
      <c r="E151" s="711" t="s">
        <v>330</v>
      </c>
      <c r="F151" s="701">
        <v>0</v>
      </c>
      <c r="G151" s="702">
        <v>0</v>
      </c>
      <c r="H151" s="704">
        <v>0</v>
      </c>
      <c r="I151" s="701">
        <v>10</v>
      </c>
      <c r="J151" s="702">
        <v>10</v>
      </c>
      <c r="K151" s="712" t="s">
        <v>330</v>
      </c>
    </row>
    <row r="152" spans="1:11" ht="14.4" customHeight="1" thickBot="1" x14ac:dyDescent="0.35">
      <c r="A152" s="723" t="s">
        <v>474</v>
      </c>
      <c r="B152" s="701">
        <v>0</v>
      </c>
      <c r="C152" s="701">
        <v>0.999</v>
      </c>
      <c r="D152" s="702">
        <v>0.999</v>
      </c>
      <c r="E152" s="711" t="s">
        <v>330</v>
      </c>
      <c r="F152" s="701">
        <v>0</v>
      </c>
      <c r="G152" s="702">
        <v>0</v>
      </c>
      <c r="H152" s="704">
        <v>4.1139999999989998</v>
      </c>
      <c r="I152" s="701">
        <v>29.707000000000001</v>
      </c>
      <c r="J152" s="702">
        <v>29.707000000000001</v>
      </c>
      <c r="K152" s="712" t="s">
        <v>330</v>
      </c>
    </row>
    <row r="153" spans="1:11" ht="14.4" customHeight="1" thickBot="1" x14ac:dyDescent="0.35">
      <c r="A153" s="725" t="s">
        <v>475</v>
      </c>
      <c r="B153" s="701">
        <v>0</v>
      </c>
      <c r="C153" s="701">
        <v>75.391000000000005</v>
      </c>
      <c r="D153" s="702">
        <v>75.391000000000005</v>
      </c>
      <c r="E153" s="711" t="s">
        <v>342</v>
      </c>
      <c r="F153" s="701">
        <v>0</v>
      </c>
      <c r="G153" s="702">
        <v>0</v>
      </c>
      <c r="H153" s="704">
        <v>0</v>
      </c>
      <c r="I153" s="701">
        <v>0</v>
      </c>
      <c r="J153" s="702">
        <v>0</v>
      </c>
      <c r="K153" s="712" t="s">
        <v>330</v>
      </c>
    </row>
    <row r="154" spans="1:11" ht="14.4" customHeight="1" thickBot="1" x14ac:dyDescent="0.35">
      <c r="A154" s="723" t="s">
        <v>476</v>
      </c>
      <c r="B154" s="701">
        <v>0</v>
      </c>
      <c r="C154" s="701">
        <v>75.391000000000005</v>
      </c>
      <c r="D154" s="702">
        <v>75.391000000000005</v>
      </c>
      <c r="E154" s="711" t="s">
        <v>342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12" t="s">
        <v>330</v>
      </c>
    </row>
    <row r="155" spans="1:11" ht="14.4" customHeight="1" thickBot="1" x14ac:dyDescent="0.35">
      <c r="A155" s="725" t="s">
        <v>477</v>
      </c>
      <c r="B155" s="701">
        <v>0</v>
      </c>
      <c r="C155" s="701">
        <v>5</v>
      </c>
      <c r="D155" s="702">
        <v>5</v>
      </c>
      <c r="E155" s="711" t="s">
        <v>342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330</v>
      </c>
    </row>
    <row r="156" spans="1:11" ht="14.4" customHeight="1" thickBot="1" x14ac:dyDescent="0.35">
      <c r="A156" s="723" t="s">
        <v>478</v>
      </c>
      <c r="B156" s="701">
        <v>0</v>
      </c>
      <c r="C156" s="701">
        <v>5</v>
      </c>
      <c r="D156" s="702">
        <v>5</v>
      </c>
      <c r="E156" s="711" t="s">
        <v>342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330</v>
      </c>
    </row>
    <row r="157" spans="1:11" ht="14.4" customHeight="1" thickBot="1" x14ac:dyDescent="0.35">
      <c r="A157" s="725" t="s">
        <v>479</v>
      </c>
      <c r="B157" s="701">
        <v>0</v>
      </c>
      <c r="C157" s="701">
        <v>0</v>
      </c>
      <c r="D157" s="702">
        <v>0</v>
      </c>
      <c r="E157" s="703">
        <v>1</v>
      </c>
      <c r="F157" s="701">
        <v>0</v>
      </c>
      <c r="G157" s="702">
        <v>0</v>
      </c>
      <c r="H157" s="704">
        <v>0</v>
      </c>
      <c r="I157" s="701">
        <v>3</v>
      </c>
      <c r="J157" s="702">
        <v>3</v>
      </c>
      <c r="K157" s="712" t="s">
        <v>342</v>
      </c>
    </row>
    <row r="158" spans="1:11" ht="14.4" customHeight="1" thickBot="1" x14ac:dyDescent="0.35">
      <c r="A158" s="723" t="s">
        <v>480</v>
      </c>
      <c r="B158" s="701">
        <v>0</v>
      </c>
      <c r="C158" s="701">
        <v>0</v>
      </c>
      <c r="D158" s="702">
        <v>0</v>
      </c>
      <c r="E158" s="703">
        <v>1</v>
      </c>
      <c r="F158" s="701">
        <v>0</v>
      </c>
      <c r="G158" s="702">
        <v>0</v>
      </c>
      <c r="H158" s="704">
        <v>0</v>
      </c>
      <c r="I158" s="701">
        <v>3</v>
      </c>
      <c r="J158" s="702">
        <v>3</v>
      </c>
      <c r="K158" s="712" t="s">
        <v>342</v>
      </c>
    </row>
    <row r="159" spans="1:11" ht="14.4" customHeight="1" thickBot="1" x14ac:dyDescent="0.35">
      <c r="A159" s="720" t="s">
        <v>481</v>
      </c>
      <c r="B159" s="701">
        <v>1576.0036194361301</v>
      </c>
      <c r="C159" s="701">
        <v>2290.02241</v>
      </c>
      <c r="D159" s="702">
        <v>714.01879056387304</v>
      </c>
      <c r="E159" s="703">
        <v>1.453056567737</v>
      </c>
      <c r="F159" s="701">
        <v>1952</v>
      </c>
      <c r="G159" s="702">
        <v>1952</v>
      </c>
      <c r="H159" s="704">
        <v>267.24770000000001</v>
      </c>
      <c r="I159" s="701">
        <v>2800.77844</v>
      </c>
      <c r="J159" s="702">
        <v>848.77843999999698</v>
      </c>
      <c r="K159" s="705">
        <v>1.434825020491</v>
      </c>
    </row>
    <row r="160" spans="1:11" ht="14.4" customHeight="1" thickBot="1" x14ac:dyDescent="0.35">
      <c r="A160" s="721" t="s">
        <v>482</v>
      </c>
      <c r="B160" s="701">
        <v>1568.0036209191401</v>
      </c>
      <c r="C160" s="701">
        <v>1664.9159999999999</v>
      </c>
      <c r="D160" s="702">
        <v>96.912379080863005</v>
      </c>
      <c r="E160" s="703">
        <v>1.061806221483</v>
      </c>
      <c r="F160" s="701">
        <v>1730</v>
      </c>
      <c r="G160" s="702">
        <v>1730</v>
      </c>
      <c r="H160" s="704">
        <v>174.24600000000001</v>
      </c>
      <c r="I160" s="701">
        <v>1867.3879999999999</v>
      </c>
      <c r="J160" s="702">
        <v>137.38799999999699</v>
      </c>
      <c r="K160" s="705">
        <v>1.0794150289010001</v>
      </c>
    </row>
    <row r="161" spans="1:11" ht="14.4" customHeight="1" thickBot="1" x14ac:dyDescent="0.35">
      <c r="A161" s="722" t="s">
        <v>483</v>
      </c>
      <c r="B161" s="706">
        <v>1568.0036209191401</v>
      </c>
      <c r="C161" s="706">
        <v>1570.8040000000001</v>
      </c>
      <c r="D161" s="707">
        <v>2.8003790808629998</v>
      </c>
      <c r="E161" s="713">
        <v>1.001785951922</v>
      </c>
      <c r="F161" s="706">
        <v>1730</v>
      </c>
      <c r="G161" s="707">
        <v>1730</v>
      </c>
      <c r="H161" s="709">
        <v>174.24600000000001</v>
      </c>
      <c r="I161" s="706">
        <v>1787.8989999999999</v>
      </c>
      <c r="J161" s="707">
        <v>57.898999999997002</v>
      </c>
      <c r="K161" s="714">
        <v>1.033467630057</v>
      </c>
    </row>
    <row r="162" spans="1:11" ht="14.4" customHeight="1" thickBot="1" x14ac:dyDescent="0.35">
      <c r="A162" s="723" t="s">
        <v>484</v>
      </c>
      <c r="B162" s="701">
        <v>358.00082671495602</v>
      </c>
      <c r="C162" s="701">
        <v>359.50599999999997</v>
      </c>
      <c r="D162" s="702">
        <v>1.5051732850440001</v>
      </c>
      <c r="E162" s="703">
        <v>1.0042043849410001</v>
      </c>
      <c r="F162" s="701">
        <v>373.00000000000102</v>
      </c>
      <c r="G162" s="702">
        <v>373.00000000000102</v>
      </c>
      <c r="H162" s="704">
        <v>46.972999999998997</v>
      </c>
      <c r="I162" s="701">
        <v>420.64299999999997</v>
      </c>
      <c r="J162" s="702">
        <v>47.642999999998999</v>
      </c>
      <c r="K162" s="705">
        <v>1.12772922252</v>
      </c>
    </row>
    <row r="163" spans="1:11" ht="14.4" customHeight="1" thickBot="1" x14ac:dyDescent="0.35">
      <c r="A163" s="723" t="s">
        <v>485</v>
      </c>
      <c r="B163" s="701">
        <v>854.001972107744</v>
      </c>
      <c r="C163" s="701">
        <v>844.20899999999995</v>
      </c>
      <c r="D163" s="702">
        <v>-9.7929721077429992</v>
      </c>
      <c r="E163" s="703">
        <v>0.988532846026</v>
      </c>
      <c r="F163" s="701">
        <v>1002</v>
      </c>
      <c r="G163" s="702">
        <v>1002</v>
      </c>
      <c r="H163" s="704">
        <v>94.344999999999004</v>
      </c>
      <c r="I163" s="701">
        <v>977.75699999999995</v>
      </c>
      <c r="J163" s="702">
        <v>-24.243000000001</v>
      </c>
      <c r="K163" s="705">
        <v>0.97580538922100002</v>
      </c>
    </row>
    <row r="164" spans="1:11" ht="14.4" customHeight="1" thickBot="1" x14ac:dyDescent="0.35">
      <c r="A164" s="723" t="s">
        <v>486</v>
      </c>
      <c r="B164" s="701">
        <v>60.000138555578999</v>
      </c>
      <c r="C164" s="701">
        <v>69.311999999999998</v>
      </c>
      <c r="D164" s="702">
        <v>9.3118614444199999</v>
      </c>
      <c r="E164" s="703">
        <v>1.1551973323489999</v>
      </c>
      <c r="F164" s="701">
        <v>88</v>
      </c>
      <c r="G164" s="702">
        <v>88</v>
      </c>
      <c r="H164" s="704">
        <v>10.712999999999999</v>
      </c>
      <c r="I164" s="701">
        <v>118.389</v>
      </c>
      <c r="J164" s="702">
        <v>30.388999999999001</v>
      </c>
      <c r="K164" s="705">
        <v>1.345329545454</v>
      </c>
    </row>
    <row r="165" spans="1:11" ht="14.4" customHeight="1" thickBot="1" x14ac:dyDescent="0.35">
      <c r="A165" s="723" t="s">
        <v>487</v>
      </c>
      <c r="B165" s="701">
        <v>62.000143174098</v>
      </c>
      <c r="C165" s="701">
        <v>63.143000000000001</v>
      </c>
      <c r="D165" s="702">
        <v>1.1428568259009999</v>
      </c>
      <c r="E165" s="703">
        <v>1.0184331320440001</v>
      </c>
      <c r="F165" s="701">
        <v>63</v>
      </c>
      <c r="G165" s="702">
        <v>63</v>
      </c>
      <c r="H165" s="704">
        <v>6.1829999999989997</v>
      </c>
      <c r="I165" s="701">
        <v>66.619</v>
      </c>
      <c r="J165" s="702">
        <v>3.6189999999990001</v>
      </c>
      <c r="K165" s="705">
        <v>1.0574444444440001</v>
      </c>
    </row>
    <row r="166" spans="1:11" ht="14.4" customHeight="1" thickBot="1" x14ac:dyDescent="0.35">
      <c r="A166" s="723" t="s">
        <v>488</v>
      </c>
      <c r="B166" s="701">
        <v>234.000540366759</v>
      </c>
      <c r="C166" s="701">
        <v>234.63399999999999</v>
      </c>
      <c r="D166" s="702">
        <v>0.63345963324099996</v>
      </c>
      <c r="E166" s="703">
        <v>1.0027070861980001</v>
      </c>
      <c r="F166" s="701">
        <v>204</v>
      </c>
      <c r="G166" s="702">
        <v>204</v>
      </c>
      <c r="H166" s="704">
        <v>16.032</v>
      </c>
      <c r="I166" s="701">
        <v>204.49100000000001</v>
      </c>
      <c r="J166" s="702">
        <v>0.49099999999900001</v>
      </c>
      <c r="K166" s="705">
        <v>1.002406862745</v>
      </c>
    </row>
    <row r="167" spans="1:11" ht="14.4" customHeight="1" thickBot="1" x14ac:dyDescent="0.35">
      <c r="A167" s="722" t="s">
        <v>489</v>
      </c>
      <c r="B167" s="706">
        <v>0</v>
      </c>
      <c r="C167" s="706">
        <v>94.111999999999995</v>
      </c>
      <c r="D167" s="707">
        <v>94.111999999999995</v>
      </c>
      <c r="E167" s="708" t="s">
        <v>330</v>
      </c>
      <c r="F167" s="706">
        <v>0</v>
      </c>
      <c r="G167" s="707">
        <v>0</v>
      </c>
      <c r="H167" s="709">
        <v>0</v>
      </c>
      <c r="I167" s="706">
        <v>79.489000000000004</v>
      </c>
      <c r="J167" s="707">
        <v>79.489000000000004</v>
      </c>
      <c r="K167" s="710" t="s">
        <v>330</v>
      </c>
    </row>
    <row r="168" spans="1:11" ht="14.4" customHeight="1" thickBot="1" x14ac:dyDescent="0.35">
      <c r="A168" s="723" t="s">
        <v>490</v>
      </c>
      <c r="B168" s="701">
        <v>0</v>
      </c>
      <c r="C168" s="701">
        <v>94.111999999999995</v>
      </c>
      <c r="D168" s="702">
        <v>94.111999999999995</v>
      </c>
      <c r="E168" s="711" t="s">
        <v>330</v>
      </c>
      <c r="F168" s="701">
        <v>0</v>
      </c>
      <c r="G168" s="702">
        <v>0</v>
      </c>
      <c r="H168" s="704">
        <v>0</v>
      </c>
      <c r="I168" s="701">
        <v>79.489000000000004</v>
      </c>
      <c r="J168" s="702">
        <v>79.489000000000004</v>
      </c>
      <c r="K168" s="712" t="s">
        <v>330</v>
      </c>
    </row>
    <row r="169" spans="1:11" ht="14.4" customHeight="1" thickBot="1" x14ac:dyDescent="0.35">
      <c r="A169" s="721" t="s">
        <v>491</v>
      </c>
      <c r="B169" s="701">
        <v>7.9999985169899999</v>
      </c>
      <c r="C169" s="701">
        <v>625.10640999999998</v>
      </c>
      <c r="D169" s="702">
        <v>617.10641148300897</v>
      </c>
      <c r="E169" s="703">
        <v>78.138315734979003</v>
      </c>
      <c r="F169" s="701">
        <v>222</v>
      </c>
      <c r="G169" s="702">
        <v>222</v>
      </c>
      <c r="H169" s="704">
        <v>93.001699999999005</v>
      </c>
      <c r="I169" s="701">
        <v>933.39043999999899</v>
      </c>
      <c r="J169" s="702">
        <v>711.39043999999899</v>
      </c>
      <c r="K169" s="705">
        <v>4.2044614414410004</v>
      </c>
    </row>
    <row r="170" spans="1:11" ht="14.4" customHeight="1" thickBot="1" x14ac:dyDescent="0.35">
      <c r="A170" s="722" t="s">
        <v>492</v>
      </c>
      <c r="B170" s="706">
        <v>7.9999985169899999</v>
      </c>
      <c r="C170" s="706">
        <v>185.24951999999999</v>
      </c>
      <c r="D170" s="707">
        <v>177.249521483009</v>
      </c>
      <c r="E170" s="713">
        <v>23.156194292605001</v>
      </c>
      <c r="F170" s="706">
        <v>222</v>
      </c>
      <c r="G170" s="707">
        <v>222</v>
      </c>
      <c r="H170" s="709">
        <v>16</v>
      </c>
      <c r="I170" s="706">
        <v>16</v>
      </c>
      <c r="J170" s="707">
        <v>-206</v>
      </c>
      <c r="K170" s="714">
        <v>7.2072072072000004E-2</v>
      </c>
    </row>
    <row r="171" spans="1:11" ht="14.4" customHeight="1" thickBot="1" x14ac:dyDescent="0.35">
      <c r="A171" s="723" t="s">
        <v>493</v>
      </c>
      <c r="B171" s="701">
        <v>7.9999985169899999</v>
      </c>
      <c r="C171" s="701">
        <v>172.33951999999999</v>
      </c>
      <c r="D171" s="702">
        <v>164.33952148300901</v>
      </c>
      <c r="E171" s="703">
        <v>21.542443993454999</v>
      </c>
      <c r="F171" s="701">
        <v>222</v>
      </c>
      <c r="G171" s="702">
        <v>222</v>
      </c>
      <c r="H171" s="704">
        <v>16</v>
      </c>
      <c r="I171" s="701">
        <v>16</v>
      </c>
      <c r="J171" s="702">
        <v>-206</v>
      </c>
      <c r="K171" s="705">
        <v>7.2072072072000004E-2</v>
      </c>
    </row>
    <row r="172" spans="1:11" ht="14.4" customHeight="1" thickBot="1" x14ac:dyDescent="0.35">
      <c r="A172" s="723" t="s">
        <v>494</v>
      </c>
      <c r="B172" s="701">
        <v>0</v>
      </c>
      <c r="C172" s="701">
        <v>12.91</v>
      </c>
      <c r="D172" s="702">
        <v>12.91</v>
      </c>
      <c r="E172" s="711" t="s">
        <v>342</v>
      </c>
      <c r="F172" s="701">
        <v>0</v>
      </c>
      <c r="G172" s="702">
        <v>0</v>
      </c>
      <c r="H172" s="704">
        <v>0</v>
      </c>
      <c r="I172" s="701">
        <v>0</v>
      </c>
      <c r="J172" s="702">
        <v>0</v>
      </c>
      <c r="K172" s="712" t="s">
        <v>330</v>
      </c>
    </row>
    <row r="173" spans="1:11" ht="14.4" customHeight="1" thickBot="1" x14ac:dyDescent="0.35">
      <c r="A173" s="722" t="s">
        <v>495</v>
      </c>
      <c r="B173" s="706">
        <v>0</v>
      </c>
      <c r="C173" s="706">
        <v>0</v>
      </c>
      <c r="D173" s="707">
        <v>0</v>
      </c>
      <c r="E173" s="708" t="s">
        <v>330</v>
      </c>
      <c r="F173" s="706">
        <v>0</v>
      </c>
      <c r="G173" s="707">
        <v>0</v>
      </c>
      <c r="H173" s="709">
        <v>0</v>
      </c>
      <c r="I173" s="706">
        <v>14.46918</v>
      </c>
      <c r="J173" s="707">
        <v>14.46918</v>
      </c>
      <c r="K173" s="710" t="s">
        <v>342</v>
      </c>
    </row>
    <row r="174" spans="1:11" ht="14.4" customHeight="1" thickBot="1" x14ac:dyDescent="0.35">
      <c r="A174" s="723" t="s">
        <v>496</v>
      </c>
      <c r="B174" s="701">
        <v>0</v>
      </c>
      <c r="C174" s="701">
        <v>0</v>
      </c>
      <c r="D174" s="702">
        <v>0</v>
      </c>
      <c r="E174" s="703">
        <v>1</v>
      </c>
      <c r="F174" s="701">
        <v>0</v>
      </c>
      <c r="G174" s="702">
        <v>0</v>
      </c>
      <c r="H174" s="704">
        <v>0</v>
      </c>
      <c r="I174" s="701">
        <v>14.46918</v>
      </c>
      <c r="J174" s="702">
        <v>14.46918</v>
      </c>
      <c r="K174" s="712" t="s">
        <v>342</v>
      </c>
    </row>
    <row r="175" spans="1:11" ht="14.4" customHeight="1" thickBot="1" x14ac:dyDescent="0.35">
      <c r="A175" s="722" t="s">
        <v>497</v>
      </c>
      <c r="B175" s="706">
        <v>0</v>
      </c>
      <c r="C175" s="706">
        <v>7.7077</v>
      </c>
      <c r="D175" s="707">
        <v>7.7077</v>
      </c>
      <c r="E175" s="708" t="s">
        <v>342</v>
      </c>
      <c r="F175" s="706">
        <v>0</v>
      </c>
      <c r="G175" s="707">
        <v>0</v>
      </c>
      <c r="H175" s="709">
        <v>19.928699999999999</v>
      </c>
      <c r="I175" s="706">
        <v>19.928699999999999</v>
      </c>
      <c r="J175" s="707">
        <v>19.928699999999999</v>
      </c>
      <c r="K175" s="710" t="s">
        <v>342</v>
      </c>
    </row>
    <row r="176" spans="1:11" ht="14.4" customHeight="1" thickBot="1" x14ac:dyDescent="0.35">
      <c r="A176" s="723" t="s">
        <v>498</v>
      </c>
      <c r="B176" s="701">
        <v>0</v>
      </c>
      <c r="C176" s="701">
        <v>7.7077</v>
      </c>
      <c r="D176" s="702">
        <v>7.7077</v>
      </c>
      <c r="E176" s="711" t="s">
        <v>342</v>
      </c>
      <c r="F176" s="701">
        <v>0</v>
      </c>
      <c r="G176" s="702">
        <v>0</v>
      </c>
      <c r="H176" s="704">
        <v>19.928699999999999</v>
      </c>
      <c r="I176" s="701">
        <v>19.928699999999999</v>
      </c>
      <c r="J176" s="702">
        <v>19.928699999999999</v>
      </c>
      <c r="K176" s="712" t="s">
        <v>342</v>
      </c>
    </row>
    <row r="177" spans="1:11" ht="14.4" customHeight="1" thickBot="1" x14ac:dyDescent="0.35">
      <c r="A177" s="722" t="s">
        <v>499</v>
      </c>
      <c r="B177" s="706">
        <v>0</v>
      </c>
      <c r="C177" s="706">
        <v>425.30628000000002</v>
      </c>
      <c r="D177" s="707">
        <v>425.30628000000002</v>
      </c>
      <c r="E177" s="708" t="s">
        <v>342</v>
      </c>
      <c r="F177" s="706">
        <v>0</v>
      </c>
      <c r="G177" s="707">
        <v>0</v>
      </c>
      <c r="H177" s="709">
        <v>57.072999999998999</v>
      </c>
      <c r="I177" s="706">
        <v>794.38555999999903</v>
      </c>
      <c r="J177" s="707">
        <v>794.38555999999903</v>
      </c>
      <c r="K177" s="710" t="s">
        <v>330</v>
      </c>
    </row>
    <row r="178" spans="1:11" ht="14.4" customHeight="1" thickBot="1" x14ac:dyDescent="0.35">
      <c r="A178" s="723" t="s">
        <v>500</v>
      </c>
      <c r="B178" s="701">
        <v>0</v>
      </c>
      <c r="C178" s="701">
        <v>0</v>
      </c>
      <c r="D178" s="702">
        <v>0</v>
      </c>
      <c r="E178" s="703">
        <v>1</v>
      </c>
      <c r="F178" s="701">
        <v>0</v>
      </c>
      <c r="G178" s="702">
        <v>0</v>
      </c>
      <c r="H178" s="704">
        <v>0</v>
      </c>
      <c r="I178" s="701">
        <v>6.7</v>
      </c>
      <c r="J178" s="702">
        <v>6.7</v>
      </c>
      <c r="K178" s="712" t="s">
        <v>342</v>
      </c>
    </row>
    <row r="179" spans="1:11" ht="14.4" customHeight="1" thickBot="1" x14ac:dyDescent="0.35">
      <c r="A179" s="723" t="s">
        <v>501</v>
      </c>
      <c r="B179" s="701">
        <v>0</v>
      </c>
      <c r="C179" s="701">
        <v>425.30628000000002</v>
      </c>
      <c r="D179" s="702">
        <v>425.30628000000002</v>
      </c>
      <c r="E179" s="711" t="s">
        <v>342</v>
      </c>
      <c r="F179" s="701">
        <v>0</v>
      </c>
      <c r="G179" s="702">
        <v>0</v>
      </c>
      <c r="H179" s="704">
        <v>57.072999999998999</v>
      </c>
      <c r="I179" s="701">
        <v>787.68555999999899</v>
      </c>
      <c r="J179" s="702">
        <v>787.68555999999899</v>
      </c>
      <c r="K179" s="712" t="s">
        <v>330</v>
      </c>
    </row>
    <row r="180" spans="1:11" ht="14.4" customHeight="1" thickBot="1" x14ac:dyDescent="0.35">
      <c r="A180" s="722" t="s">
        <v>502</v>
      </c>
      <c r="B180" s="706">
        <v>0</v>
      </c>
      <c r="C180" s="706">
        <v>6.8429099999999998</v>
      </c>
      <c r="D180" s="707">
        <v>6.8429099999999998</v>
      </c>
      <c r="E180" s="708" t="s">
        <v>330</v>
      </c>
      <c r="F180" s="706">
        <v>0</v>
      </c>
      <c r="G180" s="707">
        <v>0</v>
      </c>
      <c r="H180" s="709">
        <v>0</v>
      </c>
      <c r="I180" s="706">
        <v>88.606999999999999</v>
      </c>
      <c r="J180" s="707">
        <v>88.606999999999999</v>
      </c>
      <c r="K180" s="710" t="s">
        <v>330</v>
      </c>
    </row>
    <row r="181" spans="1:11" ht="14.4" customHeight="1" thickBot="1" x14ac:dyDescent="0.35">
      <c r="A181" s="723" t="s">
        <v>503</v>
      </c>
      <c r="B181" s="701">
        <v>0</v>
      </c>
      <c r="C181" s="701">
        <v>6.8429099999999998</v>
      </c>
      <c r="D181" s="702">
        <v>6.8429099999999998</v>
      </c>
      <c r="E181" s="711" t="s">
        <v>330</v>
      </c>
      <c r="F181" s="701">
        <v>0</v>
      </c>
      <c r="G181" s="702">
        <v>0</v>
      </c>
      <c r="H181" s="704">
        <v>0</v>
      </c>
      <c r="I181" s="701">
        <v>88.606999999999999</v>
      </c>
      <c r="J181" s="702">
        <v>88.606999999999999</v>
      </c>
      <c r="K181" s="712" t="s">
        <v>330</v>
      </c>
    </row>
    <row r="182" spans="1:11" ht="14.4" customHeight="1" thickBot="1" x14ac:dyDescent="0.35">
      <c r="A182" s="719" t="s">
        <v>504</v>
      </c>
      <c r="B182" s="701">
        <v>31250.102021830699</v>
      </c>
      <c r="C182" s="701">
        <v>34844.827790000003</v>
      </c>
      <c r="D182" s="702">
        <v>3594.7257681692799</v>
      </c>
      <c r="E182" s="703">
        <v>1.11503084904</v>
      </c>
      <c r="F182" s="701">
        <v>33049.382438115397</v>
      </c>
      <c r="G182" s="702">
        <v>33049.382438115397</v>
      </c>
      <c r="H182" s="704">
        <v>5151.9064200000003</v>
      </c>
      <c r="I182" s="701">
        <v>38359.894030000003</v>
      </c>
      <c r="J182" s="702">
        <v>5310.5115918845904</v>
      </c>
      <c r="K182" s="705">
        <v>1.160684139917</v>
      </c>
    </row>
    <row r="183" spans="1:11" ht="14.4" customHeight="1" thickBot="1" x14ac:dyDescent="0.35">
      <c r="A183" s="720" t="s">
        <v>505</v>
      </c>
      <c r="B183" s="701">
        <v>29244.051765025299</v>
      </c>
      <c r="C183" s="701">
        <v>32838.352529999996</v>
      </c>
      <c r="D183" s="702">
        <v>3594.3007649747501</v>
      </c>
      <c r="E183" s="703">
        <v>1.122907071627</v>
      </c>
      <c r="F183" s="701">
        <v>31049.382438115401</v>
      </c>
      <c r="G183" s="702">
        <v>31049.382438115401</v>
      </c>
      <c r="H183" s="704">
        <v>3064.10419</v>
      </c>
      <c r="I183" s="701">
        <v>36222.890899999999</v>
      </c>
      <c r="J183" s="702">
        <v>5173.5084618845904</v>
      </c>
      <c r="K183" s="705">
        <v>1.1666219440009999</v>
      </c>
    </row>
    <row r="184" spans="1:11" ht="14.4" customHeight="1" thickBot="1" x14ac:dyDescent="0.35">
      <c r="A184" s="721" t="s">
        <v>506</v>
      </c>
      <c r="B184" s="701">
        <v>29244.051765025299</v>
      </c>
      <c r="C184" s="701">
        <v>32838.352529999996</v>
      </c>
      <c r="D184" s="702">
        <v>3594.3007649747501</v>
      </c>
      <c r="E184" s="703">
        <v>1.122907071627</v>
      </c>
      <c r="F184" s="701">
        <v>31049.382438115401</v>
      </c>
      <c r="G184" s="702">
        <v>31049.382438115401</v>
      </c>
      <c r="H184" s="704">
        <v>3064.10419</v>
      </c>
      <c r="I184" s="701">
        <v>36222.890899999999</v>
      </c>
      <c r="J184" s="702">
        <v>5173.5084618845904</v>
      </c>
      <c r="K184" s="705">
        <v>1.1666219440009999</v>
      </c>
    </row>
    <row r="185" spans="1:11" ht="14.4" customHeight="1" thickBot="1" x14ac:dyDescent="0.35">
      <c r="A185" s="722" t="s">
        <v>507</v>
      </c>
      <c r="B185" s="706">
        <v>1550.2175914624399</v>
      </c>
      <c r="C185" s="706">
        <v>1318.87238</v>
      </c>
      <c r="D185" s="707">
        <v>-231.34521146244199</v>
      </c>
      <c r="E185" s="713">
        <v>0.85076597457199998</v>
      </c>
      <c r="F185" s="706">
        <v>1327</v>
      </c>
      <c r="G185" s="707">
        <v>1327</v>
      </c>
      <c r="H185" s="709">
        <v>289.37792000000002</v>
      </c>
      <c r="I185" s="706">
        <v>2715.4187499999998</v>
      </c>
      <c r="J185" s="707">
        <v>1388.41875</v>
      </c>
      <c r="K185" s="714">
        <v>2.0462839110769999</v>
      </c>
    </row>
    <row r="186" spans="1:11" ht="14.4" customHeight="1" thickBot="1" x14ac:dyDescent="0.35">
      <c r="A186" s="723" t="s">
        <v>508</v>
      </c>
      <c r="B186" s="701">
        <v>6.8946754231279996</v>
      </c>
      <c r="C186" s="701">
        <v>8.4233899999999995</v>
      </c>
      <c r="D186" s="702">
        <v>1.528714576871</v>
      </c>
      <c r="E186" s="703">
        <v>1.221723936669</v>
      </c>
      <c r="F186" s="701">
        <v>8</v>
      </c>
      <c r="G186" s="702">
        <v>8</v>
      </c>
      <c r="H186" s="704">
        <v>0.41320000000000001</v>
      </c>
      <c r="I186" s="701">
        <v>6.9892099999999999</v>
      </c>
      <c r="J186" s="702">
        <v>-1.0107900000000001</v>
      </c>
      <c r="K186" s="705">
        <v>0.87365124999999999</v>
      </c>
    </row>
    <row r="187" spans="1:11" ht="14.4" customHeight="1" thickBot="1" x14ac:dyDescent="0.35">
      <c r="A187" s="723" t="s">
        <v>509</v>
      </c>
      <c r="B187" s="701">
        <v>3.2855650425560001</v>
      </c>
      <c r="C187" s="701">
        <v>3.9009999999999998</v>
      </c>
      <c r="D187" s="702">
        <v>0.61543495744300003</v>
      </c>
      <c r="E187" s="703">
        <v>1.1873147995760001</v>
      </c>
      <c r="F187" s="701">
        <v>4</v>
      </c>
      <c r="G187" s="702">
        <v>4</v>
      </c>
      <c r="H187" s="704">
        <v>0</v>
      </c>
      <c r="I187" s="701">
        <v>3.8119999999999998</v>
      </c>
      <c r="J187" s="702">
        <v>-0.18799999999899999</v>
      </c>
      <c r="K187" s="705">
        <v>0.95299999999999996</v>
      </c>
    </row>
    <row r="188" spans="1:11" ht="14.4" customHeight="1" thickBot="1" x14ac:dyDescent="0.35">
      <c r="A188" s="723" t="s">
        <v>510</v>
      </c>
      <c r="B188" s="701">
        <v>59.253381607034001</v>
      </c>
      <c r="C188" s="701">
        <v>54.95872</v>
      </c>
      <c r="D188" s="702">
        <v>-4.2946616070339996</v>
      </c>
      <c r="E188" s="703">
        <v>0.92752039646399997</v>
      </c>
      <c r="F188" s="701">
        <v>55</v>
      </c>
      <c r="G188" s="702">
        <v>55</v>
      </c>
      <c r="H188" s="704">
        <v>2.7827199999999999</v>
      </c>
      <c r="I188" s="701">
        <v>26.435839999999999</v>
      </c>
      <c r="J188" s="702">
        <v>-28.564160000000001</v>
      </c>
      <c r="K188" s="705">
        <v>0.48065163636300001</v>
      </c>
    </row>
    <row r="189" spans="1:11" ht="14.4" customHeight="1" thickBot="1" x14ac:dyDescent="0.35">
      <c r="A189" s="723" t="s">
        <v>511</v>
      </c>
      <c r="B189" s="701">
        <v>57.320593332361</v>
      </c>
      <c r="C189" s="701">
        <v>85.899000000000001</v>
      </c>
      <c r="D189" s="702">
        <v>28.578406667637999</v>
      </c>
      <c r="E189" s="703">
        <v>1.498571368616</v>
      </c>
      <c r="F189" s="701">
        <v>90</v>
      </c>
      <c r="G189" s="702">
        <v>90</v>
      </c>
      <c r="H189" s="704">
        <v>11.692</v>
      </c>
      <c r="I189" s="701">
        <v>120.83463999999999</v>
      </c>
      <c r="J189" s="702">
        <v>30.83464</v>
      </c>
      <c r="K189" s="705">
        <v>1.3426071111110001</v>
      </c>
    </row>
    <row r="190" spans="1:11" ht="14.4" customHeight="1" thickBot="1" x14ac:dyDescent="0.35">
      <c r="A190" s="723" t="s">
        <v>512</v>
      </c>
      <c r="B190" s="701">
        <v>1423.4633760573599</v>
      </c>
      <c r="C190" s="701">
        <v>1165.6902700000001</v>
      </c>
      <c r="D190" s="702">
        <v>-257.77310605736199</v>
      </c>
      <c r="E190" s="703">
        <v>0.81891131841300002</v>
      </c>
      <c r="F190" s="701">
        <v>1170</v>
      </c>
      <c r="G190" s="702">
        <v>1170</v>
      </c>
      <c r="H190" s="704">
        <v>274.49</v>
      </c>
      <c r="I190" s="701">
        <v>2557.3470600000001</v>
      </c>
      <c r="J190" s="702">
        <v>1387.3470600000001</v>
      </c>
      <c r="K190" s="705">
        <v>2.1857667179479998</v>
      </c>
    </row>
    <row r="191" spans="1:11" ht="14.4" customHeight="1" thickBot="1" x14ac:dyDescent="0.35">
      <c r="A191" s="722" t="s">
        <v>513</v>
      </c>
      <c r="B191" s="706">
        <v>7473.7639072789298</v>
      </c>
      <c r="C191" s="706">
        <v>8122.1780699999999</v>
      </c>
      <c r="D191" s="707">
        <v>648.41416272106801</v>
      </c>
      <c r="E191" s="713">
        <v>1.086758716326</v>
      </c>
      <c r="F191" s="706">
        <v>7187.38243811542</v>
      </c>
      <c r="G191" s="707">
        <v>7187.38243811542</v>
      </c>
      <c r="H191" s="709">
        <v>752.67169999999999</v>
      </c>
      <c r="I191" s="706">
        <v>9228.6699100000005</v>
      </c>
      <c r="J191" s="707">
        <v>2041.2874718845901</v>
      </c>
      <c r="K191" s="714">
        <v>1.284009858868</v>
      </c>
    </row>
    <row r="192" spans="1:11" ht="14.4" customHeight="1" thickBot="1" x14ac:dyDescent="0.35">
      <c r="A192" s="723" t="s">
        <v>514</v>
      </c>
      <c r="B192" s="701">
        <v>2075.00020805746</v>
      </c>
      <c r="C192" s="701">
        <v>2238.1909999999998</v>
      </c>
      <c r="D192" s="702">
        <v>163.190791942537</v>
      </c>
      <c r="E192" s="703">
        <v>1.0786461569050001</v>
      </c>
      <c r="F192" s="701">
        <v>2124</v>
      </c>
      <c r="G192" s="702">
        <v>2124</v>
      </c>
      <c r="H192" s="704">
        <v>278.19900000000001</v>
      </c>
      <c r="I192" s="701">
        <v>2588.248</v>
      </c>
      <c r="J192" s="702">
        <v>464.24800000000101</v>
      </c>
      <c r="K192" s="705">
        <v>1.218572504708</v>
      </c>
    </row>
    <row r="193" spans="1:11" ht="14.4" customHeight="1" thickBot="1" x14ac:dyDescent="0.35">
      <c r="A193" s="723" t="s">
        <v>515</v>
      </c>
      <c r="B193" s="701">
        <v>5359.0005373397298</v>
      </c>
      <c r="C193" s="701">
        <v>5826.3973999999998</v>
      </c>
      <c r="D193" s="702">
        <v>467.39686266026803</v>
      </c>
      <c r="E193" s="703">
        <v>1.0872171703289999</v>
      </c>
      <c r="F193" s="701">
        <v>5010</v>
      </c>
      <c r="G193" s="702">
        <v>5010</v>
      </c>
      <c r="H193" s="704">
        <v>471.90699999999998</v>
      </c>
      <c r="I193" s="701">
        <v>6620.5640000000003</v>
      </c>
      <c r="J193" s="702">
        <v>1610.5640000000001</v>
      </c>
      <c r="K193" s="705">
        <v>1.321469860279</v>
      </c>
    </row>
    <row r="194" spans="1:11" ht="14.4" customHeight="1" thickBot="1" x14ac:dyDescent="0.35">
      <c r="A194" s="723" t="s">
        <v>516</v>
      </c>
      <c r="B194" s="701">
        <v>27.000002707253</v>
      </c>
      <c r="C194" s="701">
        <v>46.959670000000003</v>
      </c>
      <c r="D194" s="702">
        <v>19.959667292746001</v>
      </c>
      <c r="E194" s="703">
        <v>1.7392468626449999</v>
      </c>
      <c r="F194" s="701">
        <v>45.382438115416001</v>
      </c>
      <c r="G194" s="702">
        <v>45.382438115416001</v>
      </c>
      <c r="H194" s="704">
        <v>0</v>
      </c>
      <c r="I194" s="701">
        <v>5.9972099999999999</v>
      </c>
      <c r="J194" s="702">
        <v>-39.385228115415998</v>
      </c>
      <c r="K194" s="705">
        <v>0.132148254898</v>
      </c>
    </row>
    <row r="195" spans="1:11" ht="14.4" customHeight="1" thickBot="1" x14ac:dyDescent="0.35">
      <c r="A195" s="723" t="s">
        <v>517</v>
      </c>
      <c r="B195" s="701">
        <v>12.763159174481</v>
      </c>
      <c r="C195" s="701">
        <v>10.63</v>
      </c>
      <c r="D195" s="702">
        <v>-2.1331591744809999</v>
      </c>
      <c r="E195" s="703">
        <v>0.83286589587100002</v>
      </c>
      <c r="F195" s="701">
        <v>8</v>
      </c>
      <c r="G195" s="702">
        <v>8</v>
      </c>
      <c r="H195" s="704">
        <v>2.5657000000000001</v>
      </c>
      <c r="I195" s="701">
        <v>13.8607</v>
      </c>
      <c r="J195" s="702">
        <v>5.8606999999999996</v>
      </c>
      <c r="K195" s="705">
        <v>1.7325874999999999</v>
      </c>
    </row>
    <row r="196" spans="1:11" ht="14.4" customHeight="1" thickBot="1" x14ac:dyDescent="0.35">
      <c r="A196" s="722" t="s">
        <v>518</v>
      </c>
      <c r="B196" s="706">
        <v>9899.0692314110693</v>
      </c>
      <c r="C196" s="706">
        <v>13199.88651</v>
      </c>
      <c r="D196" s="707">
        <v>3300.8172785889301</v>
      </c>
      <c r="E196" s="713">
        <v>1.333447236444</v>
      </c>
      <c r="F196" s="706">
        <v>11571</v>
      </c>
      <c r="G196" s="707">
        <v>11571</v>
      </c>
      <c r="H196" s="709">
        <v>1213.89471</v>
      </c>
      <c r="I196" s="706">
        <v>14680.31747</v>
      </c>
      <c r="J196" s="707">
        <v>3109.31747</v>
      </c>
      <c r="K196" s="714">
        <v>1.2687164004830001</v>
      </c>
    </row>
    <row r="197" spans="1:11" ht="14.4" customHeight="1" thickBot="1" x14ac:dyDescent="0.35">
      <c r="A197" s="723" t="s">
        <v>519</v>
      </c>
      <c r="B197" s="701">
        <v>2122.0684516217202</v>
      </c>
      <c r="C197" s="701">
        <v>4237.2879999999996</v>
      </c>
      <c r="D197" s="702">
        <v>2115.2195483782798</v>
      </c>
      <c r="E197" s="703">
        <v>1.9967725342510001</v>
      </c>
      <c r="F197" s="701">
        <v>3117</v>
      </c>
      <c r="G197" s="702">
        <v>3117</v>
      </c>
      <c r="H197" s="704">
        <v>498.11200000000002</v>
      </c>
      <c r="I197" s="701">
        <v>4680.8440000000001</v>
      </c>
      <c r="J197" s="702">
        <v>1563.8440000000001</v>
      </c>
      <c r="K197" s="705">
        <v>1.5017144690399999</v>
      </c>
    </row>
    <row r="198" spans="1:11" ht="14.4" customHeight="1" thickBot="1" x14ac:dyDescent="0.35">
      <c r="A198" s="723" t="s">
        <v>520</v>
      </c>
      <c r="B198" s="701">
        <v>7777.0007797893504</v>
      </c>
      <c r="C198" s="701">
        <v>8920.9673399999992</v>
      </c>
      <c r="D198" s="702">
        <v>1143.96656021065</v>
      </c>
      <c r="E198" s="703">
        <v>1.147096109747</v>
      </c>
      <c r="F198" s="701">
        <v>8454</v>
      </c>
      <c r="G198" s="702">
        <v>8454</v>
      </c>
      <c r="H198" s="704">
        <v>715.78270999999995</v>
      </c>
      <c r="I198" s="701">
        <v>9999.4734700000008</v>
      </c>
      <c r="J198" s="702">
        <v>1545.4734699999999</v>
      </c>
      <c r="K198" s="705">
        <v>1.1828097314879999</v>
      </c>
    </row>
    <row r="199" spans="1:11" ht="14.4" customHeight="1" thickBot="1" x14ac:dyDescent="0.35">
      <c r="A199" s="723" t="s">
        <v>521</v>
      </c>
      <c r="B199" s="701">
        <v>0</v>
      </c>
      <c r="C199" s="701">
        <v>41.631169999999997</v>
      </c>
      <c r="D199" s="702">
        <v>41.631169999999997</v>
      </c>
      <c r="E199" s="711" t="s">
        <v>330</v>
      </c>
      <c r="F199" s="701">
        <v>0</v>
      </c>
      <c r="G199" s="702">
        <v>0</v>
      </c>
      <c r="H199" s="704">
        <v>0</v>
      </c>
      <c r="I199" s="701">
        <v>0</v>
      </c>
      <c r="J199" s="702">
        <v>0</v>
      </c>
      <c r="K199" s="712" t="s">
        <v>330</v>
      </c>
    </row>
    <row r="200" spans="1:11" ht="14.4" customHeight="1" thickBot="1" x14ac:dyDescent="0.35">
      <c r="A200" s="722" t="s">
        <v>522</v>
      </c>
      <c r="B200" s="706">
        <v>0</v>
      </c>
      <c r="C200" s="706">
        <v>-2.6324999999999998</v>
      </c>
      <c r="D200" s="707">
        <v>-2.6324999999999998</v>
      </c>
      <c r="E200" s="708" t="s">
        <v>342</v>
      </c>
      <c r="F200" s="706">
        <v>0</v>
      </c>
      <c r="G200" s="707">
        <v>0</v>
      </c>
      <c r="H200" s="709">
        <v>-9.2803000000000004</v>
      </c>
      <c r="I200" s="706">
        <v>-11.27689</v>
      </c>
      <c r="J200" s="707">
        <v>-11.27689</v>
      </c>
      <c r="K200" s="710" t="s">
        <v>330</v>
      </c>
    </row>
    <row r="201" spans="1:11" ht="14.4" customHeight="1" thickBot="1" x14ac:dyDescent="0.35">
      <c r="A201" s="723" t="s">
        <v>523</v>
      </c>
      <c r="B201" s="701">
        <v>0</v>
      </c>
      <c r="C201" s="701">
        <v>-2.6324999999999998</v>
      </c>
      <c r="D201" s="702">
        <v>-2.6324999999999998</v>
      </c>
      <c r="E201" s="711" t="s">
        <v>342</v>
      </c>
      <c r="F201" s="701">
        <v>0</v>
      </c>
      <c r="G201" s="702">
        <v>0</v>
      </c>
      <c r="H201" s="704">
        <v>-9.2803000000000004</v>
      </c>
      <c r="I201" s="701">
        <v>-11.27689</v>
      </c>
      <c r="J201" s="702">
        <v>-11.27689</v>
      </c>
      <c r="K201" s="712" t="s">
        <v>330</v>
      </c>
    </row>
    <row r="202" spans="1:11" ht="14.4" customHeight="1" thickBot="1" x14ac:dyDescent="0.35">
      <c r="A202" s="722" t="s">
        <v>524</v>
      </c>
      <c r="B202" s="706">
        <v>10321.001034872799</v>
      </c>
      <c r="C202" s="706">
        <v>9687.3442899999991</v>
      </c>
      <c r="D202" s="707">
        <v>-633.65674487281103</v>
      </c>
      <c r="E202" s="713">
        <v>0.93860510790200002</v>
      </c>
      <c r="F202" s="706">
        <v>10964</v>
      </c>
      <c r="G202" s="707">
        <v>10964</v>
      </c>
      <c r="H202" s="709">
        <v>818.72015999999996</v>
      </c>
      <c r="I202" s="706">
        <v>9335.0803199999991</v>
      </c>
      <c r="J202" s="707">
        <v>-1628.91968</v>
      </c>
      <c r="K202" s="714">
        <v>0.85143016417299999</v>
      </c>
    </row>
    <row r="203" spans="1:11" ht="14.4" customHeight="1" thickBot="1" x14ac:dyDescent="0.35">
      <c r="A203" s="723" t="s">
        <v>525</v>
      </c>
      <c r="B203" s="701">
        <v>5034.0005047524201</v>
      </c>
      <c r="C203" s="701">
        <v>4192.3611700000001</v>
      </c>
      <c r="D203" s="702">
        <v>-841.63933475242095</v>
      </c>
      <c r="E203" s="703">
        <v>0.83280904839799996</v>
      </c>
      <c r="F203" s="701">
        <v>5271</v>
      </c>
      <c r="G203" s="702">
        <v>5271</v>
      </c>
      <c r="H203" s="704">
        <v>404.72743000000003</v>
      </c>
      <c r="I203" s="701">
        <v>4151.3549999999996</v>
      </c>
      <c r="J203" s="702">
        <v>-1119.645</v>
      </c>
      <c r="K203" s="705">
        <v>0.78758394991400005</v>
      </c>
    </row>
    <row r="204" spans="1:11" ht="14.4" customHeight="1" thickBot="1" x14ac:dyDescent="0.35">
      <c r="A204" s="723" t="s">
        <v>526</v>
      </c>
      <c r="B204" s="701">
        <v>5287.0005301203901</v>
      </c>
      <c r="C204" s="701">
        <v>5494.9831199999999</v>
      </c>
      <c r="D204" s="702">
        <v>207.98258987961</v>
      </c>
      <c r="E204" s="703">
        <v>1.0393384847780001</v>
      </c>
      <c r="F204" s="701">
        <v>5693</v>
      </c>
      <c r="G204" s="702">
        <v>5693</v>
      </c>
      <c r="H204" s="704">
        <v>413.99272999999999</v>
      </c>
      <c r="I204" s="701">
        <v>5183.7253199999996</v>
      </c>
      <c r="J204" s="702">
        <v>-509.27467999999902</v>
      </c>
      <c r="K204" s="705">
        <v>0.91054370630500003</v>
      </c>
    </row>
    <row r="205" spans="1:11" ht="14.4" customHeight="1" thickBot="1" x14ac:dyDescent="0.35">
      <c r="A205" s="722" t="s">
        <v>527</v>
      </c>
      <c r="B205" s="706">
        <v>0</v>
      </c>
      <c r="C205" s="706">
        <v>512.70378000000005</v>
      </c>
      <c r="D205" s="707">
        <v>512.70378000000005</v>
      </c>
      <c r="E205" s="708" t="s">
        <v>330</v>
      </c>
      <c r="F205" s="706">
        <v>0</v>
      </c>
      <c r="G205" s="707">
        <v>0</v>
      </c>
      <c r="H205" s="709">
        <v>-1.28</v>
      </c>
      <c r="I205" s="706">
        <v>274.68133999999998</v>
      </c>
      <c r="J205" s="707">
        <v>274.68133999999998</v>
      </c>
      <c r="K205" s="710" t="s">
        <v>330</v>
      </c>
    </row>
    <row r="206" spans="1:11" ht="14.4" customHeight="1" thickBot="1" x14ac:dyDescent="0.35">
      <c r="A206" s="723" t="s">
        <v>528</v>
      </c>
      <c r="B206" s="701">
        <v>0</v>
      </c>
      <c r="C206" s="701">
        <v>65.228650000000002</v>
      </c>
      <c r="D206" s="702">
        <v>65.228650000000002</v>
      </c>
      <c r="E206" s="711" t="s">
        <v>330</v>
      </c>
      <c r="F206" s="701">
        <v>0</v>
      </c>
      <c r="G206" s="702">
        <v>0</v>
      </c>
      <c r="H206" s="704">
        <v>0</v>
      </c>
      <c r="I206" s="701">
        <v>194.13155</v>
      </c>
      <c r="J206" s="702">
        <v>194.13155</v>
      </c>
      <c r="K206" s="712" t="s">
        <v>330</v>
      </c>
    </row>
    <row r="207" spans="1:11" ht="14.4" customHeight="1" thickBot="1" x14ac:dyDescent="0.35">
      <c r="A207" s="723" t="s">
        <v>529</v>
      </c>
      <c r="B207" s="701">
        <v>0</v>
      </c>
      <c r="C207" s="701">
        <v>447.47512999999998</v>
      </c>
      <c r="D207" s="702">
        <v>447.47512999999998</v>
      </c>
      <c r="E207" s="711" t="s">
        <v>330</v>
      </c>
      <c r="F207" s="701">
        <v>0</v>
      </c>
      <c r="G207" s="702">
        <v>0</v>
      </c>
      <c r="H207" s="704">
        <v>-1.28</v>
      </c>
      <c r="I207" s="701">
        <v>80.549790000000002</v>
      </c>
      <c r="J207" s="702">
        <v>80.549790000000002</v>
      </c>
      <c r="K207" s="712" t="s">
        <v>330</v>
      </c>
    </row>
    <row r="208" spans="1:11" ht="14.4" customHeight="1" thickBot="1" x14ac:dyDescent="0.35">
      <c r="A208" s="720" t="s">
        <v>530</v>
      </c>
      <c r="B208" s="701">
        <v>2006.0502568054601</v>
      </c>
      <c r="C208" s="701">
        <v>2006.4752599999999</v>
      </c>
      <c r="D208" s="702">
        <v>0.42500319453800001</v>
      </c>
      <c r="E208" s="703">
        <v>1.000211860691</v>
      </c>
      <c r="F208" s="701">
        <v>2000</v>
      </c>
      <c r="G208" s="702">
        <v>2000</v>
      </c>
      <c r="H208" s="704">
        <v>2007.8722299999999</v>
      </c>
      <c r="I208" s="701">
        <v>2057.0731300000002</v>
      </c>
      <c r="J208" s="702">
        <v>57.073129999999999</v>
      </c>
      <c r="K208" s="705">
        <v>1.028536565</v>
      </c>
    </row>
    <row r="209" spans="1:11" ht="14.4" customHeight="1" thickBot="1" x14ac:dyDescent="0.35">
      <c r="A209" s="721" t="s">
        <v>531</v>
      </c>
      <c r="B209" s="701">
        <v>0</v>
      </c>
      <c r="C209" s="701">
        <v>0</v>
      </c>
      <c r="D209" s="702">
        <v>0</v>
      </c>
      <c r="E209" s="703">
        <v>1</v>
      </c>
      <c r="F209" s="701">
        <v>0</v>
      </c>
      <c r="G209" s="702">
        <v>0</v>
      </c>
      <c r="H209" s="704">
        <v>1.5</v>
      </c>
      <c r="I209" s="701">
        <v>26.5</v>
      </c>
      <c r="J209" s="702">
        <v>26.5</v>
      </c>
      <c r="K209" s="712" t="s">
        <v>342</v>
      </c>
    </row>
    <row r="210" spans="1:11" ht="14.4" customHeight="1" thickBot="1" x14ac:dyDescent="0.35">
      <c r="A210" s="722" t="s">
        <v>532</v>
      </c>
      <c r="B210" s="706">
        <v>0</v>
      </c>
      <c r="C210" s="706">
        <v>0</v>
      </c>
      <c r="D210" s="707">
        <v>0</v>
      </c>
      <c r="E210" s="713">
        <v>1</v>
      </c>
      <c r="F210" s="706">
        <v>0</v>
      </c>
      <c r="G210" s="707">
        <v>0</v>
      </c>
      <c r="H210" s="709">
        <v>1.5</v>
      </c>
      <c r="I210" s="706">
        <v>26.5</v>
      </c>
      <c r="J210" s="707">
        <v>26.5</v>
      </c>
      <c r="K210" s="710" t="s">
        <v>342</v>
      </c>
    </row>
    <row r="211" spans="1:11" ht="14.4" customHeight="1" thickBot="1" x14ac:dyDescent="0.35">
      <c r="A211" s="723" t="s">
        <v>533</v>
      </c>
      <c r="B211" s="701">
        <v>0</v>
      </c>
      <c r="C211" s="701">
        <v>0</v>
      </c>
      <c r="D211" s="702">
        <v>0</v>
      </c>
      <c r="E211" s="703">
        <v>1</v>
      </c>
      <c r="F211" s="701">
        <v>0</v>
      </c>
      <c r="G211" s="702">
        <v>0</v>
      </c>
      <c r="H211" s="704">
        <v>1.5</v>
      </c>
      <c r="I211" s="701">
        <v>26.5</v>
      </c>
      <c r="J211" s="702">
        <v>26.5</v>
      </c>
      <c r="K211" s="712" t="s">
        <v>342</v>
      </c>
    </row>
    <row r="212" spans="1:11" ht="14.4" customHeight="1" thickBot="1" x14ac:dyDescent="0.35">
      <c r="A212" s="726" t="s">
        <v>534</v>
      </c>
      <c r="B212" s="706">
        <v>2006.0502568054601</v>
      </c>
      <c r="C212" s="706">
        <v>2006.4752599999999</v>
      </c>
      <c r="D212" s="707">
        <v>0.42500319453800001</v>
      </c>
      <c r="E212" s="713">
        <v>1.000211860691</v>
      </c>
      <c r="F212" s="706">
        <v>2000</v>
      </c>
      <c r="G212" s="707">
        <v>2000</v>
      </c>
      <c r="H212" s="709">
        <v>2006.3722299999999</v>
      </c>
      <c r="I212" s="706">
        <v>2030.57313</v>
      </c>
      <c r="J212" s="707">
        <v>30.573129999999999</v>
      </c>
      <c r="K212" s="714">
        <v>1.015286565</v>
      </c>
    </row>
    <row r="213" spans="1:11" ht="14.4" customHeight="1" thickBot="1" x14ac:dyDescent="0.35">
      <c r="A213" s="722" t="s">
        <v>535</v>
      </c>
      <c r="B213" s="706">
        <v>0</v>
      </c>
      <c r="C213" s="706">
        <v>16.335260000000002</v>
      </c>
      <c r="D213" s="707">
        <v>16.335260000000002</v>
      </c>
      <c r="E213" s="708" t="s">
        <v>330</v>
      </c>
      <c r="F213" s="706">
        <v>0</v>
      </c>
      <c r="G213" s="707">
        <v>0</v>
      </c>
      <c r="H213" s="709">
        <v>12.1</v>
      </c>
      <c r="I213" s="706">
        <v>36.300899999999999</v>
      </c>
      <c r="J213" s="707">
        <v>36.300899999999999</v>
      </c>
      <c r="K213" s="710" t="s">
        <v>330</v>
      </c>
    </row>
    <row r="214" spans="1:11" ht="14.4" customHeight="1" thickBot="1" x14ac:dyDescent="0.35">
      <c r="A214" s="723" t="s">
        <v>536</v>
      </c>
      <c r="B214" s="701">
        <v>0</v>
      </c>
      <c r="C214" s="701">
        <v>2.5999999999999998E-4</v>
      </c>
      <c r="D214" s="702">
        <v>2.5999999999999998E-4</v>
      </c>
      <c r="E214" s="711" t="s">
        <v>330</v>
      </c>
      <c r="F214" s="701">
        <v>0</v>
      </c>
      <c r="G214" s="702">
        <v>0</v>
      </c>
      <c r="H214" s="704">
        <v>0</v>
      </c>
      <c r="I214" s="701">
        <v>8.9999999999999998E-4</v>
      </c>
      <c r="J214" s="702">
        <v>8.9999999999999998E-4</v>
      </c>
      <c r="K214" s="712" t="s">
        <v>330</v>
      </c>
    </row>
    <row r="215" spans="1:11" ht="14.4" customHeight="1" thickBot="1" x14ac:dyDescent="0.35">
      <c r="A215" s="723" t="s">
        <v>537</v>
      </c>
      <c r="B215" s="701">
        <v>0</v>
      </c>
      <c r="C215" s="701">
        <v>16.335000000000001</v>
      </c>
      <c r="D215" s="702">
        <v>16.335000000000001</v>
      </c>
      <c r="E215" s="711" t="s">
        <v>342</v>
      </c>
      <c r="F215" s="701">
        <v>0</v>
      </c>
      <c r="G215" s="702">
        <v>0</v>
      </c>
      <c r="H215" s="704">
        <v>12.1</v>
      </c>
      <c r="I215" s="701">
        <v>36.299999999999997</v>
      </c>
      <c r="J215" s="702">
        <v>36.299999999999997</v>
      </c>
      <c r="K215" s="712" t="s">
        <v>342</v>
      </c>
    </row>
    <row r="216" spans="1:11" ht="14.4" customHeight="1" thickBot="1" x14ac:dyDescent="0.35">
      <c r="A216" s="722" t="s">
        <v>538</v>
      </c>
      <c r="B216" s="706">
        <v>2006.0502568054601</v>
      </c>
      <c r="C216" s="706">
        <v>1990.14</v>
      </c>
      <c r="D216" s="707">
        <v>-15.910256805462</v>
      </c>
      <c r="E216" s="713">
        <v>0.99206886430100005</v>
      </c>
      <c r="F216" s="706">
        <v>2000</v>
      </c>
      <c r="G216" s="707">
        <v>2000</v>
      </c>
      <c r="H216" s="709">
        <v>1994.27223</v>
      </c>
      <c r="I216" s="706">
        <v>1994.27223</v>
      </c>
      <c r="J216" s="707">
        <v>-5.7277699999990004</v>
      </c>
      <c r="K216" s="714">
        <v>0.99713611499999999</v>
      </c>
    </row>
    <row r="217" spans="1:11" ht="14.4" customHeight="1" thickBot="1" x14ac:dyDescent="0.35">
      <c r="A217" s="723" t="s">
        <v>539</v>
      </c>
      <c r="B217" s="701">
        <v>5.6912398261939998</v>
      </c>
      <c r="C217" s="701">
        <v>0</v>
      </c>
      <c r="D217" s="702">
        <v>-5.6912398261939998</v>
      </c>
      <c r="E217" s="703">
        <v>0</v>
      </c>
      <c r="F217" s="701">
        <v>0</v>
      </c>
      <c r="G217" s="702">
        <v>0</v>
      </c>
      <c r="H217" s="704">
        <v>0</v>
      </c>
      <c r="I217" s="701">
        <v>0</v>
      </c>
      <c r="J217" s="702">
        <v>0</v>
      </c>
      <c r="K217" s="705">
        <v>0</v>
      </c>
    </row>
    <row r="218" spans="1:11" ht="14.4" customHeight="1" thickBot="1" x14ac:dyDescent="0.35">
      <c r="A218" s="723" t="s">
        <v>540</v>
      </c>
      <c r="B218" s="701">
        <v>2000.0002005373101</v>
      </c>
      <c r="C218" s="701">
        <v>0</v>
      </c>
      <c r="D218" s="702">
        <v>-2000.0002005373101</v>
      </c>
      <c r="E218" s="703">
        <v>0</v>
      </c>
      <c r="F218" s="701">
        <v>2000</v>
      </c>
      <c r="G218" s="702">
        <v>2000</v>
      </c>
      <c r="H218" s="704">
        <v>0</v>
      </c>
      <c r="I218" s="701">
        <v>0</v>
      </c>
      <c r="J218" s="702">
        <v>-2000</v>
      </c>
      <c r="K218" s="705">
        <v>0</v>
      </c>
    </row>
    <row r="219" spans="1:11" ht="14.4" customHeight="1" thickBot="1" x14ac:dyDescent="0.35">
      <c r="A219" s="723" t="s">
        <v>541</v>
      </c>
      <c r="B219" s="701">
        <v>0</v>
      </c>
      <c r="C219" s="701">
        <v>1990.14</v>
      </c>
      <c r="D219" s="702">
        <v>1990.14</v>
      </c>
      <c r="E219" s="711" t="s">
        <v>342</v>
      </c>
      <c r="F219" s="701">
        <v>0</v>
      </c>
      <c r="G219" s="702">
        <v>0</v>
      </c>
      <c r="H219" s="704">
        <v>1990.14</v>
      </c>
      <c r="I219" s="701">
        <v>1990.14</v>
      </c>
      <c r="J219" s="702">
        <v>1990.14</v>
      </c>
      <c r="K219" s="712" t="s">
        <v>342</v>
      </c>
    </row>
    <row r="220" spans="1:11" ht="14.4" customHeight="1" thickBot="1" x14ac:dyDescent="0.35">
      <c r="A220" s="723" t="s">
        <v>542</v>
      </c>
      <c r="B220" s="701">
        <v>0.358816441953</v>
      </c>
      <c r="C220" s="701">
        <v>0</v>
      </c>
      <c r="D220" s="702">
        <v>-0.358816441953</v>
      </c>
      <c r="E220" s="703">
        <v>0</v>
      </c>
      <c r="F220" s="701">
        <v>0</v>
      </c>
      <c r="G220" s="702">
        <v>0</v>
      </c>
      <c r="H220" s="704">
        <v>4.1322299999999998</v>
      </c>
      <c r="I220" s="701">
        <v>4.1322299999999998</v>
      </c>
      <c r="J220" s="702">
        <v>4.1322299999999998</v>
      </c>
      <c r="K220" s="712" t="s">
        <v>342</v>
      </c>
    </row>
    <row r="221" spans="1:11" ht="14.4" customHeight="1" thickBot="1" x14ac:dyDescent="0.35">
      <c r="A221" s="720" t="s">
        <v>543</v>
      </c>
      <c r="B221" s="701">
        <v>0</v>
      </c>
      <c r="C221" s="701">
        <v>0</v>
      </c>
      <c r="D221" s="702">
        <v>0</v>
      </c>
      <c r="E221" s="703">
        <v>1</v>
      </c>
      <c r="F221" s="701">
        <v>0</v>
      </c>
      <c r="G221" s="702">
        <v>0</v>
      </c>
      <c r="H221" s="704">
        <v>79.930000000000007</v>
      </c>
      <c r="I221" s="701">
        <v>79.930000000000007</v>
      </c>
      <c r="J221" s="702">
        <v>79.930000000000007</v>
      </c>
      <c r="K221" s="712" t="s">
        <v>342</v>
      </c>
    </row>
    <row r="222" spans="1:11" ht="14.4" customHeight="1" thickBot="1" x14ac:dyDescent="0.35">
      <c r="A222" s="726" t="s">
        <v>544</v>
      </c>
      <c r="B222" s="706">
        <v>0</v>
      </c>
      <c r="C222" s="706">
        <v>0</v>
      </c>
      <c r="D222" s="707">
        <v>0</v>
      </c>
      <c r="E222" s="713">
        <v>1</v>
      </c>
      <c r="F222" s="706">
        <v>0</v>
      </c>
      <c r="G222" s="707">
        <v>0</v>
      </c>
      <c r="H222" s="709">
        <v>79.930000000000007</v>
      </c>
      <c r="I222" s="706">
        <v>79.930000000000007</v>
      </c>
      <c r="J222" s="707">
        <v>79.930000000000007</v>
      </c>
      <c r="K222" s="710" t="s">
        <v>342</v>
      </c>
    </row>
    <row r="223" spans="1:11" ht="14.4" customHeight="1" thickBot="1" x14ac:dyDescent="0.35">
      <c r="A223" s="722" t="s">
        <v>545</v>
      </c>
      <c r="B223" s="706">
        <v>0</v>
      </c>
      <c r="C223" s="706">
        <v>0</v>
      </c>
      <c r="D223" s="707">
        <v>0</v>
      </c>
      <c r="E223" s="713">
        <v>1</v>
      </c>
      <c r="F223" s="706">
        <v>0</v>
      </c>
      <c r="G223" s="707">
        <v>0</v>
      </c>
      <c r="H223" s="709">
        <v>79.930000000000007</v>
      </c>
      <c r="I223" s="706">
        <v>79.930000000000007</v>
      </c>
      <c r="J223" s="707">
        <v>79.930000000000007</v>
      </c>
      <c r="K223" s="710" t="s">
        <v>342</v>
      </c>
    </row>
    <row r="224" spans="1:11" ht="14.4" customHeight="1" thickBot="1" x14ac:dyDescent="0.35">
      <c r="A224" s="723" t="s">
        <v>546</v>
      </c>
      <c r="B224" s="701">
        <v>0</v>
      </c>
      <c r="C224" s="701">
        <v>0</v>
      </c>
      <c r="D224" s="702">
        <v>0</v>
      </c>
      <c r="E224" s="703">
        <v>1</v>
      </c>
      <c r="F224" s="701">
        <v>0</v>
      </c>
      <c r="G224" s="702">
        <v>0</v>
      </c>
      <c r="H224" s="704">
        <v>79.930000000000007</v>
      </c>
      <c r="I224" s="701">
        <v>79.930000000000007</v>
      </c>
      <c r="J224" s="702">
        <v>79.930000000000007</v>
      </c>
      <c r="K224" s="712" t="s">
        <v>342</v>
      </c>
    </row>
    <row r="225" spans="1:11" ht="14.4" customHeight="1" thickBot="1" x14ac:dyDescent="0.35">
      <c r="A225" s="719" t="s">
        <v>547</v>
      </c>
      <c r="B225" s="701">
        <v>5268.41974994456</v>
      </c>
      <c r="C225" s="701">
        <v>5521.7313999999997</v>
      </c>
      <c r="D225" s="702">
        <v>253.31165005543701</v>
      </c>
      <c r="E225" s="703">
        <v>1.0480811442660001</v>
      </c>
      <c r="F225" s="701">
        <v>5361.4090281744102</v>
      </c>
      <c r="G225" s="702">
        <v>5361.4090281744102</v>
      </c>
      <c r="H225" s="704">
        <v>560.69654000000003</v>
      </c>
      <c r="I225" s="701">
        <v>5985.1463999999996</v>
      </c>
      <c r="J225" s="702">
        <v>623.73737182559501</v>
      </c>
      <c r="K225" s="705">
        <v>1.1163383298209999</v>
      </c>
    </row>
    <row r="226" spans="1:11" ht="14.4" customHeight="1" thickBot="1" x14ac:dyDescent="0.35">
      <c r="A226" s="724" t="s">
        <v>548</v>
      </c>
      <c r="B226" s="706">
        <v>5268.41974994456</v>
      </c>
      <c r="C226" s="706">
        <v>5521.7313999999997</v>
      </c>
      <c r="D226" s="707">
        <v>253.31165005543701</v>
      </c>
      <c r="E226" s="713">
        <v>1.0480811442660001</v>
      </c>
      <c r="F226" s="706">
        <v>5361.4090281744102</v>
      </c>
      <c r="G226" s="707">
        <v>5361.4090281744102</v>
      </c>
      <c r="H226" s="709">
        <v>560.69654000000003</v>
      </c>
      <c r="I226" s="706">
        <v>5985.1463999999996</v>
      </c>
      <c r="J226" s="707">
        <v>623.73737182559501</v>
      </c>
      <c r="K226" s="714">
        <v>1.1163383298209999</v>
      </c>
    </row>
    <row r="227" spans="1:11" ht="14.4" customHeight="1" thickBot="1" x14ac:dyDescent="0.35">
      <c r="A227" s="726" t="s">
        <v>54</v>
      </c>
      <c r="B227" s="706">
        <v>5268.41974994456</v>
      </c>
      <c r="C227" s="706">
        <v>5521.7313999999997</v>
      </c>
      <c r="D227" s="707">
        <v>253.31165005543701</v>
      </c>
      <c r="E227" s="713">
        <v>1.0480811442660001</v>
      </c>
      <c r="F227" s="706">
        <v>5361.4090281744102</v>
      </c>
      <c r="G227" s="707">
        <v>5361.4090281744102</v>
      </c>
      <c r="H227" s="709">
        <v>560.69654000000003</v>
      </c>
      <c r="I227" s="706">
        <v>5985.1463999999996</v>
      </c>
      <c r="J227" s="707">
        <v>623.73737182559501</v>
      </c>
      <c r="K227" s="714">
        <v>1.1163383298209999</v>
      </c>
    </row>
    <row r="228" spans="1:11" ht="14.4" customHeight="1" thickBot="1" x14ac:dyDescent="0.35">
      <c r="A228" s="725" t="s">
        <v>549</v>
      </c>
      <c r="B228" s="701">
        <v>0</v>
      </c>
      <c r="C228" s="701">
        <v>0</v>
      </c>
      <c r="D228" s="702">
        <v>0</v>
      </c>
      <c r="E228" s="703">
        <v>1</v>
      </c>
      <c r="F228" s="701">
        <v>67.215468717982006</v>
      </c>
      <c r="G228" s="702">
        <v>67.215468717982006</v>
      </c>
      <c r="H228" s="704">
        <v>7.3351300000000004</v>
      </c>
      <c r="I228" s="701">
        <v>77.418559999999999</v>
      </c>
      <c r="J228" s="702">
        <v>10.203091282018001</v>
      </c>
      <c r="K228" s="705">
        <v>1.151796773519</v>
      </c>
    </row>
    <row r="229" spans="1:11" ht="14.4" customHeight="1" thickBot="1" x14ac:dyDescent="0.35">
      <c r="A229" s="723" t="s">
        <v>550</v>
      </c>
      <c r="B229" s="701">
        <v>0</v>
      </c>
      <c r="C229" s="701">
        <v>0</v>
      </c>
      <c r="D229" s="702">
        <v>0</v>
      </c>
      <c r="E229" s="703">
        <v>1</v>
      </c>
      <c r="F229" s="701">
        <v>67.215468717982006</v>
      </c>
      <c r="G229" s="702">
        <v>67.215468717982006</v>
      </c>
      <c r="H229" s="704">
        <v>7.3351300000000004</v>
      </c>
      <c r="I229" s="701">
        <v>77.418559999999999</v>
      </c>
      <c r="J229" s="702">
        <v>10.203091282018001</v>
      </c>
      <c r="K229" s="705">
        <v>1.151796773519</v>
      </c>
    </row>
    <row r="230" spans="1:11" ht="14.4" customHeight="1" thickBot="1" x14ac:dyDescent="0.35">
      <c r="A230" s="722" t="s">
        <v>551</v>
      </c>
      <c r="B230" s="706">
        <v>158.54097941969701</v>
      </c>
      <c r="C230" s="706">
        <v>146.62799999999999</v>
      </c>
      <c r="D230" s="707">
        <v>-11.912979419697001</v>
      </c>
      <c r="E230" s="713">
        <v>0.92485867399499999</v>
      </c>
      <c r="F230" s="706">
        <v>158.393340163104</v>
      </c>
      <c r="G230" s="707">
        <v>158.393340163104</v>
      </c>
      <c r="H230" s="709">
        <v>11.981</v>
      </c>
      <c r="I230" s="706">
        <v>143.90799999999999</v>
      </c>
      <c r="J230" s="707">
        <v>-14.485340163104</v>
      </c>
      <c r="K230" s="714">
        <v>0.90854830040000001</v>
      </c>
    </row>
    <row r="231" spans="1:11" ht="14.4" customHeight="1" thickBot="1" x14ac:dyDescent="0.35">
      <c r="A231" s="723" t="s">
        <v>552</v>
      </c>
      <c r="B231" s="701">
        <v>158.54097941969701</v>
      </c>
      <c r="C231" s="701">
        <v>146.62799999999999</v>
      </c>
      <c r="D231" s="702">
        <v>-11.912979419697001</v>
      </c>
      <c r="E231" s="703">
        <v>0.92485867399499999</v>
      </c>
      <c r="F231" s="701">
        <v>158.393340163104</v>
      </c>
      <c r="G231" s="702">
        <v>158.393340163104</v>
      </c>
      <c r="H231" s="704">
        <v>11.981</v>
      </c>
      <c r="I231" s="701">
        <v>143.90799999999999</v>
      </c>
      <c r="J231" s="702">
        <v>-14.485340163104</v>
      </c>
      <c r="K231" s="705">
        <v>0.90854830040000001</v>
      </c>
    </row>
    <row r="232" spans="1:11" ht="14.4" customHeight="1" thickBot="1" x14ac:dyDescent="0.35">
      <c r="A232" s="722" t="s">
        <v>553</v>
      </c>
      <c r="B232" s="706">
        <v>476.05309916306999</v>
      </c>
      <c r="C232" s="706">
        <v>431.01513999999997</v>
      </c>
      <c r="D232" s="707">
        <v>-45.037959163069999</v>
      </c>
      <c r="E232" s="713">
        <v>0.90539299241500004</v>
      </c>
      <c r="F232" s="706">
        <v>493.945041820688</v>
      </c>
      <c r="G232" s="707">
        <v>493.945041820688</v>
      </c>
      <c r="H232" s="709">
        <v>24.881119999999999</v>
      </c>
      <c r="I232" s="706">
        <v>373.20537999999999</v>
      </c>
      <c r="J232" s="707">
        <v>-120.739661820688</v>
      </c>
      <c r="K232" s="714">
        <v>0.75556053488099995</v>
      </c>
    </row>
    <row r="233" spans="1:11" ht="14.4" customHeight="1" thickBot="1" x14ac:dyDescent="0.35">
      <c r="A233" s="723" t="s">
        <v>554</v>
      </c>
      <c r="B233" s="701">
        <v>353.09410531619898</v>
      </c>
      <c r="C233" s="701">
        <v>314.96600000000001</v>
      </c>
      <c r="D233" s="702">
        <v>-38.128105316198997</v>
      </c>
      <c r="E233" s="703">
        <v>0.892017157063</v>
      </c>
      <c r="F233" s="701">
        <v>367.860884379141</v>
      </c>
      <c r="G233" s="702">
        <v>367.860884379141</v>
      </c>
      <c r="H233" s="704">
        <v>17.39</v>
      </c>
      <c r="I233" s="701">
        <v>238.65</v>
      </c>
      <c r="J233" s="702">
        <v>-129.21088437914099</v>
      </c>
      <c r="K233" s="705">
        <v>0.64875068302700001</v>
      </c>
    </row>
    <row r="234" spans="1:11" ht="14.4" customHeight="1" thickBot="1" x14ac:dyDescent="0.35">
      <c r="A234" s="723" t="s">
        <v>555</v>
      </c>
      <c r="B234" s="701">
        <v>10.558005347716</v>
      </c>
      <c r="C234" s="701">
        <v>2.3711000000000002</v>
      </c>
      <c r="D234" s="702">
        <v>-8.1869053477159994</v>
      </c>
      <c r="E234" s="703">
        <v>0.22457840490700001</v>
      </c>
      <c r="F234" s="701">
        <v>4.377300185697</v>
      </c>
      <c r="G234" s="702">
        <v>4.377300185697</v>
      </c>
      <c r="H234" s="704">
        <v>0</v>
      </c>
      <c r="I234" s="701">
        <v>0</v>
      </c>
      <c r="J234" s="702">
        <v>-4.377300185697</v>
      </c>
      <c r="K234" s="705">
        <v>0</v>
      </c>
    </row>
    <row r="235" spans="1:11" ht="14.4" customHeight="1" thickBot="1" x14ac:dyDescent="0.35">
      <c r="A235" s="723" t="s">
        <v>556</v>
      </c>
      <c r="B235" s="701">
        <v>112.40098849915501</v>
      </c>
      <c r="C235" s="701">
        <v>113.67804</v>
      </c>
      <c r="D235" s="702">
        <v>1.2770515008450001</v>
      </c>
      <c r="E235" s="703">
        <v>1.0113615682370001</v>
      </c>
      <c r="F235" s="701">
        <v>121.70685725585</v>
      </c>
      <c r="G235" s="702">
        <v>121.70685725585</v>
      </c>
      <c r="H235" s="704">
        <v>7.4911199999999996</v>
      </c>
      <c r="I235" s="701">
        <v>134.55538000000001</v>
      </c>
      <c r="J235" s="702">
        <v>12.848522744149999</v>
      </c>
      <c r="K235" s="705">
        <v>1.105569423398</v>
      </c>
    </row>
    <row r="236" spans="1:11" ht="14.4" customHeight="1" thickBot="1" x14ac:dyDescent="0.35">
      <c r="A236" s="722" t="s">
        <v>557</v>
      </c>
      <c r="B236" s="706">
        <v>514.42035343718101</v>
      </c>
      <c r="C236" s="706">
        <v>542.17125999999996</v>
      </c>
      <c r="D236" s="707">
        <v>27.750906562819001</v>
      </c>
      <c r="E236" s="713">
        <v>1.053945973127</v>
      </c>
      <c r="F236" s="706">
        <v>530.52713527118703</v>
      </c>
      <c r="G236" s="707">
        <v>530.52713527118703</v>
      </c>
      <c r="H236" s="709">
        <v>38.153500000000001</v>
      </c>
      <c r="I236" s="706">
        <v>526.91494999999998</v>
      </c>
      <c r="J236" s="707">
        <v>-3.6121852711870002</v>
      </c>
      <c r="K236" s="714">
        <v>0.99319132796200005</v>
      </c>
    </row>
    <row r="237" spans="1:11" ht="14.4" customHeight="1" thickBot="1" x14ac:dyDescent="0.35">
      <c r="A237" s="723" t="s">
        <v>558</v>
      </c>
      <c r="B237" s="701">
        <v>514.42035343718101</v>
      </c>
      <c r="C237" s="701">
        <v>542.17125999999996</v>
      </c>
      <c r="D237" s="702">
        <v>27.750906562819001</v>
      </c>
      <c r="E237" s="703">
        <v>1.053945973127</v>
      </c>
      <c r="F237" s="701">
        <v>530.52713527118703</v>
      </c>
      <c r="G237" s="702">
        <v>530.52713527118703</v>
      </c>
      <c r="H237" s="704">
        <v>38.153500000000001</v>
      </c>
      <c r="I237" s="701">
        <v>526.91494999999998</v>
      </c>
      <c r="J237" s="702">
        <v>-3.6121852711870002</v>
      </c>
      <c r="K237" s="705">
        <v>0.99319132796200005</v>
      </c>
    </row>
    <row r="238" spans="1:11" ht="14.4" customHeight="1" thickBot="1" x14ac:dyDescent="0.35">
      <c r="A238" s="722" t="s">
        <v>559</v>
      </c>
      <c r="B238" s="706">
        <v>0</v>
      </c>
      <c r="C238" s="706">
        <v>7.2220000000000004</v>
      </c>
      <c r="D238" s="707">
        <v>7.2220000000000004</v>
      </c>
      <c r="E238" s="708" t="s">
        <v>342</v>
      </c>
      <c r="F238" s="706">
        <v>0</v>
      </c>
      <c r="G238" s="707">
        <v>0</v>
      </c>
      <c r="H238" s="709">
        <v>0.86799999999999999</v>
      </c>
      <c r="I238" s="706">
        <v>11.568</v>
      </c>
      <c r="J238" s="707">
        <v>11.568</v>
      </c>
      <c r="K238" s="710" t="s">
        <v>342</v>
      </c>
    </row>
    <row r="239" spans="1:11" ht="14.4" customHeight="1" thickBot="1" x14ac:dyDescent="0.35">
      <c r="A239" s="723" t="s">
        <v>560</v>
      </c>
      <c r="B239" s="701">
        <v>0</v>
      </c>
      <c r="C239" s="701">
        <v>7.2220000000000004</v>
      </c>
      <c r="D239" s="702">
        <v>7.2220000000000004</v>
      </c>
      <c r="E239" s="711" t="s">
        <v>342</v>
      </c>
      <c r="F239" s="701">
        <v>0</v>
      </c>
      <c r="G239" s="702">
        <v>0</v>
      </c>
      <c r="H239" s="704">
        <v>0.86799999999999999</v>
      </c>
      <c r="I239" s="701">
        <v>11.568</v>
      </c>
      <c r="J239" s="702">
        <v>11.568</v>
      </c>
      <c r="K239" s="712" t="s">
        <v>342</v>
      </c>
    </row>
    <row r="240" spans="1:11" ht="14.4" customHeight="1" thickBot="1" x14ac:dyDescent="0.35">
      <c r="A240" s="722" t="s">
        <v>561</v>
      </c>
      <c r="B240" s="706">
        <v>1149.1847238692801</v>
      </c>
      <c r="C240" s="706">
        <v>1099.5260000000001</v>
      </c>
      <c r="D240" s="707">
        <v>-49.658723869277999</v>
      </c>
      <c r="E240" s="713">
        <v>0.95678786635599999</v>
      </c>
      <c r="F240" s="706">
        <v>1180.4351726191701</v>
      </c>
      <c r="G240" s="707">
        <v>1180.4351726191701</v>
      </c>
      <c r="H240" s="709">
        <v>66.749970000000005</v>
      </c>
      <c r="I240" s="706">
        <v>1210.5567799999999</v>
      </c>
      <c r="J240" s="707">
        <v>30.12160738083</v>
      </c>
      <c r="K240" s="714">
        <v>1.0255173753539999</v>
      </c>
    </row>
    <row r="241" spans="1:11" ht="14.4" customHeight="1" thickBot="1" x14ac:dyDescent="0.35">
      <c r="A241" s="723" t="s">
        <v>562</v>
      </c>
      <c r="B241" s="701">
        <v>1149.1847238692801</v>
      </c>
      <c r="C241" s="701">
        <v>1099.5260000000001</v>
      </c>
      <c r="D241" s="702">
        <v>-49.658723869277999</v>
      </c>
      <c r="E241" s="703">
        <v>0.95678786635599999</v>
      </c>
      <c r="F241" s="701">
        <v>1180.4351726191701</v>
      </c>
      <c r="G241" s="702">
        <v>1180.4351726191701</v>
      </c>
      <c r="H241" s="704">
        <v>66.749970000000005</v>
      </c>
      <c r="I241" s="701">
        <v>1210.5567799999999</v>
      </c>
      <c r="J241" s="702">
        <v>30.12160738083</v>
      </c>
      <c r="K241" s="705">
        <v>1.0255173753539999</v>
      </c>
    </row>
    <row r="242" spans="1:11" ht="14.4" customHeight="1" thickBot="1" x14ac:dyDescent="0.35">
      <c r="A242" s="722" t="s">
        <v>563</v>
      </c>
      <c r="B242" s="706">
        <v>0</v>
      </c>
      <c r="C242" s="706">
        <v>255.34754000000001</v>
      </c>
      <c r="D242" s="707">
        <v>255.34754000000001</v>
      </c>
      <c r="E242" s="708" t="s">
        <v>342</v>
      </c>
      <c r="F242" s="706">
        <v>0</v>
      </c>
      <c r="G242" s="707">
        <v>0</v>
      </c>
      <c r="H242" s="709">
        <v>11.30071</v>
      </c>
      <c r="I242" s="706">
        <v>173.61711</v>
      </c>
      <c r="J242" s="707">
        <v>173.61711</v>
      </c>
      <c r="K242" s="710" t="s">
        <v>342</v>
      </c>
    </row>
    <row r="243" spans="1:11" ht="14.4" customHeight="1" thickBot="1" x14ac:dyDescent="0.35">
      <c r="A243" s="723" t="s">
        <v>564</v>
      </c>
      <c r="B243" s="701">
        <v>0</v>
      </c>
      <c r="C243" s="701">
        <v>255.34754000000001</v>
      </c>
      <c r="D243" s="702">
        <v>255.34754000000001</v>
      </c>
      <c r="E243" s="711" t="s">
        <v>342</v>
      </c>
      <c r="F243" s="701">
        <v>0</v>
      </c>
      <c r="G243" s="702">
        <v>0</v>
      </c>
      <c r="H243" s="704">
        <v>11.30071</v>
      </c>
      <c r="I243" s="701">
        <v>173.61711</v>
      </c>
      <c r="J243" s="702">
        <v>173.61711</v>
      </c>
      <c r="K243" s="712" t="s">
        <v>342</v>
      </c>
    </row>
    <row r="244" spans="1:11" ht="14.4" customHeight="1" thickBot="1" x14ac:dyDescent="0.35">
      <c r="A244" s="722" t="s">
        <v>565</v>
      </c>
      <c r="B244" s="706">
        <v>2970.2205940553399</v>
      </c>
      <c r="C244" s="706">
        <v>3039.8214600000001</v>
      </c>
      <c r="D244" s="707">
        <v>69.600865944662999</v>
      </c>
      <c r="E244" s="713">
        <v>1.0234328945410001</v>
      </c>
      <c r="F244" s="706">
        <v>2930.8928695822701</v>
      </c>
      <c r="G244" s="707">
        <v>2930.8928695822701</v>
      </c>
      <c r="H244" s="709">
        <v>399.42711000000003</v>
      </c>
      <c r="I244" s="706">
        <v>3467.9576200000001</v>
      </c>
      <c r="J244" s="707">
        <v>537.06475041772603</v>
      </c>
      <c r="K244" s="714">
        <v>1.1832427094110001</v>
      </c>
    </row>
    <row r="245" spans="1:11" ht="14.4" customHeight="1" thickBot="1" x14ac:dyDescent="0.35">
      <c r="A245" s="723" t="s">
        <v>566</v>
      </c>
      <c r="B245" s="701">
        <v>2970.2205940553399</v>
      </c>
      <c r="C245" s="701">
        <v>3039.8214600000001</v>
      </c>
      <c r="D245" s="702">
        <v>69.600865944662999</v>
      </c>
      <c r="E245" s="703">
        <v>1.0234328945410001</v>
      </c>
      <c r="F245" s="701">
        <v>2930.8928695822701</v>
      </c>
      <c r="G245" s="702">
        <v>2930.8928695822701</v>
      </c>
      <c r="H245" s="704">
        <v>399.42711000000003</v>
      </c>
      <c r="I245" s="701">
        <v>3467.9576200000001</v>
      </c>
      <c r="J245" s="702">
        <v>537.06475041772603</v>
      </c>
      <c r="K245" s="705">
        <v>1.1832427094110001</v>
      </c>
    </row>
    <row r="246" spans="1:11" ht="14.4" customHeight="1" thickBot="1" x14ac:dyDescent="0.35">
      <c r="A246" s="727"/>
      <c r="B246" s="701">
        <v>-12356.9574744741</v>
      </c>
      <c r="C246" s="701">
        <v>-14672.85079</v>
      </c>
      <c r="D246" s="702">
        <v>-2315.8933155259301</v>
      </c>
      <c r="E246" s="703">
        <v>1.187416143521</v>
      </c>
      <c r="F246" s="701">
        <v>-14117.565405915</v>
      </c>
      <c r="G246" s="702">
        <v>-14117.565405915</v>
      </c>
      <c r="H246" s="704">
        <v>-20.574609999991999</v>
      </c>
      <c r="I246" s="701">
        <v>-16561.384529999999</v>
      </c>
      <c r="J246" s="702">
        <v>-2443.8191240849801</v>
      </c>
      <c r="K246" s="705">
        <v>1.1731048558170001</v>
      </c>
    </row>
    <row r="247" spans="1:11" ht="14.4" customHeight="1" thickBot="1" x14ac:dyDescent="0.35">
      <c r="A247" s="728" t="s">
        <v>66</v>
      </c>
      <c r="B247" s="715">
        <v>-12356.9574744741</v>
      </c>
      <c r="C247" s="715">
        <v>-14672.85079</v>
      </c>
      <c r="D247" s="716">
        <v>-2315.8933155259301</v>
      </c>
      <c r="E247" s="717">
        <v>-1.0806118016090001</v>
      </c>
      <c r="F247" s="715">
        <v>-14117.565405915</v>
      </c>
      <c r="G247" s="716">
        <v>-14117.565405915</v>
      </c>
      <c r="H247" s="715">
        <v>-20.574609999991999</v>
      </c>
      <c r="I247" s="715">
        <v>-16561.384529999999</v>
      </c>
      <c r="J247" s="716">
        <v>-2443.8191240849801</v>
      </c>
      <c r="K247" s="718">
        <v>1.1731048558170001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567</v>
      </c>
      <c r="B5" s="730" t="s">
        <v>568</v>
      </c>
      <c r="C5" s="731" t="s">
        <v>569</v>
      </c>
      <c r="D5" s="731" t="s">
        <v>569</v>
      </c>
      <c r="E5" s="731"/>
      <c r="F5" s="731" t="s">
        <v>569</v>
      </c>
      <c r="G5" s="731" t="s">
        <v>569</v>
      </c>
      <c r="H5" s="731" t="s">
        <v>569</v>
      </c>
      <c r="I5" s="732" t="s">
        <v>569</v>
      </c>
      <c r="J5" s="733" t="s">
        <v>73</v>
      </c>
    </row>
    <row r="6" spans="1:10" ht="14.4" customHeight="1" x14ac:dyDescent="0.3">
      <c r="A6" s="729" t="s">
        <v>567</v>
      </c>
      <c r="B6" s="730" t="s">
        <v>570</v>
      </c>
      <c r="C6" s="731">
        <v>748.27666999999974</v>
      </c>
      <c r="D6" s="731">
        <v>779.05002999999999</v>
      </c>
      <c r="E6" s="731"/>
      <c r="F6" s="731">
        <v>715.95756000000029</v>
      </c>
      <c r="G6" s="731">
        <v>1014</v>
      </c>
      <c r="H6" s="731">
        <v>-298.04243999999971</v>
      </c>
      <c r="I6" s="732">
        <v>0.70607254437869849</v>
      </c>
      <c r="J6" s="733" t="s">
        <v>1</v>
      </c>
    </row>
    <row r="7" spans="1:10" ht="14.4" customHeight="1" x14ac:dyDescent="0.3">
      <c r="A7" s="729" t="s">
        <v>567</v>
      </c>
      <c r="B7" s="730" t="s">
        <v>571</v>
      </c>
      <c r="C7" s="731">
        <v>8.6185799999999997</v>
      </c>
      <c r="D7" s="731">
        <v>16.860060000000001</v>
      </c>
      <c r="E7" s="731"/>
      <c r="F7" s="731">
        <v>18.115489999999998</v>
      </c>
      <c r="G7" s="731">
        <v>30</v>
      </c>
      <c r="H7" s="731">
        <v>-11.884510000000002</v>
      </c>
      <c r="I7" s="732">
        <v>0.60384966666666662</v>
      </c>
      <c r="J7" s="733" t="s">
        <v>1</v>
      </c>
    </row>
    <row r="8" spans="1:10" ht="14.4" customHeight="1" x14ac:dyDescent="0.3">
      <c r="A8" s="729" t="s">
        <v>567</v>
      </c>
      <c r="B8" s="730" t="s">
        <v>572</v>
      </c>
      <c r="C8" s="731">
        <v>73.036299999999997</v>
      </c>
      <c r="D8" s="731">
        <v>52.735409999999995</v>
      </c>
      <c r="E8" s="731"/>
      <c r="F8" s="731">
        <v>49.779690000000009</v>
      </c>
      <c r="G8" s="731">
        <v>70</v>
      </c>
      <c r="H8" s="731">
        <v>-20.220309999999991</v>
      </c>
      <c r="I8" s="732">
        <v>0.71113842857142873</v>
      </c>
      <c r="J8" s="733" t="s">
        <v>1</v>
      </c>
    </row>
    <row r="9" spans="1:10" ht="14.4" customHeight="1" x14ac:dyDescent="0.3">
      <c r="A9" s="729" t="s">
        <v>567</v>
      </c>
      <c r="B9" s="730" t="s">
        <v>573</v>
      </c>
      <c r="C9" s="731">
        <v>0</v>
      </c>
      <c r="D9" s="731">
        <v>7.6548599999999993</v>
      </c>
      <c r="E9" s="731"/>
      <c r="F9" s="731">
        <v>0</v>
      </c>
      <c r="G9" s="731">
        <v>10</v>
      </c>
      <c r="H9" s="731">
        <v>-10</v>
      </c>
      <c r="I9" s="732">
        <v>0</v>
      </c>
      <c r="J9" s="733" t="s">
        <v>1</v>
      </c>
    </row>
    <row r="10" spans="1:10" ht="14.4" customHeight="1" x14ac:dyDescent="0.3">
      <c r="A10" s="729" t="s">
        <v>567</v>
      </c>
      <c r="B10" s="730" t="s">
        <v>574</v>
      </c>
      <c r="C10" s="731">
        <v>30.992600000000003</v>
      </c>
      <c r="D10" s="731">
        <v>0</v>
      </c>
      <c r="E10" s="731"/>
      <c r="F10" s="731">
        <v>5.7222</v>
      </c>
      <c r="G10" s="731">
        <v>0</v>
      </c>
      <c r="H10" s="731">
        <v>5.7222</v>
      </c>
      <c r="I10" s="732" t="s">
        <v>569</v>
      </c>
      <c r="J10" s="733" t="s">
        <v>1</v>
      </c>
    </row>
    <row r="11" spans="1:10" ht="14.4" customHeight="1" x14ac:dyDescent="0.3">
      <c r="A11" s="729" t="s">
        <v>567</v>
      </c>
      <c r="B11" s="730" t="s">
        <v>575</v>
      </c>
      <c r="C11" s="731">
        <v>90.292700000000011</v>
      </c>
      <c r="D11" s="731">
        <v>333.40832</v>
      </c>
      <c r="E11" s="731"/>
      <c r="F11" s="731">
        <v>21.263469999999998</v>
      </c>
      <c r="G11" s="731">
        <v>445</v>
      </c>
      <c r="H11" s="731">
        <v>-423.73653000000002</v>
      </c>
      <c r="I11" s="732">
        <v>4.7783078651685386E-2</v>
      </c>
      <c r="J11" s="733" t="s">
        <v>1</v>
      </c>
    </row>
    <row r="12" spans="1:10" ht="14.4" customHeight="1" x14ac:dyDescent="0.3">
      <c r="A12" s="729" t="s">
        <v>567</v>
      </c>
      <c r="B12" s="730" t="s">
        <v>576</v>
      </c>
      <c r="C12" s="731">
        <v>219.28927000000007</v>
      </c>
      <c r="D12" s="731">
        <v>230.01868999999996</v>
      </c>
      <c r="E12" s="731"/>
      <c r="F12" s="731">
        <v>171.87110000000004</v>
      </c>
      <c r="G12" s="731">
        <v>280.0000137939453</v>
      </c>
      <c r="H12" s="731">
        <v>-108.12891379394526</v>
      </c>
      <c r="I12" s="732">
        <v>0.61382532690331093</v>
      </c>
      <c r="J12" s="733" t="s">
        <v>1</v>
      </c>
    </row>
    <row r="13" spans="1:10" ht="14.4" customHeight="1" x14ac:dyDescent="0.3">
      <c r="A13" s="729" t="s">
        <v>567</v>
      </c>
      <c r="B13" s="730" t="s">
        <v>577</v>
      </c>
      <c r="C13" s="731">
        <v>257.33567999999997</v>
      </c>
      <c r="D13" s="731">
        <v>30.345130000000001</v>
      </c>
      <c r="E13" s="731"/>
      <c r="F13" s="731">
        <v>6.2844100000000003</v>
      </c>
      <c r="G13" s="731">
        <v>140</v>
      </c>
      <c r="H13" s="731">
        <v>-133.71558999999999</v>
      </c>
      <c r="I13" s="732">
        <v>4.4888642857142856E-2</v>
      </c>
      <c r="J13" s="733" t="s">
        <v>1</v>
      </c>
    </row>
    <row r="14" spans="1:10" ht="14.4" customHeight="1" x14ac:dyDescent="0.3">
      <c r="A14" s="729" t="s">
        <v>567</v>
      </c>
      <c r="B14" s="730" t="s">
        <v>578</v>
      </c>
      <c r="C14" s="731">
        <v>101.59937000000002</v>
      </c>
      <c r="D14" s="731">
        <v>94.492620000000002</v>
      </c>
      <c r="E14" s="731"/>
      <c r="F14" s="731">
        <v>83.14088000000001</v>
      </c>
      <c r="G14" s="731">
        <v>94.999999145507815</v>
      </c>
      <c r="H14" s="731">
        <v>-11.859119145507805</v>
      </c>
      <c r="I14" s="732">
        <v>0.87516716576656328</v>
      </c>
      <c r="J14" s="733" t="s">
        <v>1</v>
      </c>
    </row>
    <row r="15" spans="1:10" ht="14.4" customHeight="1" x14ac:dyDescent="0.3">
      <c r="A15" s="729" t="s">
        <v>567</v>
      </c>
      <c r="B15" s="730" t="s">
        <v>579</v>
      </c>
      <c r="C15" s="731">
        <v>1529.4411699999996</v>
      </c>
      <c r="D15" s="731">
        <v>1544.5651199999998</v>
      </c>
      <c r="E15" s="731"/>
      <c r="F15" s="731">
        <v>1072.1348000000003</v>
      </c>
      <c r="G15" s="731">
        <v>2084.000012939453</v>
      </c>
      <c r="H15" s="731">
        <v>-1011.8652129394527</v>
      </c>
      <c r="I15" s="732">
        <v>0.51446007358117485</v>
      </c>
      <c r="J15" s="733" t="s">
        <v>580</v>
      </c>
    </row>
    <row r="17" spans="1:10" ht="14.4" customHeight="1" x14ac:dyDescent="0.3">
      <c r="A17" s="729" t="s">
        <v>567</v>
      </c>
      <c r="B17" s="730" t="s">
        <v>568</v>
      </c>
      <c r="C17" s="731" t="s">
        <v>569</v>
      </c>
      <c r="D17" s="731" t="s">
        <v>569</v>
      </c>
      <c r="E17" s="731"/>
      <c r="F17" s="731" t="s">
        <v>569</v>
      </c>
      <c r="G17" s="731" t="s">
        <v>569</v>
      </c>
      <c r="H17" s="731" t="s">
        <v>569</v>
      </c>
      <c r="I17" s="732" t="s">
        <v>569</v>
      </c>
      <c r="J17" s="733" t="s">
        <v>73</v>
      </c>
    </row>
    <row r="18" spans="1:10" ht="14.4" customHeight="1" x14ac:dyDescent="0.3">
      <c r="A18" s="729" t="s">
        <v>581</v>
      </c>
      <c r="B18" s="730" t="s">
        <v>582</v>
      </c>
      <c r="C18" s="731" t="s">
        <v>569</v>
      </c>
      <c r="D18" s="731" t="s">
        <v>569</v>
      </c>
      <c r="E18" s="731"/>
      <c r="F18" s="731" t="s">
        <v>569</v>
      </c>
      <c r="G18" s="731" t="s">
        <v>569</v>
      </c>
      <c r="H18" s="731" t="s">
        <v>569</v>
      </c>
      <c r="I18" s="732" t="s">
        <v>569</v>
      </c>
      <c r="J18" s="733" t="s">
        <v>0</v>
      </c>
    </row>
    <row r="19" spans="1:10" ht="14.4" customHeight="1" x14ac:dyDescent="0.3">
      <c r="A19" s="729" t="s">
        <v>581</v>
      </c>
      <c r="B19" s="730" t="s">
        <v>570</v>
      </c>
      <c r="C19" s="731">
        <v>227.4190899999999</v>
      </c>
      <c r="D19" s="731">
        <v>218.95128</v>
      </c>
      <c r="E19" s="731"/>
      <c r="F19" s="731">
        <v>174.01247000000012</v>
      </c>
      <c r="G19" s="731">
        <v>258</v>
      </c>
      <c r="H19" s="731">
        <v>-83.987529999999879</v>
      </c>
      <c r="I19" s="732">
        <v>0.67446693798449664</v>
      </c>
      <c r="J19" s="733" t="s">
        <v>1</v>
      </c>
    </row>
    <row r="20" spans="1:10" ht="14.4" customHeight="1" x14ac:dyDescent="0.3">
      <c r="A20" s="729" t="s">
        <v>581</v>
      </c>
      <c r="B20" s="730" t="s">
        <v>571</v>
      </c>
      <c r="C20" s="731">
        <v>8.6185799999999997</v>
      </c>
      <c r="D20" s="731">
        <v>16.860060000000001</v>
      </c>
      <c r="E20" s="731"/>
      <c r="F20" s="731">
        <v>18.115489999999998</v>
      </c>
      <c r="G20" s="731">
        <v>30</v>
      </c>
      <c r="H20" s="731">
        <v>-11.884510000000002</v>
      </c>
      <c r="I20" s="732">
        <v>0.60384966666666662</v>
      </c>
      <c r="J20" s="733" t="s">
        <v>1</v>
      </c>
    </row>
    <row r="21" spans="1:10" ht="14.4" customHeight="1" x14ac:dyDescent="0.3">
      <c r="A21" s="729" t="s">
        <v>581</v>
      </c>
      <c r="B21" s="730" t="s">
        <v>572</v>
      </c>
      <c r="C21" s="731">
        <v>73.036299999999997</v>
      </c>
      <c r="D21" s="731">
        <v>52.735409999999995</v>
      </c>
      <c r="E21" s="731"/>
      <c r="F21" s="731">
        <v>49.779690000000009</v>
      </c>
      <c r="G21" s="731">
        <v>70</v>
      </c>
      <c r="H21" s="731">
        <v>-20.220309999999991</v>
      </c>
      <c r="I21" s="732">
        <v>0.71113842857142873</v>
      </c>
      <c r="J21" s="733" t="s">
        <v>1</v>
      </c>
    </row>
    <row r="22" spans="1:10" ht="14.4" customHeight="1" x14ac:dyDescent="0.3">
      <c r="A22" s="729" t="s">
        <v>581</v>
      </c>
      <c r="B22" s="730" t="s">
        <v>573</v>
      </c>
      <c r="C22" s="731">
        <v>0</v>
      </c>
      <c r="D22" s="731">
        <v>7.6548599999999993</v>
      </c>
      <c r="E22" s="731"/>
      <c r="F22" s="731">
        <v>0</v>
      </c>
      <c r="G22" s="731">
        <v>10</v>
      </c>
      <c r="H22" s="731">
        <v>-10</v>
      </c>
      <c r="I22" s="732">
        <v>0</v>
      </c>
      <c r="J22" s="733" t="s">
        <v>1</v>
      </c>
    </row>
    <row r="23" spans="1:10" ht="14.4" customHeight="1" x14ac:dyDescent="0.3">
      <c r="A23" s="729" t="s">
        <v>581</v>
      </c>
      <c r="B23" s="730" t="s">
        <v>574</v>
      </c>
      <c r="C23" s="731">
        <v>30.992600000000003</v>
      </c>
      <c r="D23" s="731">
        <v>0</v>
      </c>
      <c r="E23" s="731"/>
      <c r="F23" s="731">
        <v>5.7222</v>
      </c>
      <c r="G23" s="731">
        <v>0</v>
      </c>
      <c r="H23" s="731">
        <v>5.7222</v>
      </c>
      <c r="I23" s="732" t="s">
        <v>569</v>
      </c>
      <c r="J23" s="733" t="s">
        <v>1</v>
      </c>
    </row>
    <row r="24" spans="1:10" ht="14.4" customHeight="1" x14ac:dyDescent="0.3">
      <c r="A24" s="729" t="s">
        <v>581</v>
      </c>
      <c r="B24" s="730" t="s">
        <v>575</v>
      </c>
      <c r="C24" s="731">
        <v>90.292700000000011</v>
      </c>
      <c r="D24" s="731">
        <v>333.40832</v>
      </c>
      <c r="E24" s="731"/>
      <c r="F24" s="731">
        <v>21.263469999999998</v>
      </c>
      <c r="G24" s="731">
        <v>445</v>
      </c>
      <c r="H24" s="731">
        <v>-423.73653000000002</v>
      </c>
      <c r="I24" s="732">
        <v>4.7783078651685386E-2</v>
      </c>
      <c r="J24" s="733" t="s">
        <v>1</v>
      </c>
    </row>
    <row r="25" spans="1:10" ht="14.4" customHeight="1" x14ac:dyDescent="0.3">
      <c r="A25" s="729" t="s">
        <v>581</v>
      </c>
      <c r="B25" s="730" t="s">
        <v>576</v>
      </c>
      <c r="C25" s="731">
        <v>205.22491000000008</v>
      </c>
      <c r="D25" s="731">
        <v>227.35033999999999</v>
      </c>
      <c r="E25" s="731"/>
      <c r="F25" s="731">
        <v>158.94840000000005</v>
      </c>
      <c r="G25" s="731">
        <v>277</v>
      </c>
      <c r="H25" s="731">
        <v>-118.05159999999995</v>
      </c>
      <c r="I25" s="732">
        <v>0.57382093862815897</v>
      </c>
      <c r="J25" s="733" t="s">
        <v>1</v>
      </c>
    </row>
    <row r="26" spans="1:10" ht="14.4" customHeight="1" x14ac:dyDescent="0.3">
      <c r="A26" s="729" t="s">
        <v>581</v>
      </c>
      <c r="B26" s="730" t="s">
        <v>577</v>
      </c>
      <c r="C26" s="731">
        <v>257.33567999999997</v>
      </c>
      <c r="D26" s="731">
        <v>30.345130000000001</v>
      </c>
      <c r="E26" s="731"/>
      <c r="F26" s="731">
        <v>6.2844100000000003</v>
      </c>
      <c r="G26" s="731">
        <v>140</v>
      </c>
      <c r="H26" s="731">
        <v>-133.71558999999999</v>
      </c>
      <c r="I26" s="732">
        <v>4.4888642857142856E-2</v>
      </c>
      <c r="J26" s="733" t="s">
        <v>1</v>
      </c>
    </row>
    <row r="27" spans="1:10" ht="14.4" customHeight="1" x14ac:dyDescent="0.3">
      <c r="A27" s="729" t="s">
        <v>581</v>
      </c>
      <c r="B27" s="730" t="s">
        <v>578</v>
      </c>
      <c r="C27" s="731">
        <v>1.02925</v>
      </c>
      <c r="D27" s="731">
        <v>0</v>
      </c>
      <c r="E27" s="731"/>
      <c r="F27" s="731">
        <v>0</v>
      </c>
      <c r="G27" s="731">
        <v>0</v>
      </c>
      <c r="H27" s="731">
        <v>0</v>
      </c>
      <c r="I27" s="732" t="s">
        <v>569</v>
      </c>
      <c r="J27" s="733" t="s">
        <v>1</v>
      </c>
    </row>
    <row r="28" spans="1:10" ht="14.4" customHeight="1" x14ac:dyDescent="0.3">
      <c r="A28" s="729" t="s">
        <v>581</v>
      </c>
      <c r="B28" s="730" t="s">
        <v>583</v>
      </c>
      <c r="C28" s="731">
        <v>893.94911000000002</v>
      </c>
      <c r="D28" s="731">
        <v>887.30539999999996</v>
      </c>
      <c r="E28" s="731"/>
      <c r="F28" s="731">
        <v>434.12613000000016</v>
      </c>
      <c r="G28" s="731">
        <v>1230</v>
      </c>
      <c r="H28" s="731">
        <v>-795.8738699999999</v>
      </c>
      <c r="I28" s="732">
        <v>0.35294807317073185</v>
      </c>
      <c r="J28" s="733" t="s">
        <v>584</v>
      </c>
    </row>
    <row r="29" spans="1:10" ht="14.4" customHeight="1" x14ac:dyDescent="0.3">
      <c r="A29" s="729" t="s">
        <v>569</v>
      </c>
      <c r="B29" s="730" t="s">
        <v>569</v>
      </c>
      <c r="C29" s="731" t="s">
        <v>569</v>
      </c>
      <c r="D29" s="731" t="s">
        <v>569</v>
      </c>
      <c r="E29" s="731"/>
      <c r="F29" s="731" t="s">
        <v>569</v>
      </c>
      <c r="G29" s="731" t="s">
        <v>569</v>
      </c>
      <c r="H29" s="731" t="s">
        <v>569</v>
      </c>
      <c r="I29" s="732" t="s">
        <v>569</v>
      </c>
      <c r="J29" s="733" t="s">
        <v>585</v>
      </c>
    </row>
    <row r="30" spans="1:10" ht="14.4" customHeight="1" x14ac:dyDescent="0.3">
      <c r="A30" s="729" t="s">
        <v>586</v>
      </c>
      <c r="B30" s="730" t="s">
        <v>587</v>
      </c>
      <c r="C30" s="731" t="s">
        <v>569</v>
      </c>
      <c r="D30" s="731" t="s">
        <v>569</v>
      </c>
      <c r="E30" s="731"/>
      <c r="F30" s="731" t="s">
        <v>569</v>
      </c>
      <c r="G30" s="731" t="s">
        <v>569</v>
      </c>
      <c r="H30" s="731" t="s">
        <v>569</v>
      </c>
      <c r="I30" s="732" t="s">
        <v>569</v>
      </c>
      <c r="J30" s="733" t="s">
        <v>0</v>
      </c>
    </row>
    <row r="31" spans="1:10" ht="14.4" customHeight="1" x14ac:dyDescent="0.3">
      <c r="A31" s="729" t="s">
        <v>586</v>
      </c>
      <c r="B31" s="730" t="s">
        <v>570</v>
      </c>
      <c r="C31" s="731">
        <v>221.21374000000003</v>
      </c>
      <c r="D31" s="731">
        <v>184.43722</v>
      </c>
      <c r="E31" s="731"/>
      <c r="F31" s="731">
        <v>163.66482000000013</v>
      </c>
      <c r="G31" s="731">
        <v>208</v>
      </c>
      <c r="H31" s="731">
        <v>-44.335179999999866</v>
      </c>
      <c r="I31" s="732">
        <v>0.78685009615384682</v>
      </c>
      <c r="J31" s="733" t="s">
        <v>1</v>
      </c>
    </row>
    <row r="32" spans="1:10" ht="14.4" customHeight="1" x14ac:dyDescent="0.3">
      <c r="A32" s="729" t="s">
        <v>586</v>
      </c>
      <c r="B32" s="730" t="s">
        <v>576</v>
      </c>
      <c r="C32" s="731">
        <v>8.9550800000000024</v>
      </c>
      <c r="D32" s="731">
        <v>0.92979000000000001</v>
      </c>
      <c r="E32" s="731"/>
      <c r="F32" s="731">
        <v>0.94588000000000005</v>
      </c>
      <c r="G32" s="731">
        <v>1</v>
      </c>
      <c r="H32" s="731">
        <v>-5.4119999999999946E-2</v>
      </c>
      <c r="I32" s="732">
        <v>0.94588000000000005</v>
      </c>
      <c r="J32" s="733" t="s">
        <v>1</v>
      </c>
    </row>
    <row r="33" spans="1:10" ht="14.4" customHeight="1" x14ac:dyDescent="0.3">
      <c r="A33" s="729" t="s">
        <v>586</v>
      </c>
      <c r="B33" s="730" t="s">
        <v>578</v>
      </c>
      <c r="C33" s="731">
        <v>2.0585</v>
      </c>
      <c r="D33" s="731">
        <v>0</v>
      </c>
      <c r="E33" s="731"/>
      <c r="F33" s="731">
        <v>0</v>
      </c>
      <c r="G33" s="731">
        <v>0</v>
      </c>
      <c r="H33" s="731">
        <v>0</v>
      </c>
      <c r="I33" s="732" t="s">
        <v>569</v>
      </c>
      <c r="J33" s="733" t="s">
        <v>1</v>
      </c>
    </row>
    <row r="34" spans="1:10" ht="14.4" customHeight="1" x14ac:dyDescent="0.3">
      <c r="A34" s="729" t="s">
        <v>586</v>
      </c>
      <c r="B34" s="730" t="s">
        <v>588</v>
      </c>
      <c r="C34" s="731">
        <v>232.22732000000005</v>
      </c>
      <c r="D34" s="731">
        <v>185.36700999999999</v>
      </c>
      <c r="E34" s="731"/>
      <c r="F34" s="731">
        <v>164.61070000000012</v>
      </c>
      <c r="G34" s="731">
        <v>209</v>
      </c>
      <c r="H34" s="731">
        <v>-44.389299999999878</v>
      </c>
      <c r="I34" s="732">
        <v>0.78761100478468959</v>
      </c>
      <c r="J34" s="733" t="s">
        <v>584</v>
      </c>
    </row>
    <row r="35" spans="1:10" ht="14.4" customHeight="1" x14ac:dyDescent="0.3">
      <c r="A35" s="729" t="s">
        <v>569</v>
      </c>
      <c r="B35" s="730" t="s">
        <v>569</v>
      </c>
      <c r="C35" s="731" t="s">
        <v>569</v>
      </c>
      <c r="D35" s="731" t="s">
        <v>569</v>
      </c>
      <c r="E35" s="731"/>
      <c r="F35" s="731" t="s">
        <v>569</v>
      </c>
      <c r="G35" s="731" t="s">
        <v>569</v>
      </c>
      <c r="H35" s="731" t="s">
        <v>569</v>
      </c>
      <c r="I35" s="732" t="s">
        <v>569</v>
      </c>
      <c r="J35" s="733" t="s">
        <v>585</v>
      </c>
    </row>
    <row r="36" spans="1:10" ht="14.4" customHeight="1" x14ac:dyDescent="0.3">
      <c r="A36" s="729" t="s">
        <v>589</v>
      </c>
      <c r="B36" s="730" t="s">
        <v>590</v>
      </c>
      <c r="C36" s="731" t="s">
        <v>569</v>
      </c>
      <c r="D36" s="731" t="s">
        <v>569</v>
      </c>
      <c r="E36" s="731"/>
      <c r="F36" s="731" t="s">
        <v>569</v>
      </c>
      <c r="G36" s="731" t="s">
        <v>569</v>
      </c>
      <c r="H36" s="731" t="s">
        <v>569</v>
      </c>
      <c r="I36" s="732" t="s">
        <v>569</v>
      </c>
      <c r="J36" s="733" t="s">
        <v>0</v>
      </c>
    </row>
    <row r="37" spans="1:10" ht="14.4" customHeight="1" x14ac:dyDescent="0.3">
      <c r="A37" s="729" t="s">
        <v>589</v>
      </c>
      <c r="B37" s="730" t="s">
        <v>570</v>
      </c>
      <c r="C37" s="731">
        <v>205.72502000000003</v>
      </c>
      <c r="D37" s="731">
        <v>195.86063999999996</v>
      </c>
      <c r="E37" s="731"/>
      <c r="F37" s="731">
        <v>169.00477000000001</v>
      </c>
      <c r="G37" s="731">
        <v>225</v>
      </c>
      <c r="H37" s="731">
        <v>-55.995229999999992</v>
      </c>
      <c r="I37" s="732">
        <v>0.75113231111111112</v>
      </c>
      <c r="J37" s="733" t="s">
        <v>1</v>
      </c>
    </row>
    <row r="38" spans="1:10" ht="14.4" customHeight="1" x14ac:dyDescent="0.3">
      <c r="A38" s="729" t="s">
        <v>589</v>
      </c>
      <c r="B38" s="730" t="s">
        <v>576</v>
      </c>
      <c r="C38" s="731">
        <v>4.08155</v>
      </c>
      <c r="D38" s="731">
        <v>0.39763999999999999</v>
      </c>
      <c r="E38" s="731"/>
      <c r="F38" s="731">
        <v>2.9724399999999997</v>
      </c>
      <c r="G38" s="731">
        <v>0</v>
      </c>
      <c r="H38" s="731">
        <v>2.9724399999999997</v>
      </c>
      <c r="I38" s="732" t="s">
        <v>569</v>
      </c>
      <c r="J38" s="733" t="s">
        <v>1</v>
      </c>
    </row>
    <row r="39" spans="1:10" ht="14.4" customHeight="1" x14ac:dyDescent="0.3">
      <c r="A39" s="729" t="s">
        <v>589</v>
      </c>
      <c r="B39" s="730" t="s">
        <v>578</v>
      </c>
      <c r="C39" s="731">
        <v>0</v>
      </c>
      <c r="D39" s="731">
        <v>1.02925</v>
      </c>
      <c r="E39" s="731"/>
      <c r="F39" s="731">
        <v>0</v>
      </c>
      <c r="G39" s="731">
        <v>1</v>
      </c>
      <c r="H39" s="731">
        <v>-1</v>
      </c>
      <c r="I39" s="732">
        <v>0</v>
      </c>
      <c r="J39" s="733" t="s">
        <v>1</v>
      </c>
    </row>
    <row r="40" spans="1:10" ht="14.4" customHeight="1" x14ac:dyDescent="0.3">
      <c r="A40" s="729" t="s">
        <v>589</v>
      </c>
      <c r="B40" s="730" t="s">
        <v>591</v>
      </c>
      <c r="C40" s="731">
        <v>209.80657000000002</v>
      </c>
      <c r="D40" s="731">
        <v>197.28752999999995</v>
      </c>
      <c r="E40" s="731"/>
      <c r="F40" s="731">
        <v>171.97721000000001</v>
      </c>
      <c r="G40" s="731">
        <v>227</v>
      </c>
      <c r="H40" s="731">
        <v>-55.022789999999986</v>
      </c>
      <c r="I40" s="732">
        <v>0.75760885462555072</v>
      </c>
      <c r="J40" s="733" t="s">
        <v>584</v>
      </c>
    </row>
    <row r="41" spans="1:10" ht="14.4" customHeight="1" x14ac:dyDescent="0.3">
      <c r="A41" s="729" t="s">
        <v>569</v>
      </c>
      <c r="B41" s="730" t="s">
        <v>569</v>
      </c>
      <c r="C41" s="731" t="s">
        <v>569</v>
      </c>
      <c r="D41" s="731" t="s">
        <v>569</v>
      </c>
      <c r="E41" s="731"/>
      <c r="F41" s="731" t="s">
        <v>569</v>
      </c>
      <c r="G41" s="731" t="s">
        <v>569</v>
      </c>
      <c r="H41" s="731" t="s">
        <v>569</v>
      </c>
      <c r="I41" s="732" t="s">
        <v>569</v>
      </c>
      <c r="J41" s="733" t="s">
        <v>585</v>
      </c>
    </row>
    <row r="42" spans="1:10" ht="14.4" customHeight="1" x14ac:dyDescent="0.3">
      <c r="A42" s="729" t="s">
        <v>592</v>
      </c>
      <c r="B42" s="730" t="s">
        <v>593</v>
      </c>
      <c r="C42" s="731" t="s">
        <v>569</v>
      </c>
      <c r="D42" s="731" t="s">
        <v>569</v>
      </c>
      <c r="E42" s="731"/>
      <c r="F42" s="731" t="s">
        <v>569</v>
      </c>
      <c r="G42" s="731" t="s">
        <v>569</v>
      </c>
      <c r="H42" s="731" t="s">
        <v>569</v>
      </c>
      <c r="I42" s="732" t="s">
        <v>569</v>
      </c>
      <c r="J42" s="733" t="s">
        <v>0</v>
      </c>
    </row>
    <row r="43" spans="1:10" ht="14.4" customHeight="1" x14ac:dyDescent="0.3">
      <c r="A43" s="729" t="s">
        <v>592</v>
      </c>
      <c r="B43" s="730" t="s">
        <v>570</v>
      </c>
      <c r="C43" s="731">
        <v>0</v>
      </c>
      <c r="D43" s="731">
        <v>75.795169999999999</v>
      </c>
      <c r="E43" s="731"/>
      <c r="F43" s="731">
        <v>116.60039999999998</v>
      </c>
      <c r="G43" s="731">
        <v>200</v>
      </c>
      <c r="H43" s="731">
        <v>-83.399600000000021</v>
      </c>
      <c r="I43" s="732">
        <v>0.58300199999999991</v>
      </c>
      <c r="J43" s="733" t="s">
        <v>1</v>
      </c>
    </row>
    <row r="44" spans="1:10" ht="14.4" customHeight="1" x14ac:dyDescent="0.3">
      <c r="A44" s="729" t="s">
        <v>592</v>
      </c>
      <c r="B44" s="730" t="s">
        <v>576</v>
      </c>
      <c r="C44" s="731">
        <v>0</v>
      </c>
      <c r="D44" s="731">
        <v>0.65405999999999997</v>
      </c>
      <c r="E44" s="731"/>
      <c r="F44" s="731">
        <v>8.0103600000000021</v>
      </c>
      <c r="G44" s="731">
        <v>1</v>
      </c>
      <c r="H44" s="731">
        <v>7.0103600000000021</v>
      </c>
      <c r="I44" s="732">
        <v>8.0103600000000021</v>
      </c>
      <c r="J44" s="733" t="s">
        <v>1</v>
      </c>
    </row>
    <row r="45" spans="1:10" ht="14.4" customHeight="1" x14ac:dyDescent="0.3">
      <c r="A45" s="729" t="s">
        <v>592</v>
      </c>
      <c r="B45" s="730" t="s">
        <v>594</v>
      </c>
      <c r="C45" s="731">
        <v>0</v>
      </c>
      <c r="D45" s="731">
        <v>76.44923</v>
      </c>
      <c r="E45" s="731"/>
      <c r="F45" s="731">
        <v>124.61075999999998</v>
      </c>
      <c r="G45" s="731">
        <v>201</v>
      </c>
      <c r="H45" s="731">
        <v>-76.389240000000015</v>
      </c>
      <c r="I45" s="732">
        <v>0.61995402985074621</v>
      </c>
      <c r="J45" s="733" t="s">
        <v>584</v>
      </c>
    </row>
    <row r="46" spans="1:10" ht="14.4" customHeight="1" x14ac:dyDescent="0.3">
      <c r="A46" s="729" t="s">
        <v>569</v>
      </c>
      <c r="B46" s="730" t="s">
        <v>569</v>
      </c>
      <c r="C46" s="731" t="s">
        <v>569</v>
      </c>
      <c r="D46" s="731" t="s">
        <v>569</v>
      </c>
      <c r="E46" s="731"/>
      <c r="F46" s="731" t="s">
        <v>569</v>
      </c>
      <c r="G46" s="731" t="s">
        <v>569</v>
      </c>
      <c r="H46" s="731" t="s">
        <v>569</v>
      </c>
      <c r="I46" s="732" t="s">
        <v>569</v>
      </c>
      <c r="J46" s="733" t="s">
        <v>585</v>
      </c>
    </row>
    <row r="47" spans="1:10" ht="14.4" customHeight="1" x14ac:dyDescent="0.3">
      <c r="A47" s="729" t="s">
        <v>595</v>
      </c>
      <c r="B47" s="730" t="s">
        <v>596</v>
      </c>
      <c r="C47" s="731" t="s">
        <v>569</v>
      </c>
      <c r="D47" s="731" t="s">
        <v>569</v>
      </c>
      <c r="E47" s="731"/>
      <c r="F47" s="731" t="s">
        <v>569</v>
      </c>
      <c r="G47" s="731" t="s">
        <v>569</v>
      </c>
      <c r="H47" s="731" t="s">
        <v>569</v>
      </c>
      <c r="I47" s="732" t="s">
        <v>569</v>
      </c>
      <c r="J47" s="733" t="s">
        <v>0</v>
      </c>
    </row>
    <row r="48" spans="1:10" ht="14.4" customHeight="1" x14ac:dyDescent="0.3">
      <c r="A48" s="729" t="s">
        <v>595</v>
      </c>
      <c r="B48" s="730" t="s">
        <v>570</v>
      </c>
      <c r="C48" s="731">
        <v>93.918819999999926</v>
      </c>
      <c r="D48" s="731">
        <v>104.00572</v>
      </c>
      <c r="E48" s="731"/>
      <c r="F48" s="731">
        <v>92.6751</v>
      </c>
      <c r="G48" s="731">
        <v>123</v>
      </c>
      <c r="H48" s="731">
        <v>-30.3249</v>
      </c>
      <c r="I48" s="732">
        <v>0.75345609756097565</v>
      </c>
      <c r="J48" s="733" t="s">
        <v>1</v>
      </c>
    </row>
    <row r="49" spans="1:10" ht="14.4" customHeight="1" x14ac:dyDescent="0.3">
      <c r="A49" s="729" t="s">
        <v>595</v>
      </c>
      <c r="B49" s="730" t="s">
        <v>576</v>
      </c>
      <c r="C49" s="731">
        <v>1.02773</v>
      </c>
      <c r="D49" s="731">
        <v>0.68685999999999992</v>
      </c>
      <c r="E49" s="731"/>
      <c r="F49" s="731">
        <v>0.99402000000000001</v>
      </c>
      <c r="G49" s="731">
        <v>1</v>
      </c>
      <c r="H49" s="731">
        <v>-5.9799999999999853E-3</v>
      </c>
      <c r="I49" s="732">
        <v>0.99402000000000001</v>
      </c>
      <c r="J49" s="733" t="s">
        <v>1</v>
      </c>
    </row>
    <row r="50" spans="1:10" ht="14.4" customHeight="1" x14ac:dyDescent="0.3">
      <c r="A50" s="729" t="s">
        <v>595</v>
      </c>
      <c r="B50" s="730" t="s">
        <v>578</v>
      </c>
      <c r="C50" s="731">
        <v>98.511620000000022</v>
      </c>
      <c r="D50" s="731">
        <v>93.463369999999998</v>
      </c>
      <c r="E50" s="731"/>
      <c r="F50" s="731">
        <v>83.14088000000001</v>
      </c>
      <c r="G50" s="731">
        <v>94</v>
      </c>
      <c r="H50" s="731">
        <v>-10.85911999999999</v>
      </c>
      <c r="I50" s="732">
        <v>0.8844774468085107</v>
      </c>
      <c r="J50" s="733" t="s">
        <v>1</v>
      </c>
    </row>
    <row r="51" spans="1:10" ht="14.4" customHeight="1" x14ac:dyDescent="0.3">
      <c r="A51" s="729" t="s">
        <v>595</v>
      </c>
      <c r="B51" s="730" t="s">
        <v>597</v>
      </c>
      <c r="C51" s="731">
        <v>193.45816999999994</v>
      </c>
      <c r="D51" s="731">
        <v>198.15594999999999</v>
      </c>
      <c r="E51" s="731"/>
      <c r="F51" s="731">
        <v>176.81</v>
      </c>
      <c r="G51" s="731">
        <v>218</v>
      </c>
      <c r="H51" s="731">
        <v>-41.19</v>
      </c>
      <c r="I51" s="732">
        <v>0.81105504587155963</v>
      </c>
      <c r="J51" s="733" t="s">
        <v>584</v>
      </c>
    </row>
    <row r="52" spans="1:10" ht="14.4" customHeight="1" x14ac:dyDescent="0.3">
      <c r="A52" s="729" t="s">
        <v>569</v>
      </c>
      <c r="B52" s="730" t="s">
        <v>569</v>
      </c>
      <c r="C52" s="731" t="s">
        <v>569</v>
      </c>
      <c r="D52" s="731" t="s">
        <v>569</v>
      </c>
      <c r="E52" s="731"/>
      <c r="F52" s="731" t="s">
        <v>569</v>
      </c>
      <c r="G52" s="731" t="s">
        <v>569</v>
      </c>
      <c r="H52" s="731" t="s">
        <v>569</v>
      </c>
      <c r="I52" s="732" t="s">
        <v>569</v>
      </c>
      <c r="J52" s="733" t="s">
        <v>585</v>
      </c>
    </row>
    <row r="53" spans="1:10" ht="14.4" customHeight="1" x14ac:dyDescent="0.3">
      <c r="A53" s="729" t="s">
        <v>567</v>
      </c>
      <c r="B53" s="730" t="s">
        <v>579</v>
      </c>
      <c r="C53" s="731">
        <v>1529.4411700000003</v>
      </c>
      <c r="D53" s="731">
        <v>1544.56512</v>
      </c>
      <c r="E53" s="731"/>
      <c r="F53" s="731">
        <v>1072.1348000000003</v>
      </c>
      <c r="G53" s="731">
        <v>2084</v>
      </c>
      <c r="H53" s="731">
        <v>-1011.8651999999997</v>
      </c>
      <c r="I53" s="732">
        <v>0.51446007677543204</v>
      </c>
      <c r="J53" s="733" t="s">
        <v>580</v>
      </c>
    </row>
  </sheetData>
  <mergeCells count="3">
    <mergeCell ref="F3:I3"/>
    <mergeCell ref="C4:D4"/>
    <mergeCell ref="A1:I1"/>
  </mergeCells>
  <conditionalFormatting sqref="F16 F54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53">
    <cfRule type="expression" dxfId="66" priority="5">
      <formula>$H17&gt;0</formula>
    </cfRule>
  </conditionalFormatting>
  <conditionalFormatting sqref="A17:A53">
    <cfRule type="expression" dxfId="65" priority="2">
      <formula>AND($J17&lt;&gt;"mezeraKL",$J17&lt;&gt;"")</formula>
    </cfRule>
  </conditionalFormatting>
  <conditionalFormatting sqref="I17:I53">
    <cfRule type="expression" dxfId="64" priority="6">
      <formula>$I17&gt;1</formula>
    </cfRule>
  </conditionalFormatting>
  <conditionalFormatting sqref="B17:B53">
    <cfRule type="expression" dxfId="63" priority="1">
      <formula>OR($J17="NS",$J17="SumaNS",$J17="Účet")</formula>
    </cfRule>
  </conditionalFormatting>
  <conditionalFormatting sqref="A17:D53 F17:I53">
    <cfRule type="expression" dxfId="62" priority="8">
      <formula>AND($J17&lt;&gt;"",$J17&lt;&gt;"mezeraKL")</formula>
    </cfRule>
  </conditionalFormatting>
  <conditionalFormatting sqref="B17:D53 F17:I53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3 F17:I53">
    <cfRule type="expression" dxfId="60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2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329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131.73424438972131</v>
      </c>
      <c r="M3" s="203">
        <f>SUBTOTAL(9,M5:M1048576)</f>
        <v>7531</v>
      </c>
      <c r="N3" s="204">
        <f>SUBTOTAL(9,N5:N1048576)</f>
        <v>992090.59449899115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567</v>
      </c>
      <c r="B5" s="741" t="s">
        <v>568</v>
      </c>
      <c r="C5" s="742" t="s">
        <v>581</v>
      </c>
      <c r="D5" s="743" t="s">
        <v>582</v>
      </c>
      <c r="E5" s="744">
        <v>50113001</v>
      </c>
      <c r="F5" s="743" t="s">
        <v>598</v>
      </c>
      <c r="G5" s="742" t="s">
        <v>599</v>
      </c>
      <c r="H5" s="742">
        <v>196887</v>
      </c>
      <c r="I5" s="742">
        <v>96887</v>
      </c>
      <c r="J5" s="742" t="s">
        <v>600</v>
      </c>
      <c r="K5" s="742" t="s">
        <v>601</v>
      </c>
      <c r="L5" s="745">
        <v>69.90569015543737</v>
      </c>
      <c r="M5" s="745">
        <v>24</v>
      </c>
      <c r="N5" s="746">
        <v>1677.736563730497</v>
      </c>
    </row>
    <row r="6" spans="1:14" ht="14.4" customHeight="1" x14ac:dyDescent="0.3">
      <c r="A6" s="747" t="s">
        <v>567</v>
      </c>
      <c r="B6" s="748" t="s">
        <v>568</v>
      </c>
      <c r="C6" s="749" t="s">
        <v>581</v>
      </c>
      <c r="D6" s="750" t="s">
        <v>582</v>
      </c>
      <c r="E6" s="751">
        <v>50113001</v>
      </c>
      <c r="F6" s="750" t="s">
        <v>598</v>
      </c>
      <c r="G6" s="749" t="s">
        <v>599</v>
      </c>
      <c r="H6" s="749">
        <v>846758</v>
      </c>
      <c r="I6" s="749">
        <v>103387</v>
      </c>
      <c r="J6" s="749" t="s">
        <v>602</v>
      </c>
      <c r="K6" s="749" t="s">
        <v>603</v>
      </c>
      <c r="L6" s="752">
        <v>72.860000000000014</v>
      </c>
      <c r="M6" s="752">
        <v>6</v>
      </c>
      <c r="N6" s="753">
        <v>437.16000000000008</v>
      </c>
    </row>
    <row r="7" spans="1:14" ht="14.4" customHeight="1" x14ac:dyDescent="0.3">
      <c r="A7" s="747" t="s">
        <v>567</v>
      </c>
      <c r="B7" s="748" t="s">
        <v>568</v>
      </c>
      <c r="C7" s="749" t="s">
        <v>581</v>
      </c>
      <c r="D7" s="750" t="s">
        <v>582</v>
      </c>
      <c r="E7" s="751">
        <v>50113001</v>
      </c>
      <c r="F7" s="750" t="s">
        <v>598</v>
      </c>
      <c r="G7" s="749" t="s">
        <v>599</v>
      </c>
      <c r="H7" s="749">
        <v>176064</v>
      </c>
      <c r="I7" s="749">
        <v>76064</v>
      </c>
      <c r="J7" s="749" t="s">
        <v>604</v>
      </c>
      <c r="K7" s="749" t="s">
        <v>605</v>
      </c>
      <c r="L7" s="752">
        <v>71.14</v>
      </c>
      <c r="M7" s="752">
        <v>1</v>
      </c>
      <c r="N7" s="753">
        <v>71.14</v>
      </c>
    </row>
    <row r="8" spans="1:14" ht="14.4" customHeight="1" x14ac:dyDescent="0.3">
      <c r="A8" s="747" t="s">
        <v>567</v>
      </c>
      <c r="B8" s="748" t="s">
        <v>568</v>
      </c>
      <c r="C8" s="749" t="s">
        <v>581</v>
      </c>
      <c r="D8" s="750" t="s">
        <v>582</v>
      </c>
      <c r="E8" s="751">
        <v>50113001</v>
      </c>
      <c r="F8" s="750" t="s">
        <v>598</v>
      </c>
      <c r="G8" s="749" t="s">
        <v>606</v>
      </c>
      <c r="H8" s="749">
        <v>126486</v>
      </c>
      <c r="I8" s="749">
        <v>26486</v>
      </c>
      <c r="J8" s="749" t="s">
        <v>607</v>
      </c>
      <c r="K8" s="749" t="s">
        <v>608</v>
      </c>
      <c r="L8" s="752">
        <v>629.13</v>
      </c>
      <c r="M8" s="752">
        <v>2</v>
      </c>
      <c r="N8" s="753">
        <v>1258.26</v>
      </c>
    </row>
    <row r="9" spans="1:14" ht="14.4" customHeight="1" x14ac:dyDescent="0.3">
      <c r="A9" s="747" t="s">
        <v>567</v>
      </c>
      <c r="B9" s="748" t="s">
        <v>568</v>
      </c>
      <c r="C9" s="749" t="s">
        <v>581</v>
      </c>
      <c r="D9" s="750" t="s">
        <v>582</v>
      </c>
      <c r="E9" s="751">
        <v>50113001</v>
      </c>
      <c r="F9" s="750" t="s">
        <v>598</v>
      </c>
      <c r="G9" s="749" t="s">
        <v>599</v>
      </c>
      <c r="H9" s="749">
        <v>100362</v>
      </c>
      <c r="I9" s="749">
        <v>362</v>
      </c>
      <c r="J9" s="749" t="s">
        <v>609</v>
      </c>
      <c r="K9" s="749" t="s">
        <v>610</v>
      </c>
      <c r="L9" s="752">
        <v>86.850000000000009</v>
      </c>
      <c r="M9" s="752">
        <v>7</v>
      </c>
      <c r="N9" s="753">
        <v>607.95000000000005</v>
      </c>
    </row>
    <row r="10" spans="1:14" ht="14.4" customHeight="1" x14ac:dyDescent="0.3">
      <c r="A10" s="747" t="s">
        <v>567</v>
      </c>
      <c r="B10" s="748" t="s">
        <v>568</v>
      </c>
      <c r="C10" s="749" t="s">
        <v>581</v>
      </c>
      <c r="D10" s="750" t="s">
        <v>582</v>
      </c>
      <c r="E10" s="751">
        <v>50113001</v>
      </c>
      <c r="F10" s="750" t="s">
        <v>598</v>
      </c>
      <c r="G10" s="749" t="s">
        <v>599</v>
      </c>
      <c r="H10" s="749">
        <v>28834</v>
      </c>
      <c r="I10" s="749">
        <v>28834</v>
      </c>
      <c r="J10" s="749" t="s">
        <v>611</v>
      </c>
      <c r="K10" s="749" t="s">
        <v>612</v>
      </c>
      <c r="L10" s="752">
        <v>355.56</v>
      </c>
      <c r="M10" s="752">
        <v>1</v>
      </c>
      <c r="N10" s="753">
        <v>355.56</v>
      </c>
    </row>
    <row r="11" spans="1:14" ht="14.4" customHeight="1" x14ac:dyDescent="0.3">
      <c r="A11" s="747" t="s">
        <v>567</v>
      </c>
      <c r="B11" s="748" t="s">
        <v>568</v>
      </c>
      <c r="C11" s="749" t="s">
        <v>581</v>
      </c>
      <c r="D11" s="750" t="s">
        <v>582</v>
      </c>
      <c r="E11" s="751">
        <v>50113001</v>
      </c>
      <c r="F11" s="750" t="s">
        <v>598</v>
      </c>
      <c r="G11" s="749" t="s">
        <v>599</v>
      </c>
      <c r="H11" s="749">
        <v>128831</v>
      </c>
      <c r="I11" s="749">
        <v>28831</v>
      </c>
      <c r="J11" s="749" t="s">
        <v>611</v>
      </c>
      <c r="K11" s="749" t="s">
        <v>613</v>
      </c>
      <c r="L11" s="752">
        <v>163.75000000000003</v>
      </c>
      <c r="M11" s="752">
        <v>4</v>
      </c>
      <c r="N11" s="753">
        <v>655.00000000000011</v>
      </c>
    </row>
    <row r="12" spans="1:14" ht="14.4" customHeight="1" x14ac:dyDescent="0.3">
      <c r="A12" s="747" t="s">
        <v>567</v>
      </c>
      <c r="B12" s="748" t="s">
        <v>568</v>
      </c>
      <c r="C12" s="749" t="s">
        <v>581</v>
      </c>
      <c r="D12" s="750" t="s">
        <v>582</v>
      </c>
      <c r="E12" s="751">
        <v>50113001</v>
      </c>
      <c r="F12" s="750" t="s">
        <v>598</v>
      </c>
      <c r="G12" s="749" t="s">
        <v>599</v>
      </c>
      <c r="H12" s="749">
        <v>845008</v>
      </c>
      <c r="I12" s="749">
        <v>107806</v>
      </c>
      <c r="J12" s="749" t="s">
        <v>614</v>
      </c>
      <c r="K12" s="749" t="s">
        <v>615</v>
      </c>
      <c r="L12" s="752">
        <v>63.965709132733153</v>
      </c>
      <c r="M12" s="752">
        <v>14</v>
      </c>
      <c r="N12" s="753">
        <v>895.51992785826417</v>
      </c>
    </row>
    <row r="13" spans="1:14" ht="14.4" customHeight="1" x14ac:dyDescent="0.3">
      <c r="A13" s="747" t="s">
        <v>567</v>
      </c>
      <c r="B13" s="748" t="s">
        <v>568</v>
      </c>
      <c r="C13" s="749" t="s">
        <v>581</v>
      </c>
      <c r="D13" s="750" t="s">
        <v>582</v>
      </c>
      <c r="E13" s="751">
        <v>50113001</v>
      </c>
      <c r="F13" s="750" t="s">
        <v>598</v>
      </c>
      <c r="G13" s="749" t="s">
        <v>599</v>
      </c>
      <c r="H13" s="749">
        <v>202701</v>
      </c>
      <c r="I13" s="749">
        <v>202701</v>
      </c>
      <c r="J13" s="749" t="s">
        <v>614</v>
      </c>
      <c r="K13" s="749" t="s">
        <v>616</v>
      </c>
      <c r="L13" s="752">
        <v>110.85000000000001</v>
      </c>
      <c r="M13" s="752">
        <v>6</v>
      </c>
      <c r="N13" s="753">
        <v>665.1</v>
      </c>
    </row>
    <row r="14" spans="1:14" ht="14.4" customHeight="1" x14ac:dyDescent="0.3">
      <c r="A14" s="747" t="s">
        <v>567</v>
      </c>
      <c r="B14" s="748" t="s">
        <v>568</v>
      </c>
      <c r="C14" s="749" t="s">
        <v>581</v>
      </c>
      <c r="D14" s="750" t="s">
        <v>582</v>
      </c>
      <c r="E14" s="751">
        <v>50113001</v>
      </c>
      <c r="F14" s="750" t="s">
        <v>598</v>
      </c>
      <c r="G14" s="749" t="s">
        <v>599</v>
      </c>
      <c r="H14" s="749">
        <v>153200</v>
      </c>
      <c r="I14" s="749">
        <v>53200</v>
      </c>
      <c r="J14" s="749" t="s">
        <v>617</v>
      </c>
      <c r="K14" s="749" t="s">
        <v>618</v>
      </c>
      <c r="L14" s="752">
        <v>40.839999999999996</v>
      </c>
      <c r="M14" s="752">
        <v>3</v>
      </c>
      <c r="N14" s="753">
        <v>122.51999999999998</v>
      </c>
    </row>
    <row r="15" spans="1:14" ht="14.4" customHeight="1" x14ac:dyDescent="0.3">
      <c r="A15" s="747" t="s">
        <v>567</v>
      </c>
      <c r="B15" s="748" t="s">
        <v>568</v>
      </c>
      <c r="C15" s="749" t="s">
        <v>581</v>
      </c>
      <c r="D15" s="750" t="s">
        <v>582</v>
      </c>
      <c r="E15" s="751">
        <v>50113001</v>
      </c>
      <c r="F15" s="750" t="s">
        <v>598</v>
      </c>
      <c r="G15" s="749" t="s">
        <v>606</v>
      </c>
      <c r="H15" s="749">
        <v>115378</v>
      </c>
      <c r="I15" s="749">
        <v>15378</v>
      </c>
      <c r="J15" s="749" t="s">
        <v>619</v>
      </c>
      <c r="K15" s="749" t="s">
        <v>620</v>
      </c>
      <c r="L15" s="752">
        <v>21.46</v>
      </c>
      <c r="M15" s="752">
        <v>1</v>
      </c>
      <c r="N15" s="753">
        <v>21.46</v>
      </c>
    </row>
    <row r="16" spans="1:14" ht="14.4" customHeight="1" x14ac:dyDescent="0.3">
      <c r="A16" s="747" t="s">
        <v>567</v>
      </c>
      <c r="B16" s="748" t="s">
        <v>568</v>
      </c>
      <c r="C16" s="749" t="s">
        <v>581</v>
      </c>
      <c r="D16" s="750" t="s">
        <v>582</v>
      </c>
      <c r="E16" s="751">
        <v>50113001</v>
      </c>
      <c r="F16" s="750" t="s">
        <v>598</v>
      </c>
      <c r="G16" s="749" t="s">
        <v>599</v>
      </c>
      <c r="H16" s="749">
        <v>176954</v>
      </c>
      <c r="I16" s="749">
        <v>176954</v>
      </c>
      <c r="J16" s="749" t="s">
        <v>621</v>
      </c>
      <c r="K16" s="749" t="s">
        <v>622</v>
      </c>
      <c r="L16" s="752">
        <v>95.5</v>
      </c>
      <c r="M16" s="752">
        <v>5</v>
      </c>
      <c r="N16" s="753">
        <v>477.5</v>
      </c>
    </row>
    <row r="17" spans="1:14" ht="14.4" customHeight="1" x14ac:dyDescent="0.3">
      <c r="A17" s="747" t="s">
        <v>567</v>
      </c>
      <c r="B17" s="748" t="s">
        <v>568</v>
      </c>
      <c r="C17" s="749" t="s">
        <v>581</v>
      </c>
      <c r="D17" s="750" t="s">
        <v>582</v>
      </c>
      <c r="E17" s="751">
        <v>50113001</v>
      </c>
      <c r="F17" s="750" t="s">
        <v>598</v>
      </c>
      <c r="G17" s="749" t="s">
        <v>599</v>
      </c>
      <c r="H17" s="749">
        <v>167547</v>
      </c>
      <c r="I17" s="749">
        <v>67547</v>
      </c>
      <c r="J17" s="749" t="s">
        <v>623</v>
      </c>
      <c r="K17" s="749" t="s">
        <v>624</v>
      </c>
      <c r="L17" s="752">
        <v>46.816000000000003</v>
      </c>
      <c r="M17" s="752">
        <v>15</v>
      </c>
      <c r="N17" s="753">
        <v>702.24</v>
      </c>
    </row>
    <row r="18" spans="1:14" ht="14.4" customHeight="1" x14ac:dyDescent="0.3">
      <c r="A18" s="747" t="s">
        <v>567</v>
      </c>
      <c r="B18" s="748" t="s">
        <v>568</v>
      </c>
      <c r="C18" s="749" t="s">
        <v>581</v>
      </c>
      <c r="D18" s="750" t="s">
        <v>582</v>
      </c>
      <c r="E18" s="751">
        <v>50113001</v>
      </c>
      <c r="F18" s="750" t="s">
        <v>598</v>
      </c>
      <c r="G18" s="749" t="s">
        <v>599</v>
      </c>
      <c r="H18" s="749">
        <v>194916</v>
      </c>
      <c r="I18" s="749">
        <v>94916</v>
      </c>
      <c r="J18" s="749" t="s">
        <v>625</v>
      </c>
      <c r="K18" s="749" t="s">
        <v>626</v>
      </c>
      <c r="L18" s="752">
        <v>85.574999999999989</v>
      </c>
      <c r="M18" s="752">
        <v>4</v>
      </c>
      <c r="N18" s="753">
        <v>342.29999999999995</v>
      </c>
    </row>
    <row r="19" spans="1:14" ht="14.4" customHeight="1" x14ac:dyDescent="0.3">
      <c r="A19" s="747" t="s">
        <v>567</v>
      </c>
      <c r="B19" s="748" t="s">
        <v>568</v>
      </c>
      <c r="C19" s="749" t="s">
        <v>581</v>
      </c>
      <c r="D19" s="750" t="s">
        <v>582</v>
      </c>
      <c r="E19" s="751">
        <v>50113001</v>
      </c>
      <c r="F19" s="750" t="s">
        <v>598</v>
      </c>
      <c r="G19" s="749" t="s">
        <v>599</v>
      </c>
      <c r="H19" s="749">
        <v>194920</v>
      </c>
      <c r="I19" s="749">
        <v>94920</v>
      </c>
      <c r="J19" s="749" t="s">
        <v>627</v>
      </c>
      <c r="K19" s="749" t="s">
        <v>628</v>
      </c>
      <c r="L19" s="752">
        <v>62.399999999999991</v>
      </c>
      <c r="M19" s="752">
        <v>2</v>
      </c>
      <c r="N19" s="753">
        <v>124.79999999999998</v>
      </c>
    </row>
    <row r="20" spans="1:14" ht="14.4" customHeight="1" x14ac:dyDescent="0.3">
      <c r="A20" s="747" t="s">
        <v>567</v>
      </c>
      <c r="B20" s="748" t="s">
        <v>568</v>
      </c>
      <c r="C20" s="749" t="s">
        <v>581</v>
      </c>
      <c r="D20" s="750" t="s">
        <v>582</v>
      </c>
      <c r="E20" s="751">
        <v>50113001</v>
      </c>
      <c r="F20" s="750" t="s">
        <v>598</v>
      </c>
      <c r="G20" s="749" t="s">
        <v>599</v>
      </c>
      <c r="H20" s="749">
        <v>193582</v>
      </c>
      <c r="I20" s="749">
        <v>93582</v>
      </c>
      <c r="J20" s="749" t="s">
        <v>629</v>
      </c>
      <c r="K20" s="749" t="s">
        <v>630</v>
      </c>
      <c r="L20" s="752">
        <v>74.45</v>
      </c>
      <c r="M20" s="752">
        <v>1</v>
      </c>
      <c r="N20" s="753">
        <v>74.45</v>
      </c>
    </row>
    <row r="21" spans="1:14" ht="14.4" customHeight="1" x14ac:dyDescent="0.3">
      <c r="A21" s="747" t="s">
        <v>567</v>
      </c>
      <c r="B21" s="748" t="s">
        <v>568</v>
      </c>
      <c r="C21" s="749" t="s">
        <v>581</v>
      </c>
      <c r="D21" s="750" t="s">
        <v>582</v>
      </c>
      <c r="E21" s="751">
        <v>50113001</v>
      </c>
      <c r="F21" s="750" t="s">
        <v>598</v>
      </c>
      <c r="G21" s="749" t="s">
        <v>599</v>
      </c>
      <c r="H21" s="749">
        <v>199295</v>
      </c>
      <c r="I21" s="749">
        <v>99295</v>
      </c>
      <c r="J21" s="749" t="s">
        <v>631</v>
      </c>
      <c r="K21" s="749" t="s">
        <v>632</v>
      </c>
      <c r="L21" s="752">
        <v>26.202857142857141</v>
      </c>
      <c r="M21" s="752">
        <v>7</v>
      </c>
      <c r="N21" s="753">
        <v>183.42</v>
      </c>
    </row>
    <row r="22" spans="1:14" ht="14.4" customHeight="1" x14ac:dyDescent="0.3">
      <c r="A22" s="747" t="s">
        <v>567</v>
      </c>
      <c r="B22" s="748" t="s">
        <v>568</v>
      </c>
      <c r="C22" s="749" t="s">
        <v>581</v>
      </c>
      <c r="D22" s="750" t="s">
        <v>582</v>
      </c>
      <c r="E22" s="751">
        <v>50113001</v>
      </c>
      <c r="F22" s="750" t="s">
        <v>598</v>
      </c>
      <c r="G22" s="749" t="s">
        <v>599</v>
      </c>
      <c r="H22" s="749">
        <v>169755</v>
      </c>
      <c r="I22" s="749">
        <v>69755</v>
      </c>
      <c r="J22" s="749" t="s">
        <v>633</v>
      </c>
      <c r="K22" s="749" t="s">
        <v>634</v>
      </c>
      <c r="L22" s="752">
        <v>36.93</v>
      </c>
      <c r="M22" s="752">
        <v>2</v>
      </c>
      <c r="N22" s="753">
        <v>73.86</v>
      </c>
    </row>
    <row r="23" spans="1:14" ht="14.4" customHeight="1" x14ac:dyDescent="0.3">
      <c r="A23" s="747" t="s">
        <v>567</v>
      </c>
      <c r="B23" s="748" t="s">
        <v>568</v>
      </c>
      <c r="C23" s="749" t="s">
        <v>581</v>
      </c>
      <c r="D23" s="750" t="s">
        <v>582</v>
      </c>
      <c r="E23" s="751">
        <v>50113001</v>
      </c>
      <c r="F23" s="750" t="s">
        <v>598</v>
      </c>
      <c r="G23" s="749" t="s">
        <v>599</v>
      </c>
      <c r="H23" s="749">
        <v>100394</v>
      </c>
      <c r="I23" s="749">
        <v>394</v>
      </c>
      <c r="J23" s="749" t="s">
        <v>635</v>
      </c>
      <c r="K23" s="749" t="s">
        <v>636</v>
      </c>
      <c r="L23" s="752">
        <v>65.739999999999995</v>
      </c>
      <c r="M23" s="752">
        <v>1</v>
      </c>
      <c r="N23" s="753">
        <v>65.739999999999995</v>
      </c>
    </row>
    <row r="24" spans="1:14" ht="14.4" customHeight="1" x14ac:dyDescent="0.3">
      <c r="A24" s="747" t="s">
        <v>567</v>
      </c>
      <c r="B24" s="748" t="s">
        <v>568</v>
      </c>
      <c r="C24" s="749" t="s">
        <v>581</v>
      </c>
      <c r="D24" s="750" t="s">
        <v>582</v>
      </c>
      <c r="E24" s="751">
        <v>50113001</v>
      </c>
      <c r="F24" s="750" t="s">
        <v>598</v>
      </c>
      <c r="G24" s="749" t="s">
        <v>599</v>
      </c>
      <c r="H24" s="749">
        <v>192351</v>
      </c>
      <c r="I24" s="749">
        <v>92351</v>
      </c>
      <c r="J24" s="749" t="s">
        <v>637</v>
      </c>
      <c r="K24" s="749" t="s">
        <v>638</v>
      </c>
      <c r="L24" s="752">
        <v>86.22</v>
      </c>
      <c r="M24" s="752">
        <v>1</v>
      </c>
      <c r="N24" s="753">
        <v>86.22</v>
      </c>
    </row>
    <row r="25" spans="1:14" ht="14.4" customHeight="1" x14ac:dyDescent="0.3">
      <c r="A25" s="747" t="s">
        <v>567</v>
      </c>
      <c r="B25" s="748" t="s">
        <v>568</v>
      </c>
      <c r="C25" s="749" t="s">
        <v>581</v>
      </c>
      <c r="D25" s="750" t="s">
        <v>582</v>
      </c>
      <c r="E25" s="751">
        <v>50113001</v>
      </c>
      <c r="F25" s="750" t="s">
        <v>598</v>
      </c>
      <c r="G25" s="749" t="s">
        <v>599</v>
      </c>
      <c r="H25" s="749">
        <v>132992</v>
      </c>
      <c r="I25" s="749">
        <v>32992</v>
      </c>
      <c r="J25" s="749" t="s">
        <v>639</v>
      </c>
      <c r="K25" s="749" t="s">
        <v>640</v>
      </c>
      <c r="L25" s="752">
        <v>108.39</v>
      </c>
      <c r="M25" s="752">
        <v>1</v>
      </c>
      <c r="N25" s="753">
        <v>108.39</v>
      </c>
    </row>
    <row r="26" spans="1:14" ht="14.4" customHeight="1" x14ac:dyDescent="0.3">
      <c r="A26" s="747" t="s">
        <v>567</v>
      </c>
      <c r="B26" s="748" t="s">
        <v>568</v>
      </c>
      <c r="C26" s="749" t="s">
        <v>581</v>
      </c>
      <c r="D26" s="750" t="s">
        <v>582</v>
      </c>
      <c r="E26" s="751">
        <v>50113001</v>
      </c>
      <c r="F26" s="750" t="s">
        <v>598</v>
      </c>
      <c r="G26" s="749" t="s">
        <v>599</v>
      </c>
      <c r="H26" s="749">
        <v>112895</v>
      </c>
      <c r="I26" s="749">
        <v>12895</v>
      </c>
      <c r="J26" s="749" t="s">
        <v>641</v>
      </c>
      <c r="K26" s="749" t="s">
        <v>642</v>
      </c>
      <c r="L26" s="752">
        <v>106.86799999999999</v>
      </c>
      <c r="M26" s="752">
        <v>50</v>
      </c>
      <c r="N26" s="753">
        <v>5343.4</v>
      </c>
    </row>
    <row r="27" spans="1:14" ht="14.4" customHeight="1" x14ac:dyDescent="0.3">
      <c r="A27" s="747" t="s">
        <v>567</v>
      </c>
      <c r="B27" s="748" t="s">
        <v>568</v>
      </c>
      <c r="C27" s="749" t="s">
        <v>581</v>
      </c>
      <c r="D27" s="750" t="s">
        <v>582</v>
      </c>
      <c r="E27" s="751">
        <v>50113001</v>
      </c>
      <c r="F27" s="750" t="s">
        <v>598</v>
      </c>
      <c r="G27" s="749" t="s">
        <v>606</v>
      </c>
      <c r="H27" s="749">
        <v>112892</v>
      </c>
      <c r="I27" s="749">
        <v>12892</v>
      </c>
      <c r="J27" s="749" t="s">
        <v>641</v>
      </c>
      <c r="K27" s="749" t="s">
        <v>643</v>
      </c>
      <c r="L27" s="752">
        <v>104.35000000000004</v>
      </c>
      <c r="M27" s="752">
        <v>1</v>
      </c>
      <c r="N27" s="753">
        <v>104.35000000000004</v>
      </c>
    </row>
    <row r="28" spans="1:14" ht="14.4" customHeight="1" x14ac:dyDescent="0.3">
      <c r="A28" s="747" t="s">
        <v>567</v>
      </c>
      <c r="B28" s="748" t="s">
        <v>568</v>
      </c>
      <c r="C28" s="749" t="s">
        <v>581</v>
      </c>
      <c r="D28" s="750" t="s">
        <v>582</v>
      </c>
      <c r="E28" s="751">
        <v>50113001</v>
      </c>
      <c r="F28" s="750" t="s">
        <v>598</v>
      </c>
      <c r="G28" s="749" t="s">
        <v>599</v>
      </c>
      <c r="H28" s="749">
        <v>844257</v>
      </c>
      <c r="I28" s="749">
        <v>29816</v>
      </c>
      <c r="J28" s="749" t="s">
        <v>644</v>
      </c>
      <c r="K28" s="749" t="s">
        <v>569</v>
      </c>
      <c r="L28" s="752">
        <v>178.92</v>
      </c>
      <c r="M28" s="752">
        <v>1</v>
      </c>
      <c r="N28" s="753">
        <v>178.92</v>
      </c>
    </row>
    <row r="29" spans="1:14" ht="14.4" customHeight="1" x14ac:dyDescent="0.3">
      <c r="A29" s="747" t="s">
        <v>567</v>
      </c>
      <c r="B29" s="748" t="s">
        <v>568</v>
      </c>
      <c r="C29" s="749" t="s">
        <v>581</v>
      </c>
      <c r="D29" s="750" t="s">
        <v>582</v>
      </c>
      <c r="E29" s="751">
        <v>50113001</v>
      </c>
      <c r="F29" s="750" t="s">
        <v>598</v>
      </c>
      <c r="G29" s="749" t="s">
        <v>599</v>
      </c>
      <c r="H29" s="749">
        <v>176496</v>
      </c>
      <c r="I29" s="749">
        <v>76496</v>
      </c>
      <c r="J29" s="749" t="s">
        <v>645</v>
      </c>
      <c r="K29" s="749" t="s">
        <v>646</v>
      </c>
      <c r="L29" s="752">
        <v>125.43</v>
      </c>
      <c r="M29" s="752">
        <v>1</v>
      </c>
      <c r="N29" s="753">
        <v>125.43</v>
      </c>
    </row>
    <row r="30" spans="1:14" ht="14.4" customHeight="1" x14ac:dyDescent="0.3">
      <c r="A30" s="747" t="s">
        <v>567</v>
      </c>
      <c r="B30" s="748" t="s">
        <v>568</v>
      </c>
      <c r="C30" s="749" t="s">
        <v>581</v>
      </c>
      <c r="D30" s="750" t="s">
        <v>582</v>
      </c>
      <c r="E30" s="751">
        <v>50113001</v>
      </c>
      <c r="F30" s="750" t="s">
        <v>598</v>
      </c>
      <c r="G30" s="749" t="s">
        <v>599</v>
      </c>
      <c r="H30" s="749">
        <v>162320</v>
      </c>
      <c r="I30" s="749">
        <v>62320</v>
      </c>
      <c r="J30" s="749" t="s">
        <v>647</v>
      </c>
      <c r="K30" s="749" t="s">
        <v>648</v>
      </c>
      <c r="L30" s="752">
        <v>75.959999999999994</v>
      </c>
      <c r="M30" s="752">
        <v>2</v>
      </c>
      <c r="N30" s="753">
        <v>151.91999999999999</v>
      </c>
    </row>
    <row r="31" spans="1:14" ht="14.4" customHeight="1" x14ac:dyDescent="0.3">
      <c r="A31" s="747" t="s">
        <v>567</v>
      </c>
      <c r="B31" s="748" t="s">
        <v>568</v>
      </c>
      <c r="C31" s="749" t="s">
        <v>581</v>
      </c>
      <c r="D31" s="750" t="s">
        <v>582</v>
      </c>
      <c r="E31" s="751">
        <v>50113001</v>
      </c>
      <c r="F31" s="750" t="s">
        <v>598</v>
      </c>
      <c r="G31" s="749" t="s">
        <v>606</v>
      </c>
      <c r="H31" s="749">
        <v>158041</v>
      </c>
      <c r="I31" s="749">
        <v>58041</v>
      </c>
      <c r="J31" s="749" t="s">
        <v>649</v>
      </c>
      <c r="K31" s="749" t="s">
        <v>650</v>
      </c>
      <c r="L31" s="752">
        <v>128.39012176594724</v>
      </c>
      <c r="M31" s="752">
        <v>1</v>
      </c>
      <c r="N31" s="753">
        <v>128.39012176594724</v>
      </c>
    </row>
    <row r="32" spans="1:14" ht="14.4" customHeight="1" x14ac:dyDescent="0.3">
      <c r="A32" s="747" t="s">
        <v>567</v>
      </c>
      <c r="B32" s="748" t="s">
        <v>568</v>
      </c>
      <c r="C32" s="749" t="s">
        <v>581</v>
      </c>
      <c r="D32" s="750" t="s">
        <v>582</v>
      </c>
      <c r="E32" s="751">
        <v>50113001</v>
      </c>
      <c r="F32" s="750" t="s">
        <v>598</v>
      </c>
      <c r="G32" s="749" t="s">
        <v>606</v>
      </c>
      <c r="H32" s="749">
        <v>58038</v>
      </c>
      <c r="I32" s="749">
        <v>58038</v>
      </c>
      <c r="J32" s="749" t="s">
        <v>651</v>
      </c>
      <c r="K32" s="749" t="s">
        <v>652</v>
      </c>
      <c r="L32" s="752">
        <v>253.12</v>
      </c>
      <c r="M32" s="752">
        <v>1</v>
      </c>
      <c r="N32" s="753">
        <v>253.12</v>
      </c>
    </row>
    <row r="33" spans="1:14" ht="14.4" customHeight="1" x14ac:dyDescent="0.3">
      <c r="A33" s="747" t="s">
        <v>567</v>
      </c>
      <c r="B33" s="748" t="s">
        <v>568</v>
      </c>
      <c r="C33" s="749" t="s">
        <v>581</v>
      </c>
      <c r="D33" s="750" t="s">
        <v>582</v>
      </c>
      <c r="E33" s="751">
        <v>50113001</v>
      </c>
      <c r="F33" s="750" t="s">
        <v>598</v>
      </c>
      <c r="G33" s="749" t="s">
        <v>599</v>
      </c>
      <c r="H33" s="749">
        <v>850305</v>
      </c>
      <c r="I33" s="749">
        <v>0</v>
      </c>
      <c r="J33" s="749" t="s">
        <v>653</v>
      </c>
      <c r="K33" s="749" t="s">
        <v>569</v>
      </c>
      <c r="L33" s="752">
        <v>339.84</v>
      </c>
      <c r="M33" s="752">
        <v>1</v>
      </c>
      <c r="N33" s="753">
        <v>339.84</v>
      </c>
    </row>
    <row r="34" spans="1:14" ht="14.4" customHeight="1" x14ac:dyDescent="0.3">
      <c r="A34" s="747" t="s">
        <v>567</v>
      </c>
      <c r="B34" s="748" t="s">
        <v>568</v>
      </c>
      <c r="C34" s="749" t="s">
        <v>581</v>
      </c>
      <c r="D34" s="750" t="s">
        <v>582</v>
      </c>
      <c r="E34" s="751">
        <v>50113001</v>
      </c>
      <c r="F34" s="750" t="s">
        <v>598</v>
      </c>
      <c r="G34" s="749" t="s">
        <v>599</v>
      </c>
      <c r="H34" s="749">
        <v>845329</v>
      </c>
      <c r="I34" s="749">
        <v>0</v>
      </c>
      <c r="J34" s="749" t="s">
        <v>654</v>
      </c>
      <c r="K34" s="749" t="s">
        <v>569</v>
      </c>
      <c r="L34" s="752">
        <v>161.82666666666668</v>
      </c>
      <c r="M34" s="752">
        <v>3</v>
      </c>
      <c r="N34" s="753">
        <v>485.48</v>
      </c>
    </row>
    <row r="35" spans="1:14" ht="14.4" customHeight="1" x14ac:dyDescent="0.3">
      <c r="A35" s="747" t="s">
        <v>567</v>
      </c>
      <c r="B35" s="748" t="s">
        <v>568</v>
      </c>
      <c r="C35" s="749" t="s">
        <v>581</v>
      </c>
      <c r="D35" s="750" t="s">
        <v>582</v>
      </c>
      <c r="E35" s="751">
        <v>50113001</v>
      </c>
      <c r="F35" s="750" t="s">
        <v>598</v>
      </c>
      <c r="G35" s="749" t="s">
        <v>599</v>
      </c>
      <c r="H35" s="749">
        <v>203954</v>
      </c>
      <c r="I35" s="749">
        <v>203954</v>
      </c>
      <c r="J35" s="749" t="s">
        <v>655</v>
      </c>
      <c r="K35" s="749" t="s">
        <v>656</v>
      </c>
      <c r="L35" s="752">
        <v>93.04</v>
      </c>
      <c r="M35" s="752">
        <v>1</v>
      </c>
      <c r="N35" s="753">
        <v>93.04</v>
      </c>
    </row>
    <row r="36" spans="1:14" ht="14.4" customHeight="1" x14ac:dyDescent="0.3">
      <c r="A36" s="747" t="s">
        <v>567</v>
      </c>
      <c r="B36" s="748" t="s">
        <v>568</v>
      </c>
      <c r="C36" s="749" t="s">
        <v>581</v>
      </c>
      <c r="D36" s="750" t="s">
        <v>582</v>
      </c>
      <c r="E36" s="751">
        <v>50113001</v>
      </c>
      <c r="F36" s="750" t="s">
        <v>598</v>
      </c>
      <c r="G36" s="749" t="s">
        <v>606</v>
      </c>
      <c r="H36" s="749">
        <v>158692</v>
      </c>
      <c r="I36" s="749">
        <v>158692</v>
      </c>
      <c r="J36" s="749" t="s">
        <v>657</v>
      </c>
      <c r="K36" s="749" t="s">
        <v>658</v>
      </c>
      <c r="L36" s="752">
        <v>26.150000000000002</v>
      </c>
      <c r="M36" s="752">
        <v>1</v>
      </c>
      <c r="N36" s="753">
        <v>26.150000000000002</v>
      </c>
    </row>
    <row r="37" spans="1:14" ht="14.4" customHeight="1" x14ac:dyDescent="0.3">
      <c r="A37" s="747" t="s">
        <v>567</v>
      </c>
      <c r="B37" s="748" t="s">
        <v>568</v>
      </c>
      <c r="C37" s="749" t="s">
        <v>581</v>
      </c>
      <c r="D37" s="750" t="s">
        <v>582</v>
      </c>
      <c r="E37" s="751">
        <v>50113001</v>
      </c>
      <c r="F37" s="750" t="s">
        <v>598</v>
      </c>
      <c r="G37" s="749" t="s">
        <v>599</v>
      </c>
      <c r="H37" s="749">
        <v>500458</v>
      </c>
      <c r="I37" s="749">
        <v>0</v>
      </c>
      <c r="J37" s="749" t="s">
        <v>659</v>
      </c>
      <c r="K37" s="749" t="s">
        <v>569</v>
      </c>
      <c r="L37" s="752">
        <v>123.71999999999998</v>
      </c>
      <c r="M37" s="752">
        <v>1</v>
      </c>
      <c r="N37" s="753">
        <v>123.71999999999998</v>
      </c>
    </row>
    <row r="38" spans="1:14" ht="14.4" customHeight="1" x14ac:dyDescent="0.3">
      <c r="A38" s="747" t="s">
        <v>567</v>
      </c>
      <c r="B38" s="748" t="s">
        <v>568</v>
      </c>
      <c r="C38" s="749" t="s">
        <v>581</v>
      </c>
      <c r="D38" s="750" t="s">
        <v>582</v>
      </c>
      <c r="E38" s="751">
        <v>50113001</v>
      </c>
      <c r="F38" s="750" t="s">
        <v>598</v>
      </c>
      <c r="G38" s="749" t="s">
        <v>599</v>
      </c>
      <c r="H38" s="749">
        <v>112495</v>
      </c>
      <c r="I38" s="749">
        <v>12495</v>
      </c>
      <c r="J38" s="749" t="s">
        <v>660</v>
      </c>
      <c r="K38" s="749" t="s">
        <v>661</v>
      </c>
      <c r="L38" s="752">
        <v>60.589999999999996</v>
      </c>
      <c r="M38" s="752">
        <v>2</v>
      </c>
      <c r="N38" s="753">
        <v>121.17999999999999</v>
      </c>
    </row>
    <row r="39" spans="1:14" ht="14.4" customHeight="1" x14ac:dyDescent="0.3">
      <c r="A39" s="747" t="s">
        <v>567</v>
      </c>
      <c r="B39" s="748" t="s">
        <v>568</v>
      </c>
      <c r="C39" s="749" t="s">
        <v>581</v>
      </c>
      <c r="D39" s="750" t="s">
        <v>582</v>
      </c>
      <c r="E39" s="751">
        <v>50113001</v>
      </c>
      <c r="F39" s="750" t="s">
        <v>598</v>
      </c>
      <c r="G39" s="749" t="s">
        <v>599</v>
      </c>
      <c r="H39" s="749">
        <v>143997</v>
      </c>
      <c r="I39" s="749">
        <v>43997</v>
      </c>
      <c r="J39" s="749" t="s">
        <v>662</v>
      </c>
      <c r="K39" s="749" t="s">
        <v>663</v>
      </c>
      <c r="L39" s="752">
        <v>141.77999999999994</v>
      </c>
      <c r="M39" s="752">
        <v>2</v>
      </c>
      <c r="N39" s="753">
        <v>283.55999999999989</v>
      </c>
    </row>
    <row r="40" spans="1:14" ht="14.4" customHeight="1" x14ac:dyDescent="0.3">
      <c r="A40" s="747" t="s">
        <v>567</v>
      </c>
      <c r="B40" s="748" t="s">
        <v>568</v>
      </c>
      <c r="C40" s="749" t="s">
        <v>581</v>
      </c>
      <c r="D40" s="750" t="s">
        <v>582</v>
      </c>
      <c r="E40" s="751">
        <v>50113001</v>
      </c>
      <c r="F40" s="750" t="s">
        <v>598</v>
      </c>
      <c r="G40" s="749" t="s">
        <v>599</v>
      </c>
      <c r="H40" s="749">
        <v>841498</v>
      </c>
      <c r="I40" s="749">
        <v>0</v>
      </c>
      <c r="J40" s="749" t="s">
        <v>664</v>
      </c>
      <c r="K40" s="749" t="s">
        <v>569</v>
      </c>
      <c r="L40" s="752">
        <v>44.210000000000015</v>
      </c>
      <c r="M40" s="752">
        <v>4</v>
      </c>
      <c r="N40" s="753">
        <v>176.84000000000006</v>
      </c>
    </row>
    <row r="41" spans="1:14" ht="14.4" customHeight="1" x14ac:dyDescent="0.3">
      <c r="A41" s="747" t="s">
        <v>567</v>
      </c>
      <c r="B41" s="748" t="s">
        <v>568</v>
      </c>
      <c r="C41" s="749" t="s">
        <v>581</v>
      </c>
      <c r="D41" s="750" t="s">
        <v>582</v>
      </c>
      <c r="E41" s="751">
        <v>50113001</v>
      </c>
      <c r="F41" s="750" t="s">
        <v>598</v>
      </c>
      <c r="G41" s="749" t="s">
        <v>599</v>
      </c>
      <c r="H41" s="749">
        <v>145981</v>
      </c>
      <c r="I41" s="749">
        <v>45981</v>
      </c>
      <c r="J41" s="749" t="s">
        <v>665</v>
      </c>
      <c r="K41" s="749" t="s">
        <v>666</v>
      </c>
      <c r="L41" s="752">
        <v>1704.56</v>
      </c>
      <c r="M41" s="752">
        <v>1</v>
      </c>
      <c r="N41" s="753">
        <v>1704.56</v>
      </c>
    </row>
    <row r="42" spans="1:14" ht="14.4" customHeight="1" x14ac:dyDescent="0.3">
      <c r="A42" s="747" t="s">
        <v>567</v>
      </c>
      <c r="B42" s="748" t="s">
        <v>568</v>
      </c>
      <c r="C42" s="749" t="s">
        <v>581</v>
      </c>
      <c r="D42" s="750" t="s">
        <v>582</v>
      </c>
      <c r="E42" s="751">
        <v>50113001</v>
      </c>
      <c r="F42" s="750" t="s">
        <v>598</v>
      </c>
      <c r="G42" s="749" t="s">
        <v>599</v>
      </c>
      <c r="H42" s="749">
        <v>156992</v>
      </c>
      <c r="I42" s="749">
        <v>56992</v>
      </c>
      <c r="J42" s="749" t="s">
        <v>667</v>
      </c>
      <c r="K42" s="749" t="s">
        <v>668</v>
      </c>
      <c r="L42" s="752">
        <v>61.552499999999995</v>
      </c>
      <c r="M42" s="752">
        <v>4</v>
      </c>
      <c r="N42" s="753">
        <v>246.20999999999998</v>
      </c>
    </row>
    <row r="43" spans="1:14" ht="14.4" customHeight="1" x14ac:dyDescent="0.3">
      <c r="A43" s="747" t="s">
        <v>567</v>
      </c>
      <c r="B43" s="748" t="s">
        <v>568</v>
      </c>
      <c r="C43" s="749" t="s">
        <v>581</v>
      </c>
      <c r="D43" s="750" t="s">
        <v>582</v>
      </c>
      <c r="E43" s="751">
        <v>50113001</v>
      </c>
      <c r="F43" s="750" t="s">
        <v>598</v>
      </c>
      <c r="G43" s="749" t="s">
        <v>606</v>
      </c>
      <c r="H43" s="749">
        <v>214525</v>
      </c>
      <c r="I43" s="749">
        <v>214525</v>
      </c>
      <c r="J43" s="749" t="s">
        <v>669</v>
      </c>
      <c r="K43" s="749" t="s">
        <v>670</v>
      </c>
      <c r="L43" s="752">
        <v>145.86000000000004</v>
      </c>
      <c r="M43" s="752">
        <v>1</v>
      </c>
      <c r="N43" s="753">
        <v>145.86000000000004</v>
      </c>
    </row>
    <row r="44" spans="1:14" ht="14.4" customHeight="1" x14ac:dyDescent="0.3">
      <c r="A44" s="747" t="s">
        <v>567</v>
      </c>
      <c r="B44" s="748" t="s">
        <v>568</v>
      </c>
      <c r="C44" s="749" t="s">
        <v>581</v>
      </c>
      <c r="D44" s="750" t="s">
        <v>582</v>
      </c>
      <c r="E44" s="751">
        <v>50113001</v>
      </c>
      <c r="F44" s="750" t="s">
        <v>598</v>
      </c>
      <c r="G44" s="749" t="s">
        <v>606</v>
      </c>
      <c r="H44" s="749">
        <v>214427</v>
      </c>
      <c r="I44" s="749">
        <v>214427</v>
      </c>
      <c r="J44" s="749" t="s">
        <v>671</v>
      </c>
      <c r="K44" s="749" t="s">
        <v>672</v>
      </c>
      <c r="L44" s="752">
        <v>60.899411310728922</v>
      </c>
      <c r="M44" s="752">
        <v>54</v>
      </c>
      <c r="N44" s="753">
        <v>3288.5682107793618</v>
      </c>
    </row>
    <row r="45" spans="1:14" ht="14.4" customHeight="1" x14ac:dyDescent="0.3">
      <c r="A45" s="747" t="s">
        <v>567</v>
      </c>
      <c r="B45" s="748" t="s">
        <v>568</v>
      </c>
      <c r="C45" s="749" t="s">
        <v>581</v>
      </c>
      <c r="D45" s="750" t="s">
        <v>582</v>
      </c>
      <c r="E45" s="751">
        <v>50113001</v>
      </c>
      <c r="F45" s="750" t="s">
        <v>598</v>
      </c>
      <c r="G45" s="749" t="s">
        <v>606</v>
      </c>
      <c r="H45" s="749">
        <v>113767</v>
      </c>
      <c r="I45" s="749">
        <v>13767</v>
      </c>
      <c r="J45" s="749" t="s">
        <v>673</v>
      </c>
      <c r="K45" s="749" t="s">
        <v>674</v>
      </c>
      <c r="L45" s="752">
        <v>44.88</v>
      </c>
      <c r="M45" s="752">
        <v>1</v>
      </c>
      <c r="N45" s="753">
        <v>44.88</v>
      </c>
    </row>
    <row r="46" spans="1:14" ht="14.4" customHeight="1" x14ac:dyDescent="0.3">
      <c r="A46" s="747" t="s">
        <v>567</v>
      </c>
      <c r="B46" s="748" t="s">
        <v>568</v>
      </c>
      <c r="C46" s="749" t="s">
        <v>581</v>
      </c>
      <c r="D46" s="750" t="s">
        <v>582</v>
      </c>
      <c r="E46" s="751">
        <v>50113001</v>
      </c>
      <c r="F46" s="750" t="s">
        <v>598</v>
      </c>
      <c r="G46" s="749" t="s">
        <v>606</v>
      </c>
      <c r="H46" s="749">
        <v>848765</v>
      </c>
      <c r="I46" s="749">
        <v>107938</v>
      </c>
      <c r="J46" s="749" t="s">
        <v>673</v>
      </c>
      <c r="K46" s="749" t="s">
        <v>675</v>
      </c>
      <c r="L46" s="752">
        <v>128.44999999999993</v>
      </c>
      <c r="M46" s="752">
        <v>1</v>
      </c>
      <c r="N46" s="753">
        <v>128.44999999999993</v>
      </c>
    </row>
    <row r="47" spans="1:14" ht="14.4" customHeight="1" x14ac:dyDescent="0.3">
      <c r="A47" s="747" t="s">
        <v>567</v>
      </c>
      <c r="B47" s="748" t="s">
        <v>568</v>
      </c>
      <c r="C47" s="749" t="s">
        <v>581</v>
      </c>
      <c r="D47" s="750" t="s">
        <v>582</v>
      </c>
      <c r="E47" s="751">
        <v>50113001</v>
      </c>
      <c r="F47" s="750" t="s">
        <v>598</v>
      </c>
      <c r="G47" s="749" t="s">
        <v>569</v>
      </c>
      <c r="H47" s="749">
        <v>13254</v>
      </c>
      <c r="I47" s="749">
        <v>13254</v>
      </c>
      <c r="J47" s="749" t="s">
        <v>676</v>
      </c>
      <c r="K47" s="749" t="s">
        <v>615</v>
      </c>
      <c r="L47" s="752">
        <v>66.495000000000019</v>
      </c>
      <c r="M47" s="752">
        <v>4</v>
      </c>
      <c r="N47" s="753">
        <v>265.98000000000008</v>
      </c>
    </row>
    <row r="48" spans="1:14" ht="14.4" customHeight="1" x14ac:dyDescent="0.3">
      <c r="A48" s="747" t="s">
        <v>567</v>
      </c>
      <c r="B48" s="748" t="s">
        <v>568</v>
      </c>
      <c r="C48" s="749" t="s">
        <v>581</v>
      </c>
      <c r="D48" s="750" t="s">
        <v>582</v>
      </c>
      <c r="E48" s="751">
        <v>50113001</v>
      </c>
      <c r="F48" s="750" t="s">
        <v>598</v>
      </c>
      <c r="G48" s="749" t="s">
        <v>599</v>
      </c>
      <c r="H48" s="749">
        <v>193105</v>
      </c>
      <c r="I48" s="749">
        <v>93105</v>
      </c>
      <c r="J48" s="749" t="s">
        <v>677</v>
      </c>
      <c r="K48" s="749" t="s">
        <v>678</v>
      </c>
      <c r="L48" s="752">
        <v>210.02000000000007</v>
      </c>
      <c r="M48" s="752">
        <v>1</v>
      </c>
      <c r="N48" s="753">
        <v>210.02000000000007</v>
      </c>
    </row>
    <row r="49" spans="1:14" ht="14.4" customHeight="1" x14ac:dyDescent="0.3">
      <c r="A49" s="747" t="s">
        <v>567</v>
      </c>
      <c r="B49" s="748" t="s">
        <v>568</v>
      </c>
      <c r="C49" s="749" t="s">
        <v>581</v>
      </c>
      <c r="D49" s="750" t="s">
        <v>582</v>
      </c>
      <c r="E49" s="751">
        <v>50113001</v>
      </c>
      <c r="F49" s="750" t="s">
        <v>598</v>
      </c>
      <c r="G49" s="749" t="s">
        <v>599</v>
      </c>
      <c r="H49" s="749">
        <v>394926</v>
      </c>
      <c r="I49" s="749">
        <v>0</v>
      </c>
      <c r="J49" s="749" t="s">
        <v>679</v>
      </c>
      <c r="K49" s="749" t="s">
        <v>569</v>
      </c>
      <c r="L49" s="752">
        <v>72.599999999999994</v>
      </c>
      <c r="M49" s="752">
        <v>3</v>
      </c>
      <c r="N49" s="753">
        <v>217.79999999999998</v>
      </c>
    </row>
    <row r="50" spans="1:14" ht="14.4" customHeight="1" x14ac:dyDescent="0.3">
      <c r="A50" s="747" t="s">
        <v>567</v>
      </c>
      <c r="B50" s="748" t="s">
        <v>568</v>
      </c>
      <c r="C50" s="749" t="s">
        <v>581</v>
      </c>
      <c r="D50" s="750" t="s">
        <v>582</v>
      </c>
      <c r="E50" s="751">
        <v>50113001</v>
      </c>
      <c r="F50" s="750" t="s">
        <v>598</v>
      </c>
      <c r="G50" s="749" t="s">
        <v>599</v>
      </c>
      <c r="H50" s="749">
        <v>184090</v>
      </c>
      <c r="I50" s="749">
        <v>84090</v>
      </c>
      <c r="J50" s="749" t="s">
        <v>680</v>
      </c>
      <c r="K50" s="749" t="s">
        <v>681</v>
      </c>
      <c r="L50" s="752">
        <v>60.07706666666666</v>
      </c>
      <c r="M50" s="752">
        <v>75</v>
      </c>
      <c r="N50" s="753">
        <v>4505.78</v>
      </c>
    </row>
    <row r="51" spans="1:14" ht="14.4" customHeight="1" x14ac:dyDescent="0.3">
      <c r="A51" s="747" t="s">
        <v>567</v>
      </c>
      <c r="B51" s="748" t="s">
        <v>568</v>
      </c>
      <c r="C51" s="749" t="s">
        <v>581</v>
      </c>
      <c r="D51" s="750" t="s">
        <v>582</v>
      </c>
      <c r="E51" s="751">
        <v>50113001</v>
      </c>
      <c r="F51" s="750" t="s">
        <v>598</v>
      </c>
      <c r="G51" s="749" t="s">
        <v>599</v>
      </c>
      <c r="H51" s="749">
        <v>102477</v>
      </c>
      <c r="I51" s="749">
        <v>2477</v>
      </c>
      <c r="J51" s="749" t="s">
        <v>682</v>
      </c>
      <c r="K51" s="749" t="s">
        <v>683</v>
      </c>
      <c r="L51" s="752">
        <v>40.17</v>
      </c>
      <c r="M51" s="752">
        <v>19</v>
      </c>
      <c r="N51" s="753">
        <v>763.23</v>
      </c>
    </row>
    <row r="52" spans="1:14" ht="14.4" customHeight="1" x14ac:dyDescent="0.3">
      <c r="A52" s="747" t="s">
        <v>567</v>
      </c>
      <c r="B52" s="748" t="s">
        <v>568</v>
      </c>
      <c r="C52" s="749" t="s">
        <v>581</v>
      </c>
      <c r="D52" s="750" t="s">
        <v>582</v>
      </c>
      <c r="E52" s="751">
        <v>50113001</v>
      </c>
      <c r="F52" s="750" t="s">
        <v>598</v>
      </c>
      <c r="G52" s="749" t="s">
        <v>599</v>
      </c>
      <c r="H52" s="749">
        <v>102478</v>
      </c>
      <c r="I52" s="749">
        <v>2478</v>
      </c>
      <c r="J52" s="749" t="s">
        <v>682</v>
      </c>
      <c r="K52" s="749" t="s">
        <v>684</v>
      </c>
      <c r="L52" s="752">
        <v>77.503999999999991</v>
      </c>
      <c r="M52" s="752">
        <v>10</v>
      </c>
      <c r="N52" s="753">
        <v>775.03999999999985</v>
      </c>
    </row>
    <row r="53" spans="1:14" ht="14.4" customHeight="1" x14ac:dyDescent="0.3">
      <c r="A53" s="747" t="s">
        <v>567</v>
      </c>
      <c r="B53" s="748" t="s">
        <v>568</v>
      </c>
      <c r="C53" s="749" t="s">
        <v>581</v>
      </c>
      <c r="D53" s="750" t="s">
        <v>582</v>
      </c>
      <c r="E53" s="751">
        <v>50113001</v>
      </c>
      <c r="F53" s="750" t="s">
        <v>598</v>
      </c>
      <c r="G53" s="749" t="s">
        <v>599</v>
      </c>
      <c r="H53" s="749">
        <v>208694</v>
      </c>
      <c r="I53" s="749">
        <v>208694</v>
      </c>
      <c r="J53" s="749" t="s">
        <v>682</v>
      </c>
      <c r="K53" s="749" t="s">
        <v>683</v>
      </c>
      <c r="L53" s="752">
        <v>39.9</v>
      </c>
      <c r="M53" s="752">
        <v>6</v>
      </c>
      <c r="N53" s="753">
        <v>239.39999999999998</v>
      </c>
    </row>
    <row r="54" spans="1:14" ht="14.4" customHeight="1" x14ac:dyDescent="0.3">
      <c r="A54" s="747" t="s">
        <v>567</v>
      </c>
      <c r="B54" s="748" t="s">
        <v>568</v>
      </c>
      <c r="C54" s="749" t="s">
        <v>581</v>
      </c>
      <c r="D54" s="750" t="s">
        <v>582</v>
      </c>
      <c r="E54" s="751">
        <v>50113001</v>
      </c>
      <c r="F54" s="750" t="s">
        <v>598</v>
      </c>
      <c r="G54" s="749" t="s">
        <v>599</v>
      </c>
      <c r="H54" s="749">
        <v>208695</v>
      </c>
      <c r="I54" s="749">
        <v>208695</v>
      </c>
      <c r="J54" s="749" t="s">
        <v>682</v>
      </c>
      <c r="K54" s="749" t="s">
        <v>684</v>
      </c>
      <c r="L54" s="752">
        <v>77.306666666666658</v>
      </c>
      <c r="M54" s="752">
        <v>6</v>
      </c>
      <c r="N54" s="753">
        <v>463.84</v>
      </c>
    </row>
    <row r="55" spans="1:14" ht="14.4" customHeight="1" x14ac:dyDescent="0.3">
      <c r="A55" s="747" t="s">
        <v>567</v>
      </c>
      <c r="B55" s="748" t="s">
        <v>568</v>
      </c>
      <c r="C55" s="749" t="s">
        <v>581</v>
      </c>
      <c r="D55" s="750" t="s">
        <v>582</v>
      </c>
      <c r="E55" s="751">
        <v>50113001</v>
      </c>
      <c r="F55" s="750" t="s">
        <v>598</v>
      </c>
      <c r="G55" s="749" t="s">
        <v>599</v>
      </c>
      <c r="H55" s="749">
        <v>846346</v>
      </c>
      <c r="I55" s="749">
        <v>119672</v>
      </c>
      <c r="J55" s="749" t="s">
        <v>685</v>
      </c>
      <c r="K55" s="749" t="s">
        <v>686</v>
      </c>
      <c r="L55" s="752">
        <v>115.57</v>
      </c>
      <c r="M55" s="752">
        <v>1</v>
      </c>
      <c r="N55" s="753">
        <v>115.57</v>
      </c>
    </row>
    <row r="56" spans="1:14" ht="14.4" customHeight="1" x14ac:dyDescent="0.3">
      <c r="A56" s="747" t="s">
        <v>567</v>
      </c>
      <c r="B56" s="748" t="s">
        <v>568</v>
      </c>
      <c r="C56" s="749" t="s">
        <v>581</v>
      </c>
      <c r="D56" s="750" t="s">
        <v>582</v>
      </c>
      <c r="E56" s="751">
        <v>50113001</v>
      </c>
      <c r="F56" s="750" t="s">
        <v>598</v>
      </c>
      <c r="G56" s="749" t="s">
        <v>599</v>
      </c>
      <c r="H56" s="749">
        <v>117011</v>
      </c>
      <c r="I56" s="749">
        <v>17011</v>
      </c>
      <c r="J56" s="749" t="s">
        <v>687</v>
      </c>
      <c r="K56" s="749" t="s">
        <v>688</v>
      </c>
      <c r="L56" s="752">
        <v>147.49300000000002</v>
      </c>
      <c r="M56" s="752">
        <v>20</v>
      </c>
      <c r="N56" s="753">
        <v>2949.8600000000006</v>
      </c>
    </row>
    <row r="57" spans="1:14" ht="14.4" customHeight="1" x14ac:dyDescent="0.3">
      <c r="A57" s="747" t="s">
        <v>567</v>
      </c>
      <c r="B57" s="748" t="s">
        <v>568</v>
      </c>
      <c r="C57" s="749" t="s">
        <v>581</v>
      </c>
      <c r="D57" s="750" t="s">
        <v>582</v>
      </c>
      <c r="E57" s="751">
        <v>50113001</v>
      </c>
      <c r="F57" s="750" t="s">
        <v>598</v>
      </c>
      <c r="G57" s="749" t="s">
        <v>599</v>
      </c>
      <c r="H57" s="749">
        <v>103645</v>
      </c>
      <c r="I57" s="749">
        <v>3645</v>
      </c>
      <c r="J57" s="749" t="s">
        <v>689</v>
      </c>
      <c r="K57" s="749" t="s">
        <v>690</v>
      </c>
      <c r="L57" s="752">
        <v>69.92</v>
      </c>
      <c r="M57" s="752">
        <v>3</v>
      </c>
      <c r="N57" s="753">
        <v>209.76</v>
      </c>
    </row>
    <row r="58" spans="1:14" ht="14.4" customHeight="1" x14ac:dyDescent="0.3">
      <c r="A58" s="747" t="s">
        <v>567</v>
      </c>
      <c r="B58" s="748" t="s">
        <v>568</v>
      </c>
      <c r="C58" s="749" t="s">
        <v>581</v>
      </c>
      <c r="D58" s="750" t="s">
        <v>582</v>
      </c>
      <c r="E58" s="751">
        <v>50113001</v>
      </c>
      <c r="F58" s="750" t="s">
        <v>598</v>
      </c>
      <c r="G58" s="749" t="s">
        <v>599</v>
      </c>
      <c r="H58" s="749">
        <v>104071</v>
      </c>
      <c r="I58" s="749">
        <v>4071</v>
      </c>
      <c r="J58" s="749" t="s">
        <v>691</v>
      </c>
      <c r="K58" s="749" t="s">
        <v>692</v>
      </c>
      <c r="L58" s="752">
        <v>152.98999999999998</v>
      </c>
      <c r="M58" s="752">
        <v>1</v>
      </c>
      <c r="N58" s="753">
        <v>152.98999999999998</v>
      </c>
    </row>
    <row r="59" spans="1:14" ht="14.4" customHeight="1" x14ac:dyDescent="0.3">
      <c r="A59" s="747" t="s">
        <v>567</v>
      </c>
      <c r="B59" s="748" t="s">
        <v>568</v>
      </c>
      <c r="C59" s="749" t="s">
        <v>581</v>
      </c>
      <c r="D59" s="750" t="s">
        <v>582</v>
      </c>
      <c r="E59" s="751">
        <v>50113001</v>
      </c>
      <c r="F59" s="750" t="s">
        <v>598</v>
      </c>
      <c r="G59" s="749" t="s">
        <v>599</v>
      </c>
      <c r="H59" s="749">
        <v>846023</v>
      </c>
      <c r="I59" s="749">
        <v>125266</v>
      </c>
      <c r="J59" s="749" t="s">
        <v>693</v>
      </c>
      <c r="K59" s="749" t="s">
        <v>694</v>
      </c>
      <c r="L59" s="752">
        <v>169.05</v>
      </c>
      <c r="M59" s="752">
        <v>1</v>
      </c>
      <c r="N59" s="753">
        <v>169.05</v>
      </c>
    </row>
    <row r="60" spans="1:14" ht="14.4" customHeight="1" x14ac:dyDescent="0.3">
      <c r="A60" s="747" t="s">
        <v>567</v>
      </c>
      <c r="B60" s="748" t="s">
        <v>568</v>
      </c>
      <c r="C60" s="749" t="s">
        <v>581</v>
      </c>
      <c r="D60" s="750" t="s">
        <v>582</v>
      </c>
      <c r="E60" s="751">
        <v>50113001</v>
      </c>
      <c r="F60" s="750" t="s">
        <v>598</v>
      </c>
      <c r="G60" s="749" t="s">
        <v>599</v>
      </c>
      <c r="H60" s="749">
        <v>158425</v>
      </c>
      <c r="I60" s="749">
        <v>58425</v>
      </c>
      <c r="J60" s="749" t="s">
        <v>695</v>
      </c>
      <c r="K60" s="749" t="s">
        <v>696</v>
      </c>
      <c r="L60" s="752">
        <v>82.321111111111094</v>
      </c>
      <c r="M60" s="752">
        <v>9</v>
      </c>
      <c r="N60" s="753">
        <v>740.88999999999987</v>
      </c>
    </row>
    <row r="61" spans="1:14" ht="14.4" customHeight="1" x14ac:dyDescent="0.3">
      <c r="A61" s="747" t="s">
        <v>567</v>
      </c>
      <c r="B61" s="748" t="s">
        <v>568</v>
      </c>
      <c r="C61" s="749" t="s">
        <v>581</v>
      </c>
      <c r="D61" s="750" t="s">
        <v>582</v>
      </c>
      <c r="E61" s="751">
        <v>50113001</v>
      </c>
      <c r="F61" s="750" t="s">
        <v>598</v>
      </c>
      <c r="G61" s="749" t="s">
        <v>599</v>
      </c>
      <c r="H61" s="749">
        <v>154539</v>
      </c>
      <c r="I61" s="749">
        <v>54539</v>
      </c>
      <c r="J61" s="749" t="s">
        <v>697</v>
      </c>
      <c r="K61" s="749" t="s">
        <v>698</v>
      </c>
      <c r="L61" s="752">
        <v>60.549001143054141</v>
      </c>
      <c r="M61" s="752">
        <v>22</v>
      </c>
      <c r="N61" s="753">
        <v>1332.0780251471911</v>
      </c>
    </row>
    <row r="62" spans="1:14" ht="14.4" customHeight="1" x14ac:dyDescent="0.3">
      <c r="A62" s="747" t="s">
        <v>567</v>
      </c>
      <c r="B62" s="748" t="s">
        <v>568</v>
      </c>
      <c r="C62" s="749" t="s">
        <v>581</v>
      </c>
      <c r="D62" s="750" t="s">
        <v>582</v>
      </c>
      <c r="E62" s="751">
        <v>50113001</v>
      </c>
      <c r="F62" s="750" t="s">
        <v>598</v>
      </c>
      <c r="G62" s="749" t="s">
        <v>606</v>
      </c>
      <c r="H62" s="749">
        <v>115010</v>
      </c>
      <c r="I62" s="749">
        <v>15010</v>
      </c>
      <c r="J62" s="749" t="s">
        <v>699</v>
      </c>
      <c r="K62" s="749" t="s">
        <v>700</v>
      </c>
      <c r="L62" s="752">
        <v>89.849999999999966</v>
      </c>
      <c r="M62" s="752">
        <v>1</v>
      </c>
      <c r="N62" s="753">
        <v>89.849999999999966</v>
      </c>
    </row>
    <row r="63" spans="1:14" ht="14.4" customHeight="1" x14ac:dyDescent="0.3">
      <c r="A63" s="747" t="s">
        <v>567</v>
      </c>
      <c r="B63" s="748" t="s">
        <v>568</v>
      </c>
      <c r="C63" s="749" t="s">
        <v>581</v>
      </c>
      <c r="D63" s="750" t="s">
        <v>582</v>
      </c>
      <c r="E63" s="751">
        <v>50113001</v>
      </c>
      <c r="F63" s="750" t="s">
        <v>598</v>
      </c>
      <c r="G63" s="749" t="s">
        <v>606</v>
      </c>
      <c r="H63" s="749">
        <v>115013</v>
      </c>
      <c r="I63" s="749">
        <v>15013</v>
      </c>
      <c r="J63" s="749" t="s">
        <v>701</v>
      </c>
      <c r="K63" s="749" t="s">
        <v>702</v>
      </c>
      <c r="L63" s="752">
        <v>60.080000000000013</v>
      </c>
      <c r="M63" s="752">
        <v>1</v>
      </c>
      <c r="N63" s="753">
        <v>60.080000000000013</v>
      </c>
    </row>
    <row r="64" spans="1:14" ht="14.4" customHeight="1" x14ac:dyDescent="0.3">
      <c r="A64" s="747" t="s">
        <v>567</v>
      </c>
      <c r="B64" s="748" t="s">
        <v>568</v>
      </c>
      <c r="C64" s="749" t="s">
        <v>581</v>
      </c>
      <c r="D64" s="750" t="s">
        <v>582</v>
      </c>
      <c r="E64" s="751">
        <v>50113001</v>
      </c>
      <c r="F64" s="750" t="s">
        <v>598</v>
      </c>
      <c r="G64" s="749" t="s">
        <v>606</v>
      </c>
      <c r="H64" s="749">
        <v>215715</v>
      </c>
      <c r="I64" s="749">
        <v>215715</v>
      </c>
      <c r="J64" s="749" t="s">
        <v>703</v>
      </c>
      <c r="K64" s="749" t="s">
        <v>704</v>
      </c>
      <c r="L64" s="752">
        <v>135.41</v>
      </c>
      <c r="M64" s="752">
        <v>1</v>
      </c>
      <c r="N64" s="753">
        <v>135.41</v>
      </c>
    </row>
    <row r="65" spans="1:14" ht="14.4" customHeight="1" x14ac:dyDescent="0.3">
      <c r="A65" s="747" t="s">
        <v>567</v>
      </c>
      <c r="B65" s="748" t="s">
        <v>568</v>
      </c>
      <c r="C65" s="749" t="s">
        <v>581</v>
      </c>
      <c r="D65" s="750" t="s">
        <v>582</v>
      </c>
      <c r="E65" s="751">
        <v>50113001</v>
      </c>
      <c r="F65" s="750" t="s">
        <v>598</v>
      </c>
      <c r="G65" s="749" t="s">
        <v>569</v>
      </c>
      <c r="H65" s="749">
        <v>159448</v>
      </c>
      <c r="I65" s="749">
        <v>59448</v>
      </c>
      <c r="J65" s="749" t="s">
        <v>705</v>
      </c>
      <c r="K65" s="749" t="s">
        <v>706</v>
      </c>
      <c r="L65" s="752">
        <v>368.89</v>
      </c>
      <c r="M65" s="752">
        <v>2</v>
      </c>
      <c r="N65" s="753">
        <v>737.78</v>
      </c>
    </row>
    <row r="66" spans="1:14" ht="14.4" customHeight="1" x14ac:dyDescent="0.3">
      <c r="A66" s="747" t="s">
        <v>567</v>
      </c>
      <c r="B66" s="748" t="s">
        <v>568</v>
      </c>
      <c r="C66" s="749" t="s">
        <v>581</v>
      </c>
      <c r="D66" s="750" t="s">
        <v>582</v>
      </c>
      <c r="E66" s="751">
        <v>50113001</v>
      </c>
      <c r="F66" s="750" t="s">
        <v>598</v>
      </c>
      <c r="G66" s="749" t="s">
        <v>569</v>
      </c>
      <c r="H66" s="749">
        <v>159449</v>
      </c>
      <c r="I66" s="749">
        <v>59449</v>
      </c>
      <c r="J66" s="749" t="s">
        <v>707</v>
      </c>
      <c r="K66" s="749" t="s">
        <v>708</v>
      </c>
      <c r="L66" s="752">
        <v>775.01574161288318</v>
      </c>
      <c r="M66" s="752">
        <v>3</v>
      </c>
      <c r="N66" s="753">
        <v>2325.0472248386495</v>
      </c>
    </row>
    <row r="67" spans="1:14" ht="14.4" customHeight="1" x14ac:dyDescent="0.3">
      <c r="A67" s="747" t="s">
        <v>567</v>
      </c>
      <c r="B67" s="748" t="s">
        <v>568</v>
      </c>
      <c r="C67" s="749" t="s">
        <v>581</v>
      </c>
      <c r="D67" s="750" t="s">
        <v>582</v>
      </c>
      <c r="E67" s="751">
        <v>50113001</v>
      </c>
      <c r="F67" s="750" t="s">
        <v>598</v>
      </c>
      <c r="G67" s="749" t="s">
        <v>599</v>
      </c>
      <c r="H67" s="749">
        <v>920235</v>
      </c>
      <c r="I67" s="749">
        <v>15880</v>
      </c>
      <c r="J67" s="749" t="s">
        <v>709</v>
      </c>
      <c r="K67" s="749" t="s">
        <v>569</v>
      </c>
      <c r="L67" s="752">
        <v>163.56999916088552</v>
      </c>
      <c r="M67" s="752">
        <v>3</v>
      </c>
      <c r="N67" s="753">
        <v>490.70999748265655</v>
      </c>
    </row>
    <row r="68" spans="1:14" ht="14.4" customHeight="1" x14ac:dyDescent="0.3">
      <c r="A68" s="747" t="s">
        <v>567</v>
      </c>
      <c r="B68" s="748" t="s">
        <v>568</v>
      </c>
      <c r="C68" s="749" t="s">
        <v>581</v>
      </c>
      <c r="D68" s="750" t="s">
        <v>582</v>
      </c>
      <c r="E68" s="751">
        <v>50113001</v>
      </c>
      <c r="F68" s="750" t="s">
        <v>598</v>
      </c>
      <c r="G68" s="749" t="s">
        <v>599</v>
      </c>
      <c r="H68" s="749">
        <v>905097</v>
      </c>
      <c r="I68" s="749">
        <v>158767</v>
      </c>
      <c r="J68" s="749" t="s">
        <v>710</v>
      </c>
      <c r="K68" s="749" t="s">
        <v>711</v>
      </c>
      <c r="L68" s="752">
        <v>175.03899999999999</v>
      </c>
      <c r="M68" s="752">
        <v>2</v>
      </c>
      <c r="N68" s="753">
        <v>350.07799999999997</v>
      </c>
    </row>
    <row r="69" spans="1:14" ht="14.4" customHeight="1" x14ac:dyDescent="0.3">
      <c r="A69" s="747" t="s">
        <v>567</v>
      </c>
      <c r="B69" s="748" t="s">
        <v>568</v>
      </c>
      <c r="C69" s="749" t="s">
        <v>581</v>
      </c>
      <c r="D69" s="750" t="s">
        <v>582</v>
      </c>
      <c r="E69" s="751">
        <v>50113001</v>
      </c>
      <c r="F69" s="750" t="s">
        <v>598</v>
      </c>
      <c r="G69" s="749" t="s">
        <v>599</v>
      </c>
      <c r="H69" s="749">
        <v>920154</v>
      </c>
      <c r="I69" s="749">
        <v>0</v>
      </c>
      <c r="J69" s="749" t="s">
        <v>712</v>
      </c>
      <c r="K69" s="749" t="s">
        <v>569</v>
      </c>
      <c r="L69" s="752">
        <v>306.48099999999999</v>
      </c>
      <c r="M69" s="752">
        <v>1</v>
      </c>
      <c r="N69" s="753">
        <v>306.48099999999999</v>
      </c>
    </row>
    <row r="70" spans="1:14" ht="14.4" customHeight="1" x14ac:dyDescent="0.3">
      <c r="A70" s="747" t="s">
        <v>567</v>
      </c>
      <c r="B70" s="748" t="s">
        <v>568</v>
      </c>
      <c r="C70" s="749" t="s">
        <v>581</v>
      </c>
      <c r="D70" s="750" t="s">
        <v>582</v>
      </c>
      <c r="E70" s="751">
        <v>50113001</v>
      </c>
      <c r="F70" s="750" t="s">
        <v>598</v>
      </c>
      <c r="G70" s="749" t="s">
        <v>599</v>
      </c>
      <c r="H70" s="749">
        <v>500088</v>
      </c>
      <c r="I70" s="749">
        <v>0</v>
      </c>
      <c r="J70" s="749" t="s">
        <v>713</v>
      </c>
      <c r="K70" s="749" t="s">
        <v>569</v>
      </c>
      <c r="L70" s="752">
        <v>229.9100322828987</v>
      </c>
      <c r="M70" s="752">
        <v>6</v>
      </c>
      <c r="N70" s="753">
        <v>1379.4601936973922</v>
      </c>
    </row>
    <row r="71" spans="1:14" ht="14.4" customHeight="1" x14ac:dyDescent="0.3">
      <c r="A71" s="747" t="s">
        <v>567</v>
      </c>
      <c r="B71" s="748" t="s">
        <v>568</v>
      </c>
      <c r="C71" s="749" t="s">
        <v>581</v>
      </c>
      <c r="D71" s="750" t="s">
        <v>582</v>
      </c>
      <c r="E71" s="751">
        <v>50113001</v>
      </c>
      <c r="F71" s="750" t="s">
        <v>598</v>
      </c>
      <c r="G71" s="749" t="s">
        <v>599</v>
      </c>
      <c r="H71" s="749">
        <v>215476</v>
      </c>
      <c r="I71" s="749">
        <v>215476</v>
      </c>
      <c r="J71" s="749" t="s">
        <v>714</v>
      </c>
      <c r="K71" s="749" t="s">
        <v>715</v>
      </c>
      <c r="L71" s="752">
        <v>123.10999999999999</v>
      </c>
      <c r="M71" s="752">
        <v>1</v>
      </c>
      <c r="N71" s="753">
        <v>123.10999999999999</v>
      </c>
    </row>
    <row r="72" spans="1:14" ht="14.4" customHeight="1" x14ac:dyDescent="0.3">
      <c r="A72" s="747" t="s">
        <v>567</v>
      </c>
      <c r="B72" s="748" t="s">
        <v>568</v>
      </c>
      <c r="C72" s="749" t="s">
        <v>581</v>
      </c>
      <c r="D72" s="750" t="s">
        <v>582</v>
      </c>
      <c r="E72" s="751">
        <v>50113001</v>
      </c>
      <c r="F72" s="750" t="s">
        <v>598</v>
      </c>
      <c r="G72" s="749" t="s">
        <v>569</v>
      </c>
      <c r="H72" s="749">
        <v>154150</v>
      </c>
      <c r="I72" s="749">
        <v>132522</v>
      </c>
      <c r="J72" s="749" t="s">
        <v>716</v>
      </c>
      <c r="K72" s="749" t="s">
        <v>717</v>
      </c>
      <c r="L72" s="752">
        <v>83.27000000000001</v>
      </c>
      <c r="M72" s="752">
        <v>1</v>
      </c>
      <c r="N72" s="753">
        <v>83.27000000000001</v>
      </c>
    </row>
    <row r="73" spans="1:14" ht="14.4" customHeight="1" x14ac:dyDescent="0.3">
      <c r="A73" s="747" t="s">
        <v>567</v>
      </c>
      <c r="B73" s="748" t="s">
        <v>568</v>
      </c>
      <c r="C73" s="749" t="s">
        <v>581</v>
      </c>
      <c r="D73" s="750" t="s">
        <v>582</v>
      </c>
      <c r="E73" s="751">
        <v>50113001</v>
      </c>
      <c r="F73" s="750" t="s">
        <v>598</v>
      </c>
      <c r="G73" s="749" t="s">
        <v>599</v>
      </c>
      <c r="H73" s="749">
        <v>102818</v>
      </c>
      <c r="I73" s="749">
        <v>2818</v>
      </c>
      <c r="J73" s="749" t="s">
        <v>718</v>
      </c>
      <c r="K73" s="749" t="s">
        <v>719</v>
      </c>
      <c r="L73" s="752">
        <v>114.02000000000001</v>
      </c>
      <c r="M73" s="752">
        <v>2</v>
      </c>
      <c r="N73" s="753">
        <v>228.04000000000002</v>
      </c>
    </row>
    <row r="74" spans="1:14" ht="14.4" customHeight="1" x14ac:dyDescent="0.3">
      <c r="A74" s="747" t="s">
        <v>567</v>
      </c>
      <c r="B74" s="748" t="s">
        <v>568</v>
      </c>
      <c r="C74" s="749" t="s">
        <v>581</v>
      </c>
      <c r="D74" s="750" t="s">
        <v>582</v>
      </c>
      <c r="E74" s="751">
        <v>50113001</v>
      </c>
      <c r="F74" s="750" t="s">
        <v>598</v>
      </c>
      <c r="G74" s="749" t="s">
        <v>599</v>
      </c>
      <c r="H74" s="749">
        <v>992047</v>
      </c>
      <c r="I74" s="749">
        <v>0</v>
      </c>
      <c r="J74" s="749" t="s">
        <v>720</v>
      </c>
      <c r="K74" s="749" t="s">
        <v>569</v>
      </c>
      <c r="L74" s="752">
        <v>147.51</v>
      </c>
      <c r="M74" s="752">
        <v>29</v>
      </c>
      <c r="N74" s="753">
        <v>4277.79</v>
      </c>
    </row>
    <row r="75" spans="1:14" ht="14.4" customHeight="1" x14ac:dyDescent="0.3">
      <c r="A75" s="747" t="s">
        <v>567</v>
      </c>
      <c r="B75" s="748" t="s">
        <v>568</v>
      </c>
      <c r="C75" s="749" t="s">
        <v>581</v>
      </c>
      <c r="D75" s="750" t="s">
        <v>582</v>
      </c>
      <c r="E75" s="751">
        <v>50113001</v>
      </c>
      <c r="F75" s="750" t="s">
        <v>598</v>
      </c>
      <c r="G75" s="749" t="s">
        <v>599</v>
      </c>
      <c r="H75" s="749">
        <v>214593</v>
      </c>
      <c r="I75" s="749">
        <v>214593</v>
      </c>
      <c r="J75" s="749" t="s">
        <v>721</v>
      </c>
      <c r="K75" s="749" t="s">
        <v>722</v>
      </c>
      <c r="L75" s="752">
        <v>56.160000000000011</v>
      </c>
      <c r="M75" s="752">
        <v>1</v>
      </c>
      <c r="N75" s="753">
        <v>56.160000000000011</v>
      </c>
    </row>
    <row r="76" spans="1:14" ht="14.4" customHeight="1" x14ac:dyDescent="0.3">
      <c r="A76" s="747" t="s">
        <v>567</v>
      </c>
      <c r="B76" s="748" t="s">
        <v>568</v>
      </c>
      <c r="C76" s="749" t="s">
        <v>581</v>
      </c>
      <c r="D76" s="750" t="s">
        <v>582</v>
      </c>
      <c r="E76" s="751">
        <v>50113001</v>
      </c>
      <c r="F76" s="750" t="s">
        <v>598</v>
      </c>
      <c r="G76" s="749" t="s">
        <v>599</v>
      </c>
      <c r="H76" s="749">
        <v>199680</v>
      </c>
      <c r="I76" s="749">
        <v>199680</v>
      </c>
      <c r="J76" s="749" t="s">
        <v>723</v>
      </c>
      <c r="K76" s="749" t="s">
        <v>724</v>
      </c>
      <c r="L76" s="752">
        <v>362.9199999999999</v>
      </c>
      <c r="M76" s="752">
        <v>3</v>
      </c>
      <c r="N76" s="753">
        <v>1088.7599999999998</v>
      </c>
    </row>
    <row r="77" spans="1:14" ht="14.4" customHeight="1" x14ac:dyDescent="0.3">
      <c r="A77" s="747" t="s">
        <v>567</v>
      </c>
      <c r="B77" s="748" t="s">
        <v>568</v>
      </c>
      <c r="C77" s="749" t="s">
        <v>581</v>
      </c>
      <c r="D77" s="750" t="s">
        <v>582</v>
      </c>
      <c r="E77" s="751">
        <v>50113001</v>
      </c>
      <c r="F77" s="750" t="s">
        <v>598</v>
      </c>
      <c r="G77" s="749" t="s">
        <v>599</v>
      </c>
      <c r="H77" s="749">
        <v>187076</v>
      </c>
      <c r="I77" s="749">
        <v>87076</v>
      </c>
      <c r="J77" s="749" t="s">
        <v>725</v>
      </c>
      <c r="K77" s="749" t="s">
        <v>726</v>
      </c>
      <c r="L77" s="752">
        <v>127.92333333333336</v>
      </c>
      <c r="M77" s="752">
        <v>3</v>
      </c>
      <c r="N77" s="753">
        <v>383.7700000000001</v>
      </c>
    </row>
    <row r="78" spans="1:14" ht="14.4" customHeight="1" x14ac:dyDescent="0.3">
      <c r="A78" s="747" t="s">
        <v>567</v>
      </c>
      <c r="B78" s="748" t="s">
        <v>568</v>
      </c>
      <c r="C78" s="749" t="s">
        <v>581</v>
      </c>
      <c r="D78" s="750" t="s">
        <v>582</v>
      </c>
      <c r="E78" s="751">
        <v>50113001</v>
      </c>
      <c r="F78" s="750" t="s">
        <v>598</v>
      </c>
      <c r="G78" s="749" t="s">
        <v>599</v>
      </c>
      <c r="H78" s="749">
        <v>181293</v>
      </c>
      <c r="I78" s="749">
        <v>181293</v>
      </c>
      <c r="J78" s="749" t="s">
        <v>727</v>
      </c>
      <c r="K78" s="749" t="s">
        <v>728</v>
      </c>
      <c r="L78" s="752">
        <v>203.29</v>
      </c>
      <c r="M78" s="752">
        <v>1</v>
      </c>
      <c r="N78" s="753">
        <v>203.29</v>
      </c>
    </row>
    <row r="79" spans="1:14" ht="14.4" customHeight="1" x14ac:dyDescent="0.3">
      <c r="A79" s="747" t="s">
        <v>567</v>
      </c>
      <c r="B79" s="748" t="s">
        <v>568</v>
      </c>
      <c r="C79" s="749" t="s">
        <v>581</v>
      </c>
      <c r="D79" s="750" t="s">
        <v>582</v>
      </c>
      <c r="E79" s="751">
        <v>50113001</v>
      </c>
      <c r="F79" s="750" t="s">
        <v>598</v>
      </c>
      <c r="G79" s="749" t="s">
        <v>606</v>
      </c>
      <c r="H79" s="749">
        <v>169189</v>
      </c>
      <c r="I79" s="749">
        <v>69189</v>
      </c>
      <c r="J79" s="749" t="s">
        <v>729</v>
      </c>
      <c r="K79" s="749" t="s">
        <v>730</v>
      </c>
      <c r="L79" s="752">
        <v>61.53</v>
      </c>
      <c r="M79" s="752">
        <v>1</v>
      </c>
      <c r="N79" s="753">
        <v>61.53</v>
      </c>
    </row>
    <row r="80" spans="1:14" ht="14.4" customHeight="1" x14ac:dyDescent="0.3">
      <c r="A80" s="747" t="s">
        <v>567</v>
      </c>
      <c r="B80" s="748" t="s">
        <v>568</v>
      </c>
      <c r="C80" s="749" t="s">
        <v>581</v>
      </c>
      <c r="D80" s="750" t="s">
        <v>582</v>
      </c>
      <c r="E80" s="751">
        <v>50113001</v>
      </c>
      <c r="F80" s="750" t="s">
        <v>598</v>
      </c>
      <c r="G80" s="749" t="s">
        <v>606</v>
      </c>
      <c r="H80" s="749">
        <v>146692</v>
      </c>
      <c r="I80" s="749">
        <v>46692</v>
      </c>
      <c r="J80" s="749" t="s">
        <v>731</v>
      </c>
      <c r="K80" s="749" t="s">
        <v>732</v>
      </c>
      <c r="L80" s="752">
        <v>78.290000000000035</v>
      </c>
      <c r="M80" s="752">
        <v>1</v>
      </c>
      <c r="N80" s="753">
        <v>78.290000000000035</v>
      </c>
    </row>
    <row r="81" spans="1:14" ht="14.4" customHeight="1" x14ac:dyDescent="0.3">
      <c r="A81" s="747" t="s">
        <v>567</v>
      </c>
      <c r="B81" s="748" t="s">
        <v>568</v>
      </c>
      <c r="C81" s="749" t="s">
        <v>581</v>
      </c>
      <c r="D81" s="750" t="s">
        <v>582</v>
      </c>
      <c r="E81" s="751">
        <v>50113001</v>
      </c>
      <c r="F81" s="750" t="s">
        <v>598</v>
      </c>
      <c r="G81" s="749" t="s">
        <v>599</v>
      </c>
      <c r="H81" s="749">
        <v>193779</v>
      </c>
      <c r="I81" s="749">
        <v>93779</v>
      </c>
      <c r="J81" s="749" t="s">
        <v>733</v>
      </c>
      <c r="K81" s="749" t="s">
        <v>734</v>
      </c>
      <c r="L81" s="752">
        <v>70.72</v>
      </c>
      <c r="M81" s="752">
        <v>2</v>
      </c>
      <c r="N81" s="753">
        <v>141.44</v>
      </c>
    </row>
    <row r="82" spans="1:14" ht="14.4" customHeight="1" x14ac:dyDescent="0.3">
      <c r="A82" s="747" t="s">
        <v>567</v>
      </c>
      <c r="B82" s="748" t="s">
        <v>568</v>
      </c>
      <c r="C82" s="749" t="s">
        <v>581</v>
      </c>
      <c r="D82" s="750" t="s">
        <v>582</v>
      </c>
      <c r="E82" s="751">
        <v>50113001</v>
      </c>
      <c r="F82" s="750" t="s">
        <v>598</v>
      </c>
      <c r="G82" s="749" t="s">
        <v>569</v>
      </c>
      <c r="H82" s="749">
        <v>119147</v>
      </c>
      <c r="I82" s="749">
        <v>19147</v>
      </c>
      <c r="J82" s="749" t="s">
        <v>735</v>
      </c>
      <c r="K82" s="749" t="s">
        <v>736</v>
      </c>
      <c r="L82" s="752">
        <v>293.65999999999991</v>
      </c>
      <c r="M82" s="752">
        <v>1</v>
      </c>
      <c r="N82" s="753">
        <v>293.65999999999991</v>
      </c>
    </row>
    <row r="83" spans="1:14" ht="14.4" customHeight="1" x14ac:dyDescent="0.3">
      <c r="A83" s="747" t="s">
        <v>567</v>
      </c>
      <c r="B83" s="748" t="s">
        <v>568</v>
      </c>
      <c r="C83" s="749" t="s">
        <v>581</v>
      </c>
      <c r="D83" s="750" t="s">
        <v>582</v>
      </c>
      <c r="E83" s="751">
        <v>50113001</v>
      </c>
      <c r="F83" s="750" t="s">
        <v>598</v>
      </c>
      <c r="G83" s="749" t="s">
        <v>606</v>
      </c>
      <c r="H83" s="749">
        <v>213487</v>
      </c>
      <c r="I83" s="749">
        <v>213487</v>
      </c>
      <c r="J83" s="749" t="s">
        <v>737</v>
      </c>
      <c r="K83" s="749" t="s">
        <v>738</v>
      </c>
      <c r="L83" s="752">
        <v>291.59666666666664</v>
      </c>
      <c r="M83" s="752">
        <v>9</v>
      </c>
      <c r="N83" s="753">
        <v>2624.37</v>
      </c>
    </row>
    <row r="84" spans="1:14" ht="14.4" customHeight="1" x14ac:dyDescent="0.3">
      <c r="A84" s="747" t="s">
        <v>567</v>
      </c>
      <c r="B84" s="748" t="s">
        <v>568</v>
      </c>
      <c r="C84" s="749" t="s">
        <v>581</v>
      </c>
      <c r="D84" s="750" t="s">
        <v>582</v>
      </c>
      <c r="E84" s="751">
        <v>50113001</v>
      </c>
      <c r="F84" s="750" t="s">
        <v>598</v>
      </c>
      <c r="G84" s="749" t="s">
        <v>606</v>
      </c>
      <c r="H84" s="749">
        <v>213489</v>
      </c>
      <c r="I84" s="749">
        <v>213489</v>
      </c>
      <c r="J84" s="749" t="s">
        <v>737</v>
      </c>
      <c r="K84" s="749" t="s">
        <v>739</v>
      </c>
      <c r="L84" s="752">
        <v>630.66033333333326</v>
      </c>
      <c r="M84" s="752">
        <v>9</v>
      </c>
      <c r="N84" s="753">
        <v>5675.9429999999993</v>
      </c>
    </row>
    <row r="85" spans="1:14" ht="14.4" customHeight="1" x14ac:dyDescent="0.3">
      <c r="A85" s="747" t="s">
        <v>567</v>
      </c>
      <c r="B85" s="748" t="s">
        <v>568</v>
      </c>
      <c r="C85" s="749" t="s">
        <v>581</v>
      </c>
      <c r="D85" s="750" t="s">
        <v>582</v>
      </c>
      <c r="E85" s="751">
        <v>50113001</v>
      </c>
      <c r="F85" s="750" t="s">
        <v>598</v>
      </c>
      <c r="G85" s="749" t="s">
        <v>606</v>
      </c>
      <c r="H85" s="749">
        <v>213494</v>
      </c>
      <c r="I85" s="749">
        <v>213494</v>
      </c>
      <c r="J85" s="749" t="s">
        <v>737</v>
      </c>
      <c r="K85" s="749" t="s">
        <v>740</v>
      </c>
      <c r="L85" s="752">
        <v>408.95000000000005</v>
      </c>
      <c r="M85" s="752">
        <v>27</v>
      </c>
      <c r="N85" s="753">
        <v>11041.650000000001</v>
      </c>
    </row>
    <row r="86" spans="1:14" ht="14.4" customHeight="1" x14ac:dyDescent="0.3">
      <c r="A86" s="747" t="s">
        <v>567</v>
      </c>
      <c r="B86" s="748" t="s">
        <v>568</v>
      </c>
      <c r="C86" s="749" t="s">
        <v>581</v>
      </c>
      <c r="D86" s="750" t="s">
        <v>582</v>
      </c>
      <c r="E86" s="751">
        <v>50113001</v>
      </c>
      <c r="F86" s="750" t="s">
        <v>598</v>
      </c>
      <c r="G86" s="749" t="s">
        <v>606</v>
      </c>
      <c r="H86" s="749">
        <v>213480</v>
      </c>
      <c r="I86" s="749">
        <v>213480</v>
      </c>
      <c r="J86" s="749" t="s">
        <v>741</v>
      </c>
      <c r="K86" s="749" t="s">
        <v>739</v>
      </c>
      <c r="L86" s="752">
        <v>1106.2599999999998</v>
      </c>
      <c r="M86" s="752">
        <v>2</v>
      </c>
      <c r="N86" s="753">
        <v>2212.5199999999995</v>
      </c>
    </row>
    <row r="87" spans="1:14" ht="14.4" customHeight="1" x14ac:dyDescent="0.3">
      <c r="A87" s="747" t="s">
        <v>567</v>
      </c>
      <c r="B87" s="748" t="s">
        <v>568</v>
      </c>
      <c r="C87" s="749" t="s">
        <v>581</v>
      </c>
      <c r="D87" s="750" t="s">
        <v>582</v>
      </c>
      <c r="E87" s="751">
        <v>50113001</v>
      </c>
      <c r="F87" s="750" t="s">
        <v>598</v>
      </c>
      <c r="G87" s="749" t="s">
        <v>569</v>
      </c>
      <c r="H87" s="749">
        <v>198219</v>
      </c>
      <c r="I87" s="749">
        <v>98219</v>
      </c>
      <c r="J87" s="749" t="s">
        <v>742</v>
      </c>
      <c r="K87" s="749" t="s">
        <v>743</v>
      </c>
      <c r="L87" s="752">
        <v>60.300000000000026</v>
      </c>
      <c r="M87" s="752">
        <v>1</v>
      </c>
      <c r="N87" s="753">
        <v>60.300000000000026</v>
      </c>
    </row>
    <row r="88" spans="1:14" ht="14.4" customHeight="1" x14ac:dyDescent="0.3">
      <c r="A88" s="747" t="s">
        <v>567</v>
      </c>
      <c r="B88" s="748" t="s">
        <v>568</v>
      </c>
      <c r="C88" s="749" t="s">
        <v>581</v>
      </c>
      <c r="D88" s="750" t="s">
        <v>582</v>
      </c>
      <c r="E88" s="751">
        <v>50113001</v>
      </c>
      <c r="F88" s="750" t="s">
        <v>598</v>
      </c>
      <c r="G88" s="749" t="s">
        <v>606</v>
      </c>
      <c r="H88" s="749">
        <v>156805</v>
      </c>
      <c r="I88" s="749">
        <v>56805</v>
      </c>
      <c r="J88" s="749" t="s">
        <v>744</v>
      </c>
      <c r="K88" s="749" t="s">
        <v>745</v>
      </c>
      <c r="L88" s="752">
        <v>58.72</v>
      </c>
      <c r="M88" s="752">
        <v>1</v>
      </c>
      <c r="N88" s="753">
        <v>58.72</v>
      </c>
    </row>
    <row r="89" spans="1:14" ht="14.4" customHeight="1" x14ac:dyDescent="0.3">
      <c r="A89" s="747" t="s">
        <v>567</v>
      </c>
      <c r="B89" s="748" t="s">
        <v>568</v>
      </c>
      <c r="C89" s="749" t="s">
        <v>581</v>
      </c>
      <c r="D89" s="750" t="s">
        <v>582</v>
      </c>
      <c r="E89" s="751">
        <v>50113001</v>
      </c>
      <c r="F89" s="750" t="s">
        <v>598</v>
      </c>
      <c r="G89" s="749" t="s">
        <v>599</v>
      </c>
      <c r="H89" s="749">
        <v>111337</v>
      </c>
      <c r="I89" s="749">
        <v>52421</v>
      </c>
      <c r="J89" s="749" t="s">
        <v>746</v>
      </c>
      <c r="K89" s="749" t="s">
        <v>747</v>
      </c>
      <c r="L89" s="752">
        <v>74.88</v>
      </c>
      <c r="M89" s="752">
        <v>3</v>
      </c>
      <c r="N89" s="753">
        <v>224.64</v>
      </c>
    </row>
    <row r="90" spans="1:14" ht="14.4" customHeight="1" x14ac:dyDescent="0.3">
      <c r="A90" s="747" t="s">
        <v>567</v>
      </c>
      <c r="B90" s="748" t="s">
        <v>568</v>
      </c>
      <c r="C90" s="749" t="s">
        <v>581</v>
      </c>
      <c r="D90" s="750" t="s">
        <v>582</v>
      </c>
      <c r="E90" s="751">
        <v>50113001</v>
      </c>
      <c r="F90" s="750" t="s">
        <v>598</v>
      </c>
      <c r="G90" s="749" t="s">
        <v>599</v>
      </c>
      <c r="H90" s="749">
        <v>31915</v>
      </c>
      <c r="I90" s="749">
        <v>31915</v>
      </c>
      <c r="J90" s="749" t="s">
        <v>748</v>
      </c>
      <c r="K90" s="749" t="s">
        <v>749</v>
      </c>
      <c r="L90" s="752">
        <v>173.69</v>
      </c>
      <c r="M90" s="752">
        <v>4</v>
      </c>
      <c r="N90" s="753">
        <v>694.76</v>
      </c>
    </row>
    <row r="91" spans="1:14" ht="14.4" customHeight="1" x14ac:dyDescent="0.3">
      <c r="A91" s="747" t="s">
        <v>567</v>
      </c>
      <c r="B91" s="748" t="s">
        <v>568</v>
      </c>
      <c r="C91" s="749" t="s">
        <v>581</v>
      </c>
      <c r="D91" s="750" t="s">
        <v>582</v>
      </c>
      <c r="E91" s="751">
        <v>50113001</v>
      </c>
      <c r="F91" s="750" t="s">
        <v>598</v>
      </c>
      <c r="G91" s="749" t="s">
        <v>599</v>
      </c>
      <c r="H91" s="749">
        <v>47244</v>
      </c>
      <c r="I91" s="749">
        <v>47244</v>
      </c>
      <c r="J91" s="749" t="s">
        <v>750</v>
      </c>
      <c r="K91" s="749" t="s">
        <v>749</v>
      </c>
      <c r="L91" s="752">
        <v>143</v>
      </c>
      <c r="M91" s="752">
        <v>4</v>
      </c>
      <c r="N91" s="753">
        <v>572</v>
      </c>
    </row>
    <row r="92" spans="1:14" ht="14.4" customHeight="1" x14ac:dyDescent="0.3">
      <c r="A92" s="747" t="s">
        <v>567</v>
      </c>
      <c r="B92" s="748" t="s">
        <v>568</v>
      </c>
      <c r="C92" s="749" t="s">
        <v>581</v>
      </c>
      <c r="D92" s="750" t="s">
        <v>582</v>
      </c>
      <c r="E92" s="751">
        <v>50113001</v>
      </c>
      <c r="F92" s="750" t="s">
        <v>598</v>
      </c>
      <c r="G92" s="749" t="s">
        <v>599</v>
      </c>
      <c r="H92" s="749">
        <v>199336</v>
      </c>
      <c r="I92" s="749">
        <v>99336</v>
      </c>
      <c r="J92" s="749" t="s">
        <v>751</v>
      </c>
      <c r="K92" s="749" t="s">
        <v>752</v>
      </c>
      <c r="L92" s="752">
        <v>74.55</v>
      </c>
      <c r="M92" s="752">
        <v>1</v>
      </c>
      <c r="N92" s="753">
        <v>74.55</v>
      </c>
    </row>
    <row r="93" spans="1:14" ht="14.4" customHeight="1" x14ac:dyDescent="0.3">
      <c r="A93" s="747" t="s">
        <v>567</v>
      </c>
      <c r="B93" s="748" t="s">
        <v>568</v>
      </c>
      <c r="C93" s="749" t="s">
        <v>581</v>
      </c>
      <c r="D93" s="750" t="s">
        <v>582</v>
      </c>
      <c r="E93" s="751">
        <v>50113001</v>
      </c>
      <c r="F93" s="750" t="s">
        <v>598</v>
      </c>
      <c r="G93" s="749" t="s">
        <v>599</v>
      </c>
      <c r="H93" s="749">
        <v>848335</v>
      </c>
      <c r="I93" s="749">
        <v>155782</v>
      </c>
      <c r="J93" s="749" t="s">
        <v>753</v>
      </c>
      <c r="K93" s="749" t="s">
        <v>754</v>
      </c>
      <c r="L93" s="752">
        <v>53.900000000000013</v>
      </c>
      <c r="M93" s="752">
        <v>1</v>
      </c>
      <c r="N93" s="753">
        <v>53.900000000000013</v>
      </c>
    </row>
    <row r="94" spans="1:14" ht="14.4" customHeight="1" x14ac:dyDescent="0.3">
      <c r="A94" s="747" t="s">
        <v>567</v>
      </c>
      <c r="B94" s="748" t="s">
        <v>568</v>
      </c>
      <c r="C94" s="749" t="s">
        <v>581</v>
      </c>
      <c r="D94" s="750" t="s">
        <v>582</v>
      </c>
      <c r="E94" s="751">
        <v>50113001</v>
      </c>
      <c r="F94" s="750" t="s">
        <v>598</v>
      </c>
      <c r="G94" s="749" t="s">
        <v>599</v>
      </c>
      <c r="H94" s="749">
        <v>149018</v>
      </c>
      <c r="I94" s="749">
        <v>49018</v>
      </c>
      <c r="J94" s="749" t="s">
        <v>755</v>
      </c>
      <c r="K94" s="749" t="s">
        <v>756</v>
      </c>
      <c r="L94" s="752">
        <v>110.14010445752342</v>
      </c>
      <c r="M94" s="752">
        <v>1</v>
      </c>
      <c r="N94" s="753">
        <v>110.14010445752342</v>
      </c>
    </row>
    <row r="95" spans="1:14" ht="14.4" customHeight="1" x14ac:dyDescent="0.3">
      <c r="A95" s="747" t="s">
        <v>567</v>
      </c>
      <c r="B95" s="748" t="s">
        <v>568</v>
      </c>
      <c r="C95" s="749" t="s">
        <v>581</v>
      </c>
      <c r="D95" s="750" t="s">
        <v>582</v>
      </c>
      <c r="E95" s="751">
        <v>50113001</v>
      </c>
      <c r="F95" s="750" t="s">
        <v>598</v>
      </c>
      <c r="G95" s="749" t="s">
        <v>599</v>
      </c>
      <c r="H95" s="749">
        <v>102538</v>
      </c>
      <c r="I95" s="749">
        <v>2538</v>
      </c>
      <c r="J95" s="749" t="s">
        <v>757</v>
      </c>
      <c r="K95" s="749" t="s">
        <v>758</v>
      </c>
      <c r="L95" s="752">
        <v>55.510000000000019</v>
      </c>
      <c r="M95" s="752">
        <v>2</v>
      </c>
      <c r="N95" s="753">
        <v>111.02000000000004</v>
      </c>
    </row>
    <row r="96" spans="1:14" ht="14.4" customHeight="1" x14ac:dyDescent="0.3">
      <c r="A96" s="747" t="s">
        <v>567</v>
      </c>
      <c r="B96" s="748" t="s">
        <v>568</v>
      </c>
      <c r="C96" s="749" t="s">
        <v>581</v>
      </c>
      <c r="D96" s="750" t="s">
        <v>582</v>
      </c>
      <c r="E96" s="751">
        <v>50113001</v>
      </c>
      <c r="F96" s="750" t="s">
        <v>598</v>
      </c>
      <c r="G96" s="749" t="s">
        <v>599</v>
      </c>
      <c r="H96" s="749">
        <v>115308</v>
      </c>
      <c r="I96" s="749">
        <v>215604</v>
      </c>
      <c r="J96" s="749" t="s">
        <v>759</v>
      </c>
      <c r="K96" s="749" t="s">
        <v>760</v>
      </c>
      <c r="L96" s="752">
        <v>18.72</v>
      </c>
      <c r="M96" s="752">
        <v>1</v>
      </c>
      <c r="N96" s="753">
        <v>18.72</v>
      </c>
    </row>
    <row r="97" spans="1:14" ht="14.4" customHeight="1" x14ac:dyDescent="0.3">
      <c r="A97" s="747" t="s">
        <v>567</v>
      </c>
      <c r="B97" s="748" t="s">
        <v>568</v>
      </c>
      <c r="C97" s="749" t="s">
        <v>581</v>
      </c>
      <c r="D97" s="750" t="s">
        <v>582</v>
      </c>
      <c r="E97" s="751">
        <v>50113001</v>
      </c>
      <c r="F97" s="750" t="s">
        <v>598</v>
      </c>
      <c r="G97" s="749" t="s">
        <v>599</v>
      </c>
      <c r="H97" s="749">
        <v>215606</v>
      </c>
      <c r="I97" s="749">
        <v>215606</v>
      </c>
      <c r="J97" s="749" t="s">
        <v>759</v>
      </c>
      <c r="K97" s="749" t="s">
        <v>761</v>
      </c>
      <c r="L97" s="752">
        <v>72.61666666666666</v>
      </c>
      <c r="M97" s="752">
        <v>6</v>
      </c>
      <c r="N97" s="753">
        <v>435.7</v>
      </c>
    </row>
    <row r="98" spans="1:14" ht="14.4" customHeight="1" x14ac:dyDescent="0.3">
      <c r="A98" s="747" t="s">
        <v>567</v>
      </c>
      <c r="B98" s="748" t="s">
        <v>568</v>
      </c>
      <c r="C98" s="749" t="s">
        <v>581</v>
      </c>
      <c r="D98" s="750" t="s">
        <v>582</v>
      </c>
      <c r="E98" s="751">
        <v>50113001</v>
      </c>
      <c r="F98" s="750" t="s">
        <v>598</v>
      </c>
      <c r="G98" s="749" t="s">
        <v>599</v>
      </c>
      <c r="H98" s="749">
        <v>109139</v>
      </c>
      <c r="I98" s="749">
        <v>176129</v>
      </c>
      <c r="J98" s="749" t="s">
        <v>762</v>
      </c>
      <c r="K98" s="749" t="s">
        <v>763</v>
      </c>
      <c r="L98" s="752">
        <v>666.52</v>
      </c>
      <c r="M98" s="752">
        <v>1</v>
      </c>
      <c r="N98" s="753">
        <v>666.52</v>
      </c>
    </row>
    <row r="99" spans="1:14" ht="14.4" customHeight="1" x14ac:dyDescent="0.3">
      <c r="A99" s="747" t="s">
        <v>567</v>
      </c>
      <c r="B99" s="748" t="s">
        <v>568</v>
      </c>
      <c r="C99" s="749" t="s">
        <v>581</v>
      </c>
      <c r="D99" s="750" t="s">
        <v>582</v>
      </c>
      <c r="E99" s="751">
        <v>50113001</v>
      </c>
      <c r="F99" s="750" t="s">
        <v>598</v>
      </c>
      <c r="G99" s="749" t="s">
        <v>599</v>
      </c>
      <c r="H99" s="749">
        <v>193746</v>
      </c>
      <c r="I99" s="749">
        <v>93746</v>
      </c>
      <c r="J99" s="749" t="s">
        <v>764</v>
      </c>
      <c r="K99" s="749" t="s">
        <v>765</v>
      </c>
      <c r="L99" s="752">
        <v>375.80000000000024</v>
      </c>
      <c r="M99" s="752">
        <v>2</v>
      </c>
      <c r="N99" s="753">
        <v>751.60000000000048</v>
      </c>
    </row>
    <row r="100" spans="1:14" ht="14.4" customHeight="1" x14ac:dyDescent="0.3">
      <c r="A100" s="747" t="s">
        <v>567</v>
      </c>
      <c r="B100" s="748" t="s">
        <v>568</v>
      </c>
      <c r="C100" s="749" t="s">
        <v>581</v>
      </c>
      <c r="D100" s="750" t="s">
        <v>582</v>
      </c>
      <c r="E100" s="751">
        <v>50113001</v>
      </c>
      <c r="F100" s="750" t="s">
        <v>598</v>
      </c>
      <c r="G100" s="749" t="s">
        <v>569</v>
      </c>
      <c r="H100" s="749">
        <v>103575</v>
      </c>
      <c r="I100" s="749">
        <v>3575</v>
      </c>
      <c r="J100" s="749" t="s">
        <v>766</v>
      </c>
      <c r="K100" s="749" t="s">
        <v>767</v>
      </c>
      <c r="L100" s="752">
        <v>66.564000000000007</v>
      </c>
      <c r="M100" s="752">
        <v>15</v>
      </c>
      <c r="N100" s="753">
        <v>998.46000000000015</v>
      </c>
    </row>
    <row r="101" spans="1:14" ht="14.4" customHeight="1" x14ac:dyDescent="0.3">
      <c r="A101" s="747" t="s">
        <v>567</v>
      </c>
      <c r="B101" s="748" t="s">
        <v>568</v>
      </c>
      <c r="C101" s="749" t="s">
        <v>581</v>
      </c>
      <c r="D101" s="750" t="s">
        <v>582</v>
      </c>
      <c r="E101" s="751">
        <v>50113001</v>
      </c>
      <c r="F101" s="750" t="s">
        <v>598</v>
      </c>
      <c r="G101" s="749" t="s">
        <v>599</v>
      </c>
      <c r="H101" s="749">
        <v>155936</v>
      </c>
      <c r="I101" s="749">
        <v>155936</v>
      </c>
      <c r="J101" s="749" t="s">
        <v>768</v>
      </c>
      <c r="K101" s="749" t="s">
        <v>769</v>
      </c>
      <c r="L101" s="752">
        <v>248.2</v>
      </c>
      <c r="M101" s="752">
        <v>1</v>
      </c>
      <c r="N101" s="753">
        <v>248.2</v>
      </c>
    </row>
    <row r="102" spans="1:14" ht="14.4" customHeight="1" x14ac:dyDescent="0.3">
      <c r="A102" s="747" t="s">
        <v>567</v>
      </c>
      <c r="B102" s="748" t="s">
        <v>568</v>
      </c>
      <c r="C102" s="749" t="s">
        <v>581</v>
      </c>
      <c r="D102" s="750" t="s">
        <v>582</v>
      </c>
      <c r="E102" s="751">
        <v>50113001</v>
      </c>
      <c r="F102" s="750" t="s">
        <v>598</v>
      </c>
      <c r="G102" s="749" t="s">
        <v>599</v>
      </c>
      <c r="H102" s="749">
        <v>159746</v>
      </c>
      <c r="I102" s="749">
        <v>0</v>
      </c>
      <c r="J102" s="749" t="s">
        <v>770</v>
      </c>
      <c r="K102" s="749" t="s">
        <v>771</v>
      </c>
      <c r="L102" s="752">
        <v>25.548640483474003</v>
      </c>
      <c r="M102" s="752">
        <v>22</v>
      </c>
      <c r="N102" s="753">
        <v>562.07009063642806</v>
      </c>
    </row>
    <row r="103" spans="1:14" ht="14.4" customHeight="1" x14ac:dyDescent="0.3">
      <c r="A103" s="747" t="s">
        <v>567</v>
      </c>
      <c r="B103" s="748" t="s">
        <v>568</v>
      </c>
      <c r="C103" s="749" t="s">
        <v>581</v>
      </c>
      <c r="D103" s="750" t="s">
        <v>582</v>
      </c>
      <c r="E103" s="751">
        <v>50113001</v>
      </c>
      <c r="F103" s="750" t="s">
        <v>598</v>
      </c>
      <c r="G103" s="749" t="s">
        <v>606</v>
      </c>
      <c r="H103" s="749">
        <v>100308</v>
      </c>
      <c r="I103" s="749">
        <v>100308</v>
      </c>
      <c r="J103" s="749" t="s">
        <v>772</v>
      </c>
      <c r="K103" s="749" t="s">
        <v>773</v>
      </c>
      <c r="L103" s="752">
        <v>67.709999999999994</v>
      </c>
      <c r="M103" s="752">
        <v>4</v>
      </c>
      <c r="N103" s="753">
        <v>270.83999999999997</v>
      </c>
    </row>
    <row r="104" spans="1:14" ht="14.4" customHeight="1" x14ac:dyDescent="0.3">
      <c r="A104" s="747" t="s">
        <v>567</v>
      </c>
      <c r="B104" s="748" t="s">
        <v>568</v>
      </c>
      <c r="C104" s="749" t="s">
        <v>581</v>
      </c>
      <c r="D104" s="750" t="s">
        <v>582</v>
      </c>
      <c r="E104" s="751">
        <v>50113001</v>
      </c>
      <c r="F104" s="750" t="s">
        <v>598</v>
      </c>
      <c r="G104" s="749" t="s">
        <v>599</v>
      </c>
      <c r="H104" s="749">
        <v>216572</v>
      </c>
      <c r="I104" s="749">
        <v>216572</v>
      </c>
      <c r="J104" s="749" t="s">
        <v>774</v>
      </c>
      <c r="K104" s="749" t="s">
        <v>775</v>
      </c>
      <c r="L104" s="752">
        <v>36.290000000000006</v>
      </c>
      <c r="M104" s="752">
        <v>29</v>
      </c>
      <c r="N104" s="753">
        <v>1052.4100000000001</v>
      </c>
    </row>
    <row r="105" spans="1:14" ht="14.4" customHeight="1" x14ac:dyDescent="0.3">
      <c r="A105" s="747" t="s">
        <v>567</v>
      </c>
      <c r="B105" s="748" t="s">
        <v>568</v>
      </c>
      <c r="C105" s="749" t="s">
        <v>581</v>
      </c>
      <c r="D105" s="750" t="s">
        <v>582</v>
      </c>
      <c r="E105" s="751">
        <v>50113001</v>
      </c>
      <c r="F105" s="750" t="s">
        <v>598</v>
      </c>
      <c r="G105" s="749" t="s">
        <v>599</v>
      </c>
      <c r="H105" s="749">
        <v>109159</v>
      </c>
      <c r="I105" s="749">
        <v>9159</v>
      </c>
      <c r="J105" s="749" t="s">
        <v>776</v>
      </c>
      <c r="K105" s="749" t="s">
        <v>777</v>
      </c>
      <c r="L105" s="752">
        <v>126.85000000000001</v>
      </c>
      <c r="M105" s="752">
        <v>1</v>
      </c>
      <c r="N105" s="753">
        <v>126.85000000000001</v>
      </c>
    </row>
    <row r="106" spans="1:14" ht="14.4" customHeight="1" x14ac:dyDescent="0.3">
      <c r="A106" s="747" t="s">
        <v>567</v>
      </c>
      <c r="B106" s="748" t="s">
        <v>568</v>
      </c>
      <c r="C106" s="749" t="s">
        <v>581</v>
      </c>
      <c r="D106" s="750" t="s">
        <v>582</v>
      </c>
      <c r="E106" s="751">
        <v>50113001</v>
      </c>
      <c r="F106" s="750" t="s">
        <v>598</v>
      </c>
      <c r="G106" s="749" t="s">
        <v>599</v>
      </c>
      <c r="H106" s="749">
        <v>51366</v>
      </c>
      <c r="I106" s="749">
        <v>51366</v>
      </c>
      <c r="J106" s="749" t="s">
        <v>778</v>
      </c>
      <c r="K106" s="749" t="s">
        <v>779</v>
      </c>
      <c r="L106" s="752">
        <v>171.59999998447535</v>
      </c>
      <c r="M106" s="752">
        <v>138</v>
      </c>
      <c r="N106" s="753">
        <v>23680.799997857597</v>
      </c>
    </row>
    <row r="107" spans="1:14" ht="14.4" customHeight="1" x14ac:dyDescent="0.3">
      <c r="A107" s="747" t="s">
        <v>567</v>
      </c>
      <c r="B107" s="748" t="s">
        <v>568</v>
      </c>
      <c r="C107" s="749" t="s">
        <v>581</v>
      </c>
      <c r="D107" s="750" t="s">
        <v>582</v>
      </c>
      <c r="E107" s="751">
        <v>50113001</v>
      </c>
      <c r="F107" s="750" t="s">
        <v>598</v>
      </c>
      <c r="G107" s="749" t="s">
        <v>599</v>
      </c>
      <c r="H107" s="749">
        <v>51367</v>
      </c>
      <c r="I107" s="749">
        <v>51367</v>
      </c>
      <c r="J107" s="749" t="s">
        <v>778</v>
      </c>
      <c r="K107" s="749" t="s">
        <v>780</v>
      </c>
      <c r="L107" s="752">
        <v>92.95</v>
      </c>
      <c r="M107" s="752">
        <v>4</v>
      </c>
      <c r="N107" s="753">
        <v>371.8</v>
      </c>
    </row>
    <row r="108" spans="1:14" ht="14.4" customHeight="1" x14ac:dyDescent="0.3">
      <c r="A108" s="747" t="s">
        <v>567</v>
      </c>
      <c r="B108" s="748" t="s">
        <v>568</v>
      </c>
      <c r="C108" s="749" t="s">
        <v>581</v>
      </c>
      <c r="D108" s="750" t="s">
        <v>582</v>
      </c>
      <c r="E108" s="751">
        <v>50113001</v>
      </c>
      <c r="F108" s="750" t="s">
        <v>598</v>
      </c>
      <c r="G108" s="749" t="s">
        <v>599</v>
      </c>
      <c r="H108" s="749">
        <v>51383</v>
      </c>
      <c r="I108" s="749">
        <v>51383</v>
      </c>
      <c r="J108" s="749" t="s">
        <v>778</v>
      </c>
      <c r="K108" s="749" t="s">
        <v>781</v>
      </c>
      <c r="L108" s="752">
        <v>93.5</v>
      </c>
      <c r="M108" s="752">
        <v>67</v>
      </c>
      <c r="N108" s="753">
        <v>6264.5</v>
      </c>
    </row>
    <row r="109" spans="1:14" ht="14.4" customHeight="1" x14ac:dyDescent="0.3">
      <c r="A109" s="747" t="s">
        <v>567</v>
      </c>
      <c r="B109" s="748" t="s">
        <v>568</v>
      </c>
      <c r="C109" s="749" t="s">
        <v>581</v>
      </c>
      <c r="D109" s="750" t="s">
        <v>582</v>
      </c>
      <c r="E109" s="751">
        <v>50113001</v>
      </c>
      <c r="F109" s="750" t="s">
        <v>598</v>
      </c>
      <c r="G109" s="749" t="s">
        <v>599</v>
      </c>
      <c r="H109" s="749">
        <v>132082</v>
      </c>
      <c r="I109" s="749">
        <v>32082</v>
      </c>
      <c r="J109" s="749" t="s">
        <v>782</v>
      </c>
      <c r="K109" s="749" t="s">
        <v>783</v>
      </c>
      <c r="L109" s="752">
        <v>83.073333333333338</v>
      </c>
      <c r="M109" s="752">
        <v>3</v>
      </c>
      <c r="N109" s="753">
        <v>249.22000000000003</v>
      </c>
    </row>
    <row r="110" spans="1:14" ht="14.4" customHeight="1" x14ac:dyDescent="0.3">
      <c r="A110" s="747" t="s">
        <v>567</v>
      </c>
      <c r="B110" s="748" t="s">
        <v>568</v>
      </c>
      <c r="C110" s="749" t="s">
        <v>581</v>
      </c>
      <c r="D110" s="750" t="s">
        <v>582</v>
      </c>
      <c r="E110" s="751">
        <v>50113001</v>
      </c>
      <c r="F110" s="750" t="s">
        <v>598</v>
      </c>
      <c r="G110" s="749" t="s">
        <v>599</v>
      </c>
      <c r="H110" s="749">
        <v>849829</v>
      </c>
      <c r="I110" s="749">
        <v>162673</v>
      </c>
      <c r="J110" s="749" t="s">
        <v>784</v>
      </c>
      <c r="K110" s="749" t="s">
        <v>785</v>
      </c>
      <c r="L110" s="752">
        <v>56.140000000000036</v>
      </c>
      <c r="M110" s="752">
        <v>1</v>
      </c>
      <c r="N110" s="753">
        <v>56.140000000000036</v>
      </c>
    </row>
    <row r="111" spans="1:14" ht="14.4" customHeight="1" x14ac:dyDescent="0.3">
      <c r="A111" s="747" t="s">
        <v>567</v>
      </c>
      <c r="B111" s="748" t="s">
        <v>568</v>
      </c>
      <c r="C111" s="749" t="s">
        <v>581</v>
      </c>
      <c r="D111" s="750" t="s">
        <v>582</v>
      </c>
      <c r="E111" s="751">
        <v>50113001</v>
      </c>
      <c r="F111" s="750" t="s">
        <v>598</v>
      </c>
      <c r="G111" s="749" t="s">
        <v>599</v>
      </c>
      <c r="H111" s="749">
        <v>111063</v>
      </c>
      <c r="I111" s="749">
        <v>11063</v>
      </c>
      <c r="J111" s="749" t="s">
        <v>786</v>
      </c>
      <c r="K111" s="749" t="s">
        <v>787</v>
      </c>
      <c r="L111" s="752">
        <v>71.449999999999989</v>
      </c>
      <c r="M111" s="752">
        <v>1</v>
      </c>
      <c r="N111" s="753">
        <v>71.449999999999989</v>
      </c>
    </row>
    <row r="112" spans="1:14" ht="14.4" customHeight="1" x14ac:dyDescent="0.3">
      <c r="A112" s="747" t="s">
        <v>567</v>
      </c>
      <c r="B112" s="748" t="s">
        <v>568</v>
      </c>
      <c r="C112" s="749" t="s">
        <v>581</v>
      </c>
      <c r="D112" s="750" t="s">
        <v>582</v>
      </c>
      <c r="E112" s="751">
        <v>50113001</v>
      </c>
      <c r="F112" s="750" t="s">
        <v>598</v>
      </c>
      <c r="G112" s="749" t="s">
        <v>599</v>
      </c>
      <c r="H112" s="749">
        <v>146256</v>
      </c>
      <c r="I112" s="749">
        <v>146256</v>
      </c>
      <c r="J112" s="749" t="s">
        <v>788</v>
      </c>
      <c r="K112" s="749" t="s">
        <v>789</v>
      </c>
      <c r="L112" s="752">
        <v>137.01499999999999</v>
      </c>
      <c r="M112" s="752">
        <v>2</v>
      </c>
      <c r="N112" s="753">
        <v>274.02999999999997</v>
      </c>
    </row>
    <row r="113" spans="1:14" ht="14.4" customHeight="1" x14ac:dyDescent="0.3">
      <c r="A113" s="747" t="s">
        <v>567</v>
      </c>
      <c r="B113" s="748" t="s">
        <v>568</v>
      </c>
      <c r="C113" s="749" t="s">
        <v>581</v>
      </c>
      <c r="D113" s="750" t="s">
        <v>582</v>
      </c>
      <c r="E113" s="751">
        <v>50113001</v>
      </c>
      <c r="F113" s="750" t="s">
        <v>598</v>
      </c>
      <c r="G113" s="749" t="s">
        <v>599</v>
      </c>
      <c r="H113" s="749">
        <v>193723</v>
      </c>
      <c r="I113" s="749">
        <v>93723</v>
      </c>
      <c r="J113" s="749" t="s">
        <v>790</v>
      </c>
      <c r="K113" s="749" t="s">
        <v>791</v>
      </c>
      <c r="L113" s="752">
        <v>40.28</v>
      </c>
      <c r="M113" s="752">
        <v>2</v>
      </c>
      <c r="N113" s="753">
        <v>80.56</v>
      </c>
    </row>
    <row r="114" spans="1:14" ht="14.4" customHeight="1" x14ac:dyDescent="0.3">
      <c r="A114" s="747" t="s">
        <v>567</v>
      </c>
      <c r="B114" s="748" t="s">
        <v>568</v>
      </c>
      <c r="C114" s="749" t="s">
        <v>581</v>
      </c>
      <c r="D114" s="750" t="s">
        <v>582</v>
      </c>
      <c r="E114" s="751">
        <v>50113001</v>
      </c>
      <c r="F114" s="750" t="s">
        <v>598</v>
      </c>
      <c r="G114" s="749" t="s">
        <v>599</v>
      </c>
      <c r="H114" s="749">
        <v>152266</v>
      </c>
      <c r="I114" s="749">
        <v>52266</v>
      </c>
      <c r="J114" s="749" t="s">
        <v>792</v>
      </c>
      <c r="K114" s="749" t="s">
        <v>793</v>
      </c>
      <c r="L114" s="752">
        <v>39.54</v>
      </c>
      <c r="M114" s="752">
        <v>3</v>
      </c>
      <c r="N114" s="753">
        <v>118.62</v>
      </c>
    </row>
    <row r="115" spans="1:14" ht="14.4" customHeight="1" x14ac:dyDescent="0.3">
      <c r="A115" s="747" t="s">
        <v>567</v>
      </c>
      <c r="B115" s="748" t="s">
        <v>568</v>
      </c>
      <c r="C115" s="749" t="s">
        <v>581</v>
      </c>
      <c r="D115" s="750" t="s">
        <v>582</v>
      </c>
      <c r="E115" s="751">
        <v>50113001</v>
      </c>
      <c r="F115" s="750" t="s">
        <v>598</v>
      </c>
      <c r="G115" s="749" t="s">
        <v>599</v>
      </c>
      <c r="H115" s="749">
        <v>114933</v>
      </c>
      <c r="I115" s="749">
        <v>14933</v>
      </c>
      <c r="J115" s="749" t="s">
        <v>794</v>
      </c>
      <c r="K115" s="749" t="s">
        <v>795</v>
      </c>
      <c r="L115" s="752">
        <v>135.97074183580588</v>
      </c>
      <c r="M115" s="752">
        <v>1</v>
      </c>
      <c r="N115" s="753">
        <v>135.97074183580588</v>
      </c>
    </row>
    <row r="116" spans="1:14" ht="14.4" customHeight="1" x14ac:dyDescent="0.3">
      <c r="A116" s="747" t="s">
        <v>567</v>
      </c>
      <c r="B116" s="748" t="s">
        <v>568</v>
      </c>
      <c r="C116" s="749" t="s">
        <v>581</v>
      </c>
      <c r="D116" s="750" t="s">
        <v>582</v>
      </c>
      <c r="E116" s="751">
        <v>50113001</v>
      </c>
      <c r="F116" s="750" t="s">
        <v>598</v>
      </c>
      <c r="G116" s="749" t="s">
        <v>599</v>
      </c>
      <c r="H116" s="749">
        <v>394712</v>
      </c>
      <c r="I116" s="749">
        <v>0</v>
      </c>
      <c r="J116" s="749" t="s">
        <v>796</v>
      </c>
      <c r="K116" s="749" t="s">
        <v>797</v>
      </c>
      <c r="L116" s="752">
        <v>23.700497685185187</v>
      </c>
      <c r="M116" s="752">
        <v>36</v>
      </c>
      <c r="N116" s="753">
        <v>853.21791666666672</v>
      </c>
    </row>
    <row r="117" spans="1:14" ht="14.4" customHeight="1" x14ac:dyDescent="0.3">
      <c r="A117" s="747" t="s">
        <v>567</v>
      </c>
      <c r="B117" s="748" t="s">
        <v>568</v>
      </c>
      <c r="C117" s="749" t="s">
        <v>581</v>
      </c>
      <c r="D117" s="750" t="s">
        <v>582</v>
      </c>
      <c r="E117" s="751">
        <v>50113001</v>
      </c>
      <c r="F117" s="750" t="s">
        <v>598</v>
      </c>
      <c r="G117" s="749" t="s">
        <v>599</v>
      </c>
      <c r="H117" s="749">
        <v>100802</v>
      </c>
      <c r="I117" s="749">
        <v>0</v>
      </c>
      <c r="J117" s="749" t="s">
        <v>798</v>
      </c>
      <c r="K117" s="749" t="s">
        <v>799</v>
      </c>
      <c r="L117" s="752">
        <v>78.468018298497725</v>
      </c>
      <c r="M117" s="752">
        <v>32</v>
      </c>
      <c r="N117" s="753">
        <v>2510.9765855519272</v>
      </c>
    </row>
    <row r="118" spans="1:14" ht="14.4" customHeight="1" x14ac:dyDescent="0.3">
      <c r="A118" s="747" t="s">
        <v>567</v>
      </c>
      <c r="B118" s="748" t="s">
        <v>568</v>
      </c>
      <c r="C118" s="749" t="s">
        <v>581</v>
      </c>
      <c r="D118" s="750" t="s">
        <v>582</v>
      </c>
      <c r="E118" s="751">
        <v>50113001</v>
      </c>
      <c r="F118" s="750" t="s">
        <v>598</v>
      </c>
      <c r="G118" s="749" t="s">
        <v>599</v>
      </c>
      <c r="H118" s="749">
        <v>134821</v>
      </c>
      <c r="I118" s="749">
        <v>134821</v>
      </c>
      <c r="J118" s="749" t="s">
        <v>800</v>
      </c>
      <c r="K118" s="749" t="s">
        <v>801</v>
      </c>
      <c r="L118" s="752">
        <v>264.99</v>
      </c>
      <c r="M118" s="752">
        <v>1</v>
      </c>
      <c r="N118" s="753">
        <v>264.99</v>
      </c>
    </row>
    <row r="119" spans="1:14" ht="14.4" customHeight="1" x14ac:dyDescent="0.3">
      <c r="A119" s="747" t="s">
        <v>567</v>
      </c>
      <c r="B119" s="748" t="s">
        <v>568</v>
      </c>
      <c r="C119" s="749" t="s">
        <v>581</v>
      </c>
      <c r="D119" s="750" t="s">
        <v>582</v>
      </c>
      <c r="E119" s="751">
        <v>50113001</v>
      </c>
      <c r="F119" s="750" t="s">
        <v>598</v>
      </c>
      <c r="G119" s="749" t="s">
        <v>599</v>
      </c>
      <c r="H119" s="749">
        <v>102486</v>
      </c>
      <c r="I119" s="749">
        <v>2486</v>
      </c>
      <c r="J119" s="749" t="s">
        <v>802</v>
      </c>
      <c r="K119" s="749" t="s">
        <v>803</v>
      </c>
      <c r="L119" s="752">
        <v>123.10999999999997</v>
      </c>
      <c r="M119" s="752">
        <v>3</v>
      </c>
      <c r="N119" s="753">
        <v>369.32999999999993</v>
      </c>
    </row>
    <row r="120" spans="1:14" ht="14.4" customHeight="1" x14ac:dyDescent="0.3">
      <c r="A120" s="747" t="s">
        <v>567</v>
      </c>
      <c r="B120" s="748" t="s">
        <v>568</v>
      </c>
      <c r="C120" s="749" t="s">
        <v>581</v>
      </c>
      <c r="D120" s="750" t="s">
        <v>582</v>
      </c>
      <c r="E120" s="751">
        <v>50113001</v>
      </c>
      <c r="F120" s="750" t="s">
        <v>598</v>
      </c>
      <c r="G120" s="749" t="s">
        <v>599</v>
      </c>
      <c r="H120" s="749">
        <v>100720</v>
      </c>
      <c r="I120" s="749">
        <v>720</v>
      </c>
      <c r="J120" s="749" t="s">
        <v>804</v>
      </c>
      <c r="K120" s="749" t="s">
        <v>805</v>
      </c>
      <c r="L120" s="752">
        <v>78.123333333333335</v>
      </c>
      <c r="M120" s="752">
        <v>3</v>
      </c>
      <c r="N120" s="753">
        <v>234.37</v>
      </c>
    </row>
    <row r="121" spans="1:14" ht="14.4" customHeight="1" x14ac:dyDescent="0.3">
      <c r="A121" s="747" t="s">
        <v>567</v>
      </c>
      <c r="B121" s="748" t="s">
        <v>568</v>
      </c>
      <c r="C121" s="749" t="s">
        <v>581</v>
      </c>
      <c r="D121" s="750" t="s">
        <v>582</v>
      </c>
      <c r="E121" s="751">
        <v>50113001</v>
      </c>
      <c r="F121" s="750" t="s">
        <v>598</v>
      </c>
      <c r="G121" s="749" t="s">
        <v>599</v>
      </c>
      <c r="H121" s="749">
        <v>100489</v>
      </c>
      <c r="I121" s="749">
        <v>489</v>
      </c>
      <c r="J121" s="749" t="s">
        <v>804</v>
      </c>
      <c r="K121" s="749" t="s">
        <v>806</v>
      </c>
      <c r="L121" s="752">
        <v>41.900000000000006</v>
      </c>
      <c r="M121" s="752">
        <v>1</v>
      </c>
      <c r="N121" s="753">
        <v>41.900000000000006</v>
      </c>
    </row>
    <row r="122" spans="1:14" ht="14.4" customHeight="1" x14ac:dyDescent="0.3">
      <c r="A122" s="747" t="s">
        <v>567</v>
      </c>
      <c r="B122" s="748" t="s">
        <v>568</v>
      </c>
      <c r="C122" s="749" t="s">
        <v>581</v>
      </c>
      <c r="D122" s="750" t="s">
        <v>582</v>
      </c>
      <c r="E122" s="751">
        <v>50113001</v>
      </c>
      <c r="F122" s="750" t="s">
        <v>598</v>
      </c>
      <c r="G122" s="749" t="s">
        <v>606</v>
      </c>
      <c r="H122" s="749">
        <v>166759</v>
      </c>
      <c r="I122" s="749">
        <v>166759</v>
      </c>
      <c r="J122" s="749" t="s">
        <v>807</v>
      </c>
      <c r="K122" s="749" t="s">
        <v>808</v>
      </c>
      <c r="L122" s="752">
        <v>65.949999999999989</v>
      </c>
      <c r="M122" s="752">
        <v>1</v>
      </c>
      <c r="N122" s="753">
        <v>65.949999999999989</v>
      </c>
    </row>
    <row r="123" spans="1:14" ht="14.4" customHeight="1" x14ac:dyDescent="0.3">
      <c r="A123" s="747" t="s">
        <v>567</v>
      </c>
      <c r="B123" s="748" t="s">
        <v>568</v>
      </c>
      <c r="C123" s="749" t="s">
        <v>581</v>
      </c>
      <c r="D123" s="750" t="s">
        <v>582</v>
      </c>
      <c r="E123" s="751">
        <v>50113001</v>
      </c>
      <c r="F123" s="750" t="s">
        <v>598</v>
      </c>
      <c r="G123" s="749" t="s">
        <v>606</v>
      </c>
      <c r="H123" s="749">
        <v>166760</v>
      </c>
      <c r="I123" s="749">
        <v>166760</v>
      </c>
      <c r="J123" s="749" t="s">
        <v>807</v>
      </c>
      <c r="K123" s="749" t="s">
        <v>809</v>
      </c>
      <c r="L123" s="752">
        <v>149.13000000000005</v>
      </c>
      <c r="M123" s="752">
        <v>1</v>
      </c>
      <c r="N123" s="753">
        <v>149.13000000000005</v>
      </c>
    </row>
    <row r="124" spans="1:14" ht="14.4" customHeight="1" x14ac:dyDescent="0.3">
      <c r="A124" s="747" t="s">
        <v>567</v>
      </c>
      <c r="B124" s="748" t="s">
        <v>568</v>
      </c>
      <c r="C124" s="749" t="s">
        <v>581</v>
      </c>
      <c r="D124" s="750" t="s">
        <v>582</v>
      </c>
      <c r="E124" s="751">
        <v>50113001</v>
      </c>
      <c r="F124" s="750" t="s">
        <v>598</v>
      </c>
      <c r="G124" s="749" t="s">
        <v>599</v>
      </c>
      <c r="H124" s="749">
        <v>900881</v>
      </c>
      <c r="I124" s="749">
        <v>0</v>
      </c>
      <c r="J124" s="749" t="s">
        <v>810</v>
      </c>
      <c r="K124" s="749" t="s">
        <v>569</v>
      </c>
      <c r="L124" s="752">
        <v>134.50950596594782</v>
      </c>
      <c r="M124" s="752">
        <v>2</v>
      </c>
      <c r="N124" s="753">
        <v>269.01901193189565</v>
      </c>
    </row>
    <row r="125" spans="1:14" ht="14.4" customHeight="1" x14ac:dyDescent="0.3">
      <c r="A125" s="747" t="s">
        <v>567</v>
      </c>
      <c r="B125" s="748" t="s">
        <v>568</v>
      </c>
      <c r="C125" s="749" t="s">
        <v>581</v>
      </c>
      <c r="D125" s="750" t="s">
        <v>582</v>
      </c>
      <c r="E125" s="751">
        <v>50113001</v>
      </c>
      <c r="F125" s="750" t="s">
        <v>598</v>
      </c>
      <c r="G125" s="749" t="s">
        <v>599</v>
      </c>
      <c r="H125" s="749">
        <v>500326</v>
      </c>
      <c r="I125" s="749">
        <v>1000</v>
      </c>
      <c r="J125" s="749" t="s">
        <v>811</v>
      </c>
      <c r="K125" s="749" t="s">
        <v>569</v>
      </c>
      <c r="L125" s="752">
        <v>110.93300473875479</v>
      </c>
      <c r="M125" s="752">
        <v>2</v>
      </c>
      <c r="N125" s="753">
        <v>221.86600947750958</v>
      </c>
    </row>
    <row r="126" spans="1:14" ht="14.4" customHeight="1" x14ac:dyDescent="0.3">
      <c r="A126" s="747" t="s">
        <v>567</v>
      </c>
      <c r="B126" s="748" t="s">
        <v>568</v>
      </c>
      <c r="C126" s="749" t="s">
        <v>581</v>
      </c>
      <c r="D126" s="750" t="s">
        <v>582</v>
      </c>
      <c r="E126" s="751">
        <v>50113001</v>
      </c>
      <c r="F126" s="750" t="s">
        <v>598</v>
      </c>
      <c r="G126" s="749" t="s">
        <v>599</v>
      </c>
      <c r="H126" s="749">
        <v>900497</v>
      </c>
      <c r="I126" s="749">
        <v>0</v>
      </c>
      <c r="J126" s="749" t="s">
        <v>812</v>
      </c>
      <c r="K126" s="749" t="s">
        <v>569</v>
      </c>
      <c r="L126" s="752">
        <v>525.92757243741789</v>
      </c>
      <c r="M126" s="752">
        <v>1</v>
      </c>
      <c r="N126" s="753">
        <v>525.92757243741789</v>
      </c>
    </row>
    <row r="127" spans="1:14" ht="14.4" customHeight="1" x14ac:dyDescent="0.3">
      <c r="A127" s="747" t="s">
        <v>567</v>
      </c>
      <c r="B127" s="748" t="s">
        <v>568</v>
      </c>
      <c r="C127" s="749" t="s">
        <v>581</v>
      </c>
      <c r="D127" s="750" t="s">
        <v>582</v>
      </c>
      <c r="E127" s="751">
        <v>50113001</v>
      </c>
      <c r="F127" s="750" t="s">
        <v>598</v>
      </c>
      <c r="G127" s="749" t="s">
        <v>599</v>
      </c>
      <c r="H127" s="749">
        <v>397238</v>
      </c>
      <c r="I127" s="749">
        <v>0</v>
      </c>
      <c r="J127" s="749" t="s">
        <v>813</v>
      </c>
      <c r="K127" s="749" t="s">
        <v>569</v>
      </c>
      <c r="L127" s="752">
        <v>93.521000000000001</v>
      </c>
      <c r="M127" s="752">
        <v>2</v>
      </c>
      <c r="N127" s="753">
        <v>187.042</v>
      </c>
    </row>
    <row r="128" spans="1:14" ht="14.4" customHeight="1" x14ac:dyDescent="0.3">
      <c r="A128" s="747" t="s">
        <v>567</v>
      </c>
      <c r="B128" s="748" t="s">
        <v>568</v>
      </c>
      <c r="C128" s="749" t="s">
        <v>581</v>
      </c>
      <c r="D128" s="750" t="s">
        <v>582</v>
      </c>
      <c r="E128" s="751">
        <v>50113001</v>
      </c>
      <c r="F128" s="750" t="s">
        <v>598</v>
      </c>
      <c r="G128" s="749" t="s">
        <v>599</v>
      </c>
      <c r="H128" s="749">
        <v>921277</v>
      </c>
      <c r="I128" s="749">
        <v>0</v>
      </c>
      <c r="J128" s="749" t="s">
        <v>814</v>
      </c>
      <c r="K128" s="749" t="s">
        <v>569</v>
      </c>
      <c r="L128" s="752">
        <v>180.40115892348155</v>
      </c>
      <c r="M128" s="752">
        <v>1</v>
      </c>
      <c r="N128" s="753">
        <v>180.40115892348155</v>
      </c>
    </row>
    <row r="129" spans="1:14" ht="14.4" customHeight="1" x14ac:dyDescent="0.3">
      <c r="A129" s="747" t="s">
        <v>567</v>
      </c>
      <c r="B129" s="748" t="s">
        <v>568</v>
      </c>
      <c r="C129" s="749" t="s">
        <v>581</v>
      </c>
      <c r="D129" s="750" t="s">
        <v>582</v>
      </c>
      <c r="E129" s="751">
        <v>50113001</v>
      </c>
      <c r="F129" s="750" t="s">
        <v>598</v>
      </c>
      <c r="G129" s="749" t="s">
        <v>599</v>
      </c>
      <c r="H129" s="749">
        <v>911930</v>
      </c>
      <c r="I129" s="749">
        <v>0</v>
      </c>
      <c r="J129" s="749" t="s">
        <v>815</v>
      </c>
      <c r="K129" s="749" t="s">
        <v>569</v>
      </c>
      <c r="L129" s="752">
        <v>36.928493691573344</v>
      </c>
      <c r="M129" s="752">
        <v>1</v>
      </c>
      <c r="N129" s="753">
        <v>36.928493691573344</v>
      </c>
    </row>
    <row r="130" spans="1:14" ht="14.4" customHeight="1" x14ac:dyDescent="0.3">
      <c r="A130" s="747" t="s">
        <v>567</v>
      </c>
      <c r="B130" s="748" t="s">
        <v>568</v>
      </c>
      <c r="C130" s="749" t="s">
        <v>581</v>
      </c>
      <c r="D130" s="750" t="s">
        <v>582</v>
      </c>
      <c r="E130" s="751">
        <v>50113001</v>
      </c>
      <c r="F130" s="750" t="s">
        <v>598</v>
      </c>
      <c r="G130" s="749" t="s">
        <v>599</v>
      </c>
      <c r="H130" s="749">
        <v>900321</v>
      </c>
      <c r="I130" s="749">
        <v>0</v>
      </c>
      <c r="J130" s="749" t="s">
        <v>816</v>
      </c>
      <c r="K130" s="749" t="s">
        <v>569</v>
      </c>
      <c r="L130" s="752">
        <v>242.64164309413852</v>
      </c>
      <c r="M130" s="752">
        <v>7</v>
      </c>
      <c r="N130" s="753">
        <v>1698.4915016589696</v>
      </c>
    </row>
    <row r="131" spans="1:14" ht="14.4" customHeight="1" x14ac:dyDescent="0.3">
      <c r="A131" s="747" t="s">
        <v>567</v>
      </c>
      <c r="B131" s="748" t="s">
        <v>568</v>
      </c>
      <c r="C131" s="749" t="s">
        <v>581</v>
      </c>
      <c r="D131" s="750" t="s">
        <v>582</v>
      </c>
      <c r="E131" s="751">
        <v>50113001</v>
      </c>
      <c r="F131" s="750" t="s">
        <v>598</v>
      </c>
      <c r="G131" s="749" t="s">
        <v>599</v>
      </c>
      <c r="H131" s="749">
        <v>920358</v>
      </c>
      <c r="I131" s="749">
        <v>0</v>
      </c>
      <c r="J131" s="749" t="s">
        <v>817</v>
      </c>
      <c r="K131" s="749" t="s">
        <v>569</v>
      </c>
      <c r="L131" s="752">
        <v>125.71770714458864</v>
      </c>
      <c r="M131" s="752">
        <v>1</v>
      </c>
      <c r="N131" s="753">
        <v>125.71770714458864</v>
      </c>
    </row>
    <row r="132" spans="1:14" ht="14.4" customHeight="1" x14ac:dyDescent="0.3">
      <c r="A132" s="747" t="s">
        <v>567</v>
      </c>
      <c r="B132" s="748" t="s">
        <v>568</v>
      </c>
      <c r="C132" s="749" t="s">
        <v>581</v>
      </c>
      <c r="D132" s="750" t="s">
        <v>582</v>
      </c>
      <c r="E132" s="751">
        <v>50113001</v>
      </c>
      <c r="F132" s="750" t="s">
        <v>598</v>
      </c>
      <c r="G132" s="749" t="s">
        <v>599</v>
      </c>
      <c r="H132" s="749">
        <v>501734</v>
      </c>
      <c r="I132" s="749">
        <v>0</v>
      </c>
      <c r="J132" s="749" t="s">
        <v>818</v>
      </c>
      <c r="K132" s="749" t="s">
        <v>569</v>
      </c>
      <c r="L132" s="752">
        <v>144.62890263241374</v>
      </c>
      <c r="M132" s="752">
        <v>1</v>
      </c>
      <c r="N132" s="753">
        <v>144.62890263241374</v>
      </c>
    </row>
    <row r="133" spans="1:14" ht="14.4" customHeight="1" x14ac:dyDescent="0.3">
      <c r="A133" s="747" t="s">
        <v>567</v>
      </c>
      <c r="B133" s="748" t="s">
        <v>568</v>
      </c>
      <c r="C133" s="749" t="s">
        <v>581</v>
      </c>
      <c r="D133" s="750" t="s">
        <v>582</v>
      </c>
      <c r="E133" s="751">
        <v>50113001</v>
      </c>
      <c r="F133" s="750" t="s">
        <v>598</v>
      </c>
      <c r="G133" s="749" t="s">
        <v>599</v>
      </c>
      <c r="H133" s="749">
        <v>920282</v>
      </c>
      <c r="I133" s="749">
        <v>0</v>
      </c>
      <c r="J133" s="749" t="s">
        <v>819</v>
      </c>
      <c r="K133" s="749" t="s">
        <v>569</v>
      </c>
      <c r="L133" s="752">
        <v>78.548114036758037</v>
      </c>
      <c r="M133" s="752">
        <v>3</v>
      </c>
      <c r="N133" s="753">
        <v>235.64434211027412</v>
      </c>
    </row>
    <row r="134" spans="1:14" ht="14.4" customHeight="1" x14ac:dyDescent="0.3">
      <c r="A134" s="747" t="s">
        <v>567</v>
      </c>
      <c r="B134" s="748" t="s">
        <v>568</v>
      </c>
      <c r="C134" s="749" t="s">
        <v>581</v>
      </c>
      <c r="D134" s="750" t="s">
        <v>582</v>
      </c>
      <c r="E134" s="751">
        <v>50113001</v>
      </c>
      <c r="F134" s="750" t="s">
        <v>598</v>
      </c>
      <c r="G134" s="749" t="s">
        <v>599</v>
      </c>
      <c r="H134" s="749">
        <v>501066</v>
      </c>
      <c r="I134" s="749">
        <v>0</v>
      </c>
      <c r="J134" s="749" t="s">
        <v>820</v>
      </c>
      <c r="K134" s="749" t="s">
        <v>821</v>
      </c>
      <c r="L134" s="752">
        <v>616.26900115336571</v>
      </c>
      <c r="M134" s="752">
        <v>2</v>
      </c>
      <c r="N134" s="753">
        <v>1232.5380023067314</v>
      </c>
    </row>
    <row r="135" spans="1:14" ht="14.4" customHeight="1" x14ac:dyDescent="0.3">
      <c r="A135" s="747" t="s">
        <v>567</v>
      </c>
      <c r="B135" s="748" t="s">
        <v>568</v>
      </c>
      <c r="C135" s="749" t="s">
        <v>581</v>
      </c>
      <c r="D135" s="750" t="s">
        <v>582</v>
      </c>
      <c r="E135" s="751">
        <v>50113001</v>
      </c>
      <c r="F135" s="750" t="s">
        <v>598</v>
      </c>
      <c r="G135" s="749" t="s">
        <v>599</v>
      </c>
      <c r="H135" s="749">
        <v>397242</v>
      </c>
      <c r="I135" s="749">
        <v>0</v>
      </c>
      <c r="J135" s="749" t="s">
        <v>822</v>
      </c>
      <c r="K135" s="749" t="s">
        <v>821</v>
      </c>
      <c r="L135" s="752">
        <v>1174.4106229861036</v>
      </c>
      <c r="M135" s="752">
        <v>1</v>
      </c>
      <c r="N135" s="753">
        <v>1174.4106229861036</v>
      </c>
    </row>
    <row r="136" spans="1:14" ht="14.4" customHeight="1" x14ac:dyDescent="0.3">
      <c r="A136" s="747" t="s">
        <v>567</v>
      </c>
      <c r="B136" s="748" t="s">
        <v>568</v>
      </c>
      <c r="C136" s="749" t="s">
        <v>581</v>
      </c>
      <c r="D136" s="750" t="s">
        <v>582</v>
      </c>
      <c r="E136" s="751">
        <v>50113001</v>
      </c>
      <c r="F136" s="750" t="s">
        <v>598</v>
      </c>
      <c r="G136" s="749" t="s">
        <v>599</v>
      </c>
      <c r="H136" s="749">
        <v>900012</v>
      </c>
      <c r="I136" s="749">
        <v>0</v>
      </c>
      <c r="J136" s="749" t="s">
        <v>823</v>
      </c>
      <c r="K136" s="749" t="s">
        <v>569</v>
      </c>
      <c r="L136" s="752">
        <v>63.696799999999996</v>
      </c>
      <c r="M136" s="752">
        <v>1</v>
      </c>
      <c r="N136" s="753">
        <v>63.696799999999996</v>
      </c>
    </row>
    <row r="137" spans="1:14" ht="14.4" customHeight="1" x14ac:dyDescent="0.3">
      <c r="A137" s="747" t="s">
        <v>567</v>
      </c>
      <c r="B137" s="748" t="s">
        <v>568</v>
      </c>
      <c r="C137" s="749" t="s">
        <v>581</v>
      </c>
      <c r="D137" s="750" t="s">
        <v>582</v>
      </c>
      <c r="E137" s="751">
        <v>50113001</v>
      </c>
      <c r="F137" s="750" t="s">
        <v>598</v>
      </c>
      <c r="G137" s="749" t="s">
        <v>599</v>
      </c>
      <c r="H137" s="749">
        <v>920376</v>
      </c>
      <c r="I137" s="749">
        <v>0</v>
      </c>
      <c r="J137" s="749" t="s">
        <v>824</v>
      </c>
      <c r="K137" s="749" t="s">
        <v>569</v>
      </c>
      <c r="L137" s="752">
        <v>63.0207315566742</v>
      </c>
      <c r="M137" s="752">
        <v>4</v>
      </c>
      <c r="N137" s="753">
        <v>252.0829262266968</v>
      </c>
    </row>
    <row r="138" spans="1:14" ht="14.4" customHeight="1" x14ac:dyDescent="0.3">
      <c r="A138" s="747" t="s">
        <v>567</v>
      </c>
      <c r="B138" s="748" t="s">
        <v>568</v>
      </c>
      <c r="C138" s="749" t="s">
        <v>581</v>
      </c>
      <c r="D138" s="750" t="s">
        <v>582</v>
      </c>
      <c r="E138" s="751">
        <v>50113001</v>
      </c>
      <c r="F138" s="750" t="s">
        <v>598</v>
      </c>
      <c r="G138" s="749" t="s">
        <v>599</v>
      </c>
      <c r="H138" s="749">
        <v>920378</v>
      </c>
      <c r="I138" s="749">
        <v>0</v>
      </c>
      <c r="J138" s="749" t="s">
        <v>825</v>
      </c>
      <c r="K138" s="749" t="s">
        <v>569</v>
      </c>
      <c r="L138" s="752">
        <v>91.241702390410509</v>
      </c>
      <c r="M138" s="752">
        <v>12</v>
      </c>
      <c r="N138" s="753">
        <v>1094.9004286849261</v>
      </c>
    </row>
    <row r="139" spans="1:14" ht="14.4" customHeight="1" x14ac:dyDescent="0.3">
      <c r="A139" s="747" t="s">
        <v>567</v>
      </c>
      <c r="B139" s="748" t="s">
        <v>568</v>
      </c>
      <c r="C139" s="749" t="s">
        <v>581</v>
      </c>
      <c r="D139" s="750" t="s">
        <v>582</v>
      </c>
      <c r="E139" s="751">
        <v>50113001</v>
      </c>
      <c r="F139" s="750" t="s">
        <v>598</v>
      </c>
      <c r="G139" s="749" t="s">
        <v>599</v>
      </c>
      <c r="H139" s="749">
        <v>500412</v>
      </c>
      <c r="I139" s="749">
        <v>0</v>
      </c>
      <c r="J139" s="749" t="s">
        <v>826</v>
      </c>
      <c r="K139" s="749" t="s">
        <v>569</v>
      </c>
      <c r="L139" s="752">
        <v>102.16115105450518</v>
      </c>
      <c r="M139" s="752">
        <v>3</v>
      </c>
      <c r="N139" s="753">
        <v>306.48345316351555</v>
      </c>
    </row>
    <row r="140" spans="1:14" ht="14.4" customHeight="1" x14ac:dyDescent="0.3">
      <c r="A140" s="747" t="s">
        <v>567</v>
      </c>
      <c r="B140" s="748" t="s">
        <v>568</v>
      </c>
      <c r="C140" s="749" t="s">
        <v>581</v>
      </c>
      <c r="D140" s="750" t="s">
        <v>582</v>
      </c>
      <c r="E140" s="751">
        <v>50113001</v>
      </c>
      <c r="F140" s="750" t="s">
        <v>598</v>
      </c>
      <c r="G140" s="749" t="s">
        <v>599</v>
      </c>
      <c r="H140" s="749">
        <v>921218</v>
      </c>
      <c r="I140" s="749">
        <v>0</v>
      </c>
      <c r="J140" s="749" t="s">
        <v>827</v>
      </c>
      <c r="K140" s="749" t="s">
        <v>569</v>
      </c>
      <c r="L140" s="752">
        <v>97.575634310452003</v>
      </c>
      <c r="M140" s="752">
        <v>4</v>
      </c>
      <c r="N140" s="753">
        <v>390.30253724180801</v>
      </c>
    </row>
    <row r="141" spans="1:14" ht="14.4" customHeight="1" x14ac:dyDescent="0.3">
      <c r="A141" s="747" t="s">
        <v>567</v>
      </c>
      <c r="B141" s="748" t="s">
        <v>568</v>
      </c>
      <c r="C141" s="749" t="s">
        <v>581</v>
      </c>
      <c r="D141" s="750" t="s">
        <v>582</v>
      </c>
      <c r="E141" s="751">
        <v>50113001</v>
      </c>
      <c r="F141" s="750" t="s">
        <v>598</v>
      </c>
      <c r="G141" s="749" t="s">
        <v>599</v>
      </c>
      <c r="H141" s="749">
        <v>501425</v>
      </c>
      <c r="I141" s="749">
        <v>0</v>
      </c>
      <c r="J141" s="749" t="s">
        <v>828</v>
      </c>
      <c r="K141" s="749" t="s">
        <v>569</v>
      </c>
      <c r="L141" s="752">
        <v>188.27809648714921</v>
      </c>
      <c r="M141" s="752">
        <v>1</v>
      </c>
      <c r="N141" s="753">
        <v>188.27809648714921</v>
      </c>
    </row>
    <row r="142" spans="1:14" ht="14.4" customHeight="1" x14ac:dyDescent="0.3">
      <c r="A142" s="747" t="s">
        <v>567</v>
      </c>
      <c r="B142" s="748" t="s">
        <v>568</v>
      </c>
      <c r="C142" s="749" t="s">
        <v>581</v>
      </c>
      <c r="D142" s="750" t="s">
        <v>582</v>
      </c>
      <c r="E142" s="751">
        <v>50113001</v>
      </c>
      <c r="F142" s="750" t="s">
        <v>598</v>
      </c>
      <c r="G142" s="749" t="s">
        <v>599</v>
      </c>
      <c r="H142" s="749">
        <v>900071</v>
      </c>
      <c r="I142" s="749">
        <v>0</v>
      </c>
      <c r="J142" s="749" t="s">
        <v>829</v>
      </c>
      <c r="K142" s="749" t="s">
        <v>569</v>
      </c>
      <c r="L142" s="752">
        <v>166.04545152876008</v>
      </c>
      <c r="M142" s="752">
        <v>3</v>
      </c>
      <c r="N142" s="753">
        <v>498.13635458628028</v>
      </c>
    </row>
    <row r="143" spans="1:14" ht="14.4" customHeight="1" x14ac:dyDescent="0.3">
      <c r="A143" s="747" t="s">
        <v>567</v>
      </c>
      <c r="B143" s="748" t="s">
        <v>568</v>
      </c>
      <c r="C143" s="749" t="s">
        <v>581</v>
      </c>
      <c r="D143" s="750" t="s">
        <v>582</v>
      </c>
      <c r="E143" s="751">
        <v>50113001</v>
      </c>
      <c r="F143" s="750" t="s">
        <v>598</v>
      </c>
      <c r="G143" s="749" t="s">
        <v>599</v>
      </c>
      <c r="H143" s="749">
        <v>930095</v>
      </c>
      <c r="I143" s="749">
        <v>0</v>
      </c>
      <c r="J143" s="749" t="s">
        <v>830</v>
      </c>
      <c r="K143" s="749" t="s">
        <v>569</v>
      </c>
      <c r="L143" s="752">
        <v>43.598677415314654</v>
      </c>
      <c r="M143" s="752">
        <v>4</v>
      </c>
      <c r="N143" s="753">
        <v>174.39470966125862</v>
      </c>
    </row>
    <row r="144" spans="1:14" ht="14.4" customHeight="1" x14ac:dyDescent="0.3">
      <c r="A144" s="747" t="s">
        <v>567</v>
      </c>
      <c r="B144" s="748" t="s">
        <v>568</v>
      </c>
      <c r="C144" s="749" t="s">
        <v>581</v>
      </c>
      <c r="D144" s="750" t="s">
        <v>582</v>
      </c>
      <c r="E144" s="751">
        <v>50113001</v>
      </c>
      <c r="F144" s="750" t="s">
        <v>598</v>
      </c>
      <c r="G144" s="749" t="s">
        <v>599</v>
      </c>
      <c r="H144" s="749">
        <v>990927</v>
      </c>
      <c r="I144" s="749">
        <v>0</v>
      </c>
      <c r="J144" s="749" t="s">
        <v>831</v>
      </c>
      <c r="K144" s="749" t="s">
        <v>569</v>
      </c>
      <c r="L144" s="752">
        <v>142.62</v>
      </c>
      <c r="M144" s="752">
        <v>3</v>
      </c>
      <c r="N144" s="753">
        <v>427.86</v>
      </c>
    </row>
    <row r="145" spans="1:14" ht="14.4" customHeight="1" x14ac:dyDescent="0.3">
      <c r="A145" s="747" t="s">
        <v>567</v>
      </c>
      <c r="B145" s="748" t="s">
        <v>568</v>
      </c>
      <c r="C145" s="749" t="s">
        <v>581</v>
      </c>
      <c r="D145" s="750" t="s">
        <v>582</v>
      </c>
      <c r="E145" s="751">
        <v>50113001</v>
      </c>
      <c r="F145" s="750" t="s">
        <v>598</v>
      </c>
      <c r="G145" s="749" t="s">
        <v>569</v>
      </c>
      <c r="H145" s="749">
        <v>187906</v>
      </c>
      <c r="I145" s="749">
        <v>87906</v>
      </c>
      <c r="J145" s="749" t="s">
        <v>832</v>
      </c>
      <c r="K145" s="749" t="s">
        <v>833</v>
      </c>
      <c r="L145" s="752">
        <v>46.539999999999992</v>
      </c>
      <c r="M145" s="752">
        <v>2</v>
      </c>
      <c r="N145" s="753">
        <v>93.079999999999984</v>
      </c>
    </row>
    <row r="146" spans="1:14" ht="14.4" customHeight="1" x14ac:dyDescent="0.3">
      <c r="A146" s="747" t="s">
        <v>567</v>
      </c>
      <c r="B146" s="748" t="s">
        <v>568</v>
      </c>
      <c r="C146" s="749" t="s">
        <v>581</v>
      </c>
      <c r="D146" s="750" t="s">
        <v>582</v>
      </c>
      <c r="E146" s="751">
        <v>50113001</v>
      </c>
      <c r="F146" s="750" t="s">
        <v>598</v>
      </c>
      <c r="G146" s="749" t="s">
        <v>599</v>
      </c>
      <c r="H146" s="749">
        <v>188217</v>
      </c>
      <c r="I146" s="749">
        <v>88217</v>
      </c>
      <c r="J146" s="749" t="s">
        <v>834</v>
      </c>
      <c r="K146" s="749" t="s">
        <v>835</v>
      </c>
      <c r="L146" s="752">
        <v>125.878</v>
      </c>
      <c r="M146" s="752">
        <v>5</v>
      </c>
      <c r="N146" s="753">
        <v>629.39</v>
      </c>
    </row>
    <row r="147" spans="1:14" ht="14.4" customHeight="1" x14ac:dyDescent="0.3">
      <c r="A147" s="747" t="s">
        <v>567</v>
      </c>
      <c r="B147" s="748" t="s">
        <v>568</v>
      </c>
      <c r="C147" s="749" t="s">
        <v>581</v>
      </c>
      <c r="D147" s="750" t="s">
        <v>582</v>
      </c>
      <c r="E147" s="751">
        <v>50113001</v>
      </c>
      <c r="F147" s="750" t="s">
        <v>598</v>
      </c>
      <c r="G147" s="749" t="s">
        <v>599</v>
      </c>
      <c r="H147" s="749">
        <v>188219</v>
      </c>
      <c r="I147" s="749">
        <v>88219</v>
      </c>
      <c r="J147" s="749" t="s">
        <v>836</v>
      </c>
      <c r="K147" s="749" t="s">
        <v>837</v>
      </c>
      <c r="L147" s="752">
        <v>141.2175</v>
      </c>
      <c r="M147" s="752">
        <v>4</v>
      </c>
      <c r="N147" s="753">
        <v>564.87</v>
      </c>
    </row>
    <row r="148" spans="1:14" ht="14.4" customHeight="1" x14ac:dyDescent="0.3">
      <c r="A148" s="747" t="s">
        <v>567</v>
      </c>
      <c r="B148" s="748" t="s">
        <v>568</v>
      </c>
      <c r="C148" s="749" t="s">
        <v>581</v>
      </c>
      <c r="D148" s="750" t="s">
        <v>582</v>
      </c>
      <c r="E148" s="751">
        <v>50113001</v>
      </c>
      <c r="F148" s="750" t="s">
        <v>598</v>
      </c>
      <c r="G148" s="749" t="s">
        <v>599</v>
      </c>
      <c r="H148" s="749">
        <v>192853</v>
      </c>
      <c r="I148" s="749">
        <v>192853</v>
      </c>
      <c r="J148" s="749" t="s">
        <v>838</v>
      </c>
      <c r="K148" s="749" t="s">
        <v>839</v>
      </c>
      <c r="L148" s="752">
        <v>108.06000000000003</v>
      </c>
      <c r="M148" s="752">
        <v>4</v>
      </c>
      <c r="N148" s="753">
        <v>432.24000000000012</v>
      </c>
    </row>
    <row r="149" spans="1:14" ht="14.4" customHeight="1" x14ac:dyDescent="0.3">
      <c r="A149" s="747" t="s">
        <v>567</v>
      </c>
      <c r="B149" s="748" t="s">
        <v>568</v>
      </c>
      <c r="C149" s="749" t="s">
        <v>581</v>
      </c>
      <c r="D149" s="750" t="s">
        <v>582</v>
      </c>
      <c r="E149" s="751">
        <v>50113001</v>
      </c>
      <c r="F149" s="750" t="s">
        <v>598</v>
      </c>
      <c r="G149" s="749" t="s">
        <v>606</v>
      </c>
      <c r="H149" s="749">
        <v>844480</v>
      </c>
      <c r="I149" s="749">
        <v>114059</v>
      </c>
      <c r="J149" s="749" t="s">
        <v>840</v>
      </c>
      <c r="K149" s="749" t="s">
        <v>841</v>
      </c>
      <c r="L149" s="752">
        <v>14.31</v>
      </c>
      <c r="M149" s="752">
        <v>1</v>
      </c>
      <c r="N149" s="753">
        <v>14.31</v>
      </c>
    </row>
    <row r="150" spans="1:14" ht="14.4" customHeight="1" x14ac:dyDescent="0.3">
      <c r="A150" s="747" t="s">
        <v>567</v>
      </c>
      <c r="B150" s="748" t="s">
        <v>568</v>
      </c>
      <c r="C150" s="749" t="s">
        <v>581</v>
      </c>
      <c r="D150" s="750" t="s">
        <v>582</v>
      </c>
      <c r="E150" s="751">
        <v>50113001</v>
      </c>
      <c r="F150" s="750" t="s">
        <v>598</v>
      </c>
      <c r="G150" s="749" t="s">
        <v>599</v>
      </c>
      <c r="H150" s="749">
        <v>67558</v>
      </c>
      <c r="I150" s="749">
        <v>67558</v>
      </c>
      <c r="J150" s="749" t="s">
        <v>842</v>
      </c>
      <c r="K150" s="749" t="s">
        <v>843</v>
      </c>
      <c r="L150" s="752">
        <v>26.949999999999992</v>
      </c>
      <c r="M150" s="752">
        <v>2</v>
      </c>
      <c r="N150" s="753">
        <v>53.899999999999984</v>
      </c>
    </row>
    <row r="151" spans="1:14" ht="14.4" customHeight="1" x14ac:dyDescent="0.3">
      <c r="A151" s="747" t="s">
        <v>567</v>
      </c>
      <c r="B151" s="748" t="s">
        <v>568</v>
      </c>
      <c r="C151" s="749" t="s">
        <v>581</v>
      </c>
      <c r="D151" s="750" t="s">
        <v>582</v>
      </c>
      <c r="E151" s="751">
        <v>50113001</v>
      </c>
      <c r="F151" s="750" t="s">
        <v>598</v>
      </c>
      <c r="G151" s="749" t="s">
        <v>599</v>
      </c>
      <c r="H151" s="749">
        <v>100498</v>
      </c>
      <c r="I151" s="749">
        <v>498</v>
      </c>
      <c r="J151" s="749" t="s">
        <v>844</v>
      </c>
      <c r="K151" s="749" t="s">
        <v>845</v>
      </c>
      <c r="L151" s="752">
        <v>96.82</v>
      </c>
      <c r="M151" s="752">
        <v>4</v>
      </c>
      <c r="N151" s="753">
        <v>387.28</v>
      </c>
    </row>
    <row r="152" spans="1:14" ht="14.4" customHeight="1" x14ac:dyDescent="0.3">
      <c r="A152" s="747" t="s">
        <v>567</v>
      </c>
      <c r="B152" s="748" t="s">
        <v>568</v>
      </c>
      <c r="C152" s="749" t="s">
        <v>581</v>
      </c>
      <c r="D152" s="750" t="s">
        <v>582</v>
      </c>
      <c r="E152" s="751">
        <v>50113001</v>
      </c>
      <c r="F152" s="750" t="s">
        <v>598</v>
      </c>
      <c r="G152" s="749" t="s">
        <v>599</v>
      </c>
      <c r="H152" s="749">
        <v>166555</v>
      </c>
      <c r="I152" s="749">
        <v>66555</v>
      </c>
      <c r="J152" s="749" t="s">
        <v>846</v>
      </c>
      <c r="K152" s="749" t="s">
        <v>847</v>
      </c>
      <c r="L152" s="752">
        <v>117.41000000000001</v>
      </c>
      <c r="M152" s="752">
        <v>6</v>
      </c>
      <c r="N152" s="753">
        <v>704.46</v>
      </c>
    </row>
    <row r="153" spans="1:14" ht="14.4" customHeight="1" x14ac:dyDescent="0.3">
      <c r="A153" s="747" t="s">
        <v>567</v>
      </c>
      <c r="B153" s="748" t="s">
        <v>568</v>
      </c>
      <c r="C153" s="749" t="s">
        <v>581</v>
      </c>
      <c r="D153" s="750" t="s">
        <v>582</v>
      </c>
      <c r="E153" s="751">
        <v>50113001</v>
      </c>
      <c r="F153" s="750" t="s">
        <v>598</v>
      </c>
      <c r="G153" s="749" t="s">
        <v>599</v>
      </c>
      <c r="H153" s="749">
        <v>215978</v>
      </c>
      <c r="I153" s="749">
        <v>215978</v>
      </c>
      <c r="J153" s="749" t="s">
        <v>846</v>
      </c>
      <c r="K153" s="749" t="s">
        <v>847</v>
      </c>
      <c r="L153" s="752">
        <v>116.49600000000001</v>
      </c>
      <c r="M153" s="752">
        <v>10</v>
      </c>
      <c r="N153" s="753">
        <v>1164.96</v>
      </c>
    </row>
    <row r="154" spans="1:14" ht="14.4" customHeight="1" x14ac:dyDescent="0.3">
      <c r="A154" s="747" t="s">
        <v>567</v>
      </c>
      <c r="B154" s="748" t="s">
        <v>568</v>
      </c>
      <c r="C154" s="749" t="s">
        <v>581</v>
      </c>
      <c r="D154" s="750" t="s">
        <v>582</v>
      </c>
      <c r="E154" s="751">
        <v>50113001</v>
      </c>
      <c r="F154" s="750" t="s">
        <v>598</v>
      </c>
      <c r="G154" s="749" t="s">
        <v>599</v>
      </c>
      <c r="H154" s="749">
        <v>102546</v>
      </c>
      <c r="I154" s="749">
        <v>2546</v>
      </c>
      <c r="J154" s="749" t="s">
        <v>848</v>
      </c>
      <c r="K154" s="749" t="s">
        <v>849</v>
      </c>
      <c r="L154" s="752">
        <v>65.25</v>
      </c>
      <c r="M154" s="752">
        <v>2</v>
      </c>
      <c r="N154" s="753">
        <v>130.5</v>
      </c>
    </row>
    <row r="155" spans="1:14" ht="14.4" customHeight="1" x14ac:dyDescent="0.3">
      <c r="A155" s="747" t="s">
        <v>567</v>
      </c>
      <c r="B155" s="748" t="s">
        <v>568</v>
      </c>
      <c r="C155" s="749" t="s">
        <v>581</v>
      </c>
      <c r="D155" s="750" t="s">
        <v>582</v>
      </c>
      <c r="E155" s="751">
        <v>50113001</v>
      </c>
      <c r="F155" s="750" t="s">
        <v>598</v>
      </c>
      <c r="G155" s="749" t="s">
        <v>599</v>
      </c>
      <c r="H155" s="749">
        <v>102684</v>
      </c>
      <c r="I155" s="749">
        <v>2684</v>
      </c>
      <c r="J155" s="749" t="s">
        <v>850</v>
      </c>
      <c r="K155" s="749" t="s">
        <v>851</v>
      </c>
      <c r="L155" s="752">
        <v>73.868181818181824</v>
      </c>
      <c r="M155" s="752">
        <v>11</v>
      </c>
      <c r="N155" s="753">
        <v>812.55000000000007</v>
      </c>
    </row>
    <row r="156" spans="1:14" ht="14.4" customHeight="1" x14ac:dyDescent="0.3">
      <c r="A156" s="747" t="s">
        <v>567</v>
      </c>
      <c r="B156" s="748" t="s">
        <v>568</v>
      </c>
      <c r="C156" s="749" t="s">
        <v>581</v>
      </c>
      <c r="D156" s="750" t="s">
        <v>582</v>
      </c>
      <c r="E156" s="751">
        <v>50113001</v>
      </c>
      <c r="F156" s="750" t="s">
        <v>598</v>
      </c>
      <c r="G156" s="749" t="s">
        <v>599</v>
      </c>
      <c r="H156" s="749">
        <v>100502</v>
      </c>
      <c r="I156" s="749">
        <v>502</v>
      </c>
      <c r="J156" s="749" t="s">
        <v>850</v>
      </c>
      <c r="K156" s="749" t="s">
        <v>852</v>
      </c>
      <c r="L156" s="752">
        <v>226.80799999999999</v>
      </c>
      <c r="M156" s="752">
        <v>5</v>
      </c>
      <c r="N156" s="753">
        <v>1134.04</v>
      </c>
    </row>
    <row r="157" spans="1:14" ht="14.4" customHeight="1" x14ac:dyDescent="0.3">
      <c r="A157" s="747" t="s">
        <v>567</v>
      </c>
      <c r="B157" s="748" t="s">
        <v>568</v>
      </c>
      <c r="C157" s="749" t="s">
        <v>581</v>
      </c>
      <c r="D157" s="750" t="s">
        <v>582</v>
      </c>
      <c r="E157" s="751">
        <v>50113001</v>
      </c>
      <c r="F157" s="750" t="s">
        <v>598</v>
      </c>
      <c r="G157" s="749" t="s">
        <v>606</v>
      </c>
      <c r="H157" s="749">
        <v>127737</v>
      </c>
      <c r="I157" s="749">
        <v>127737</v>
      </c>
      <c r="J157" s="749" t="s">
        <v>853</v>
      </c>
      <c r="K157" s="749" t="s">
        <v>854</v>
      </c>
      <c r="L157" s="752">
        <v>67.319999999999979</v>
      </c>
      <c r="M157" s="752">
        <v>1</v>
      </c>
      <c r="N157" s="753">
        <v>67.319999999999979</v>
      </c>
    </row>
    <row r="158" spans="1:14" ht="14.4" customHeight="1" x14ac:dyDescent="0.3">
      <c r="A158" s="747" t="s">
        <v>567</v>
      </c>
      <c r="B158" s="748" t="s">
        <v>568</v>
      </c>
      <c r="C158" s="749" t="s">
        <v>581</v>
      </c>
      <c r="D158" s="750" t="s">
        <v>582</v>
      </c>
      <c r="E158" s="751">
        <v>50113001</v>
      </c>
      <c r="F158" s="750" t="s">
        <v>598</v>
      </c>
      <c r="G158" s="749" t="s">
        <v>569</v>
      </c>
      <c r="H158" s="749">
        <v>102592</v>
      </c>
      <c r="I158" s="749">
        <v>2592</v>
      </c>
      <c r="J158" s="749" t="s">
        <v>855</v>
      </c>
      <c r="K158" s="749" t="s">
        <v>856</v>
      </c>
      <c r="L158" s="752">
        <v>63.050000000000011</v>
      </c>
      <c r="M158" s="752">
        <v>2</v>
      </c>
      <c r="N158" s="753">
        <v>126.10000000000002</v>
      </c>
    </row>
    <row r="159" spans="1:14" ht="14.4" customHeight="1" x14ac:dyDescent="0.3">
      <c r="A159" s="747" t="s">
        <v>567</v>
      </c>
      <c r="B159" s="748" t="s">
        <v>568</v>
      </c>
      <c r="C159" s="749" t="s">
        <v>581</v>
      </c>
      <c r="D159" s="750" t="s">
        <v>582</v>
      </c>
      <c r="E159" s="751">
        <v>50113001</v>
      </c>
      <c r="F159" s="750" t="s">
        <v>598</v>
      </c>
      <c r="G159" s="749" t="s">
        <v>599</v>
      </c>
      <c r="H159" s="749">
        <v>101125</v>
      </c>
      <c r="I159" s="749">
        <v>1125</v>
      </c>
      <c r="J159" s="749" t="s">
        <v>857</v>
      </c>
      <c r="K159" s="749" t="s">
        <v>858</v>
      </c>
      <c r="L159" s="752">
        <v>79.19</v>
      </c>
      <c r="M159" s="752">
        <v>1</v>
      </c>
      <c r="N159" s="753">
        <v>79.19</v>
      </c>
    </row>
    <row r="160" spans="1:14" ht="14.4" customHeight="1" x14ac:dyDescent="0.3">
      <c r="A160" s="747" t="s">
        <v>567</v>
      </c>
      <c r="B160" s="748" t="s">
        <v>568</v>
      </c>
      <c r="C160" s="749" t="s">
        <v>581</v>
      </c>
      <c r="D160" s="750" t="s">
        <v>582</v>
      </c>
      <c r="E160" s="751">
        <v>50113001</v>
      </c>
      <c r="F160" s="750" t="s">
        <v>598</v>
      </c>
      <c r="G160" s="749" t="s">
        <v>569</v>
      </c>
      <c r="H160" s="749">
        <v>223159</v>
      </c>
      <c r="I160" s="749">
        <v>103391</v>
      </c>
      <c r="J160" s="749" t="s">
        <v>859</v>
      </c>
      <c r="K160" s="749" t="s">
        <v>860</v>
      </c>
      <c r="L160" s="752">
        <v>74.5</v>
      </c>
      <c r="M160" s="752">
        <v>3</v>
      </c>
      <c r="N160" s="753">
        <v>223.5</v>
      </c>
    </row>
    <row r="161" spans="1:14" ht="14.4" customHeight="1" x14ac:dyDescent="0.3">
      <c r="A161" s="747" t="s">
        <v>567</v>
      </c>
      <c r="B161" s="748" t="s">
        <v>568</v>
      </c>
      <c r="C161" s="749" t="s">
        <v>581</v>
      </c>
      <c r="D161" s="750" t="s">
        <v>582</v>
      </c>
      <c r="E161" s="751">
        <v>50113001</v>
      </c>
      <c r="F161" s="750" t="s">
        <v>598</v>
      </c>
      <c r="G161" s="749" t="s">
        <v>599</v>
      </c>
      <c r="H161" s="749">
        <v>843905</v>
      </c>
      <c r="I161" s="749">
        <v>103391</v>
      </c>
      <c r="J161" s="749" t="s">
        <v>859</v>
      </c>
      <c r="K161" s="749" t="s">
        <v>860</v>
      </c>
      <c r="L161" s="752">
        <v>72.997</v>
      </c>
      <c r="M161" s="752">
        <v>10</v>
      </c>
      <c r="N161" s="753">
        <v>729.97</v>
      </c>
    </row>
    <row r="162" spans="1:14" ht="14.4" customHeight="1" x14ac:dyDescent="0.3">
      <c r="A162" s="747" t="s">
        <v>567</v>
      </c>
      <c r="B162" s="748" t="s">
        <v>568</v>
      </c>
      <c r="C162" s="749" t="s">
        <v>581</v>
      </c>
      <c r="D162" s="750" t="s">
        <v>582</v>
      </c>
      <c r="E162" s="751">
        <v>50113001</v>
      </c>
      <c r="F162" s="750" t="s">
        <v>598</v>
      </c>
      <c r="G162" s="749" t="s">
        <v>599</v>
      </c>
      <c r="H162" s="749">
        <v>157525</v>
      </c>
      <c r="I162" s="749">
        <v>57525</v>
      </c>
      <c r="J162" s="749" t="s">
        <v>861</v>
      </c>
      <c r="K162" s="749" t="s">
        <v>862</v>
      </c>
      <c r="L162" s="752">
        <v>98.20999999999998</v>
      </c>
      <c r="M162" s="752">
        <v>2</v>
      </c>
      <c r="N162" s="753">
        <v>196.41999999999996</v>
      </c>
    </row>
    <row r="163" spans="1:14" ht="14.4" customHeight="1" x14ac:dyDescent="0.3">
      <c r="A163" s="747" t="s">
        <v>567</v>
      </c>
      <c r="B163" s="748" t="s">
        <v>568</v>
      </c>
      <c r="C163" s="749" t="s">
        <v>581</v>
      </c>
      <c r="D163" s="750" t="s">
        <v>582</v>
      </c>
      <c r="E163" s="751">
        <v>50113001</v>
      </c>
      <c r="F163" s="750" t="s">
        <v>598</v>
      </c>
      <c r="G163" s="749" t="s">
        <v>599</v>
      </c>
      <c r="H163" s="749">
        <v>118656</v>
      </c>
      <c r="I163" s="749">
        <v>118656</v>
      </c>
      <c r="J163" s="749" t="s">
        <v>863</v>
      </c>
      <c r="K163" s="749" t="s">
        <v>864</v>
      </c>
      <c r="L163" s="752">
        <v>663.39</v>
      </c>
      <c r="M163" s="752">
        <v>1</v>
      </c>
      <c r="N163" s="753">
        <v>663.39</v>
      </c>
    </row>
    <row r="164" spans="1:14" ht="14.4" customHeight="1" x14ac:dyDescent="0.3">
      <c r="A164" s="747" t="s">
        <v>567</v>
      </c>
      <c r="B164" s="748" t="s">
        <v>568</v>
      </c>
      <c r="C164" s="749" t="s">
        <v>581</v>
      </c>
      <c r="D164" s="750" t="s">
        <v>582</v>
      </c>
      <c r="E164" s="751">
        <v>50113001</v>
      </c>
      <c r="F164" s="750" t="s">
        <v>598</v>
      </c>
      <c r="G164" s="749" t="s">
        <v>599</v>
      </c>
      <c r="H164" s="749">
        <v>100513</v>
      </c>
      <c r="I164" s="749">
        <v>513</v>
      </c>
      <c r="J164" s="749" t="s">
        <v>865</v>
      </c>
      <c r="K164" s="749" t="s">
        <v>845</v>
      </c>
      <c r="L164" s="752">
        <v>57.120000000000005</v>
      </c>
      <c r="M164" s="752">
        <v>3</v>
      </c>
      <c r="N164" s="753">
        <v>171.36</v>
      </c>
    </row>
    <row r="165" spans="1:14" ht="14.4" customHeight="1" x14ac:dyDescent="0.3">
      <c r="A165" s="747" t="s">
        <v>567</v>
      </c>
      <c r="B165" s="748" t="s">
        <v>568</v>
      </c>
      <c r="C165" s="749" t="s">
        <v>581</v>
      </c>
      <c r="D165" s="750" t="s">
        <v>582</v>
      </c>
      <c r="E165" s="751">
        <v>50113001</v>
      </c>
      <c r="F165" s="750" t="s">
        <v>598</v>
      </c>
      <c r="G165" s="749" t="s">
        <v>569</v>
      </c>
      <c r="H165" s="749">
        <v>53761</v>
      </c>
      <c r="I165" s="749">
        <v>53761</v>
      </c>
      <c r="J165" s="749" t="s">
        <v>866</v>
      </c>
      <c r="K165" s="749" t="s">
        <v>867</v>
      </c>
      <c r="L165" s="752">
        <v>93.61</v>
      </c>
      <c r="M165" s="752">
        <v>1</v>
      </c>
      <c r="N165" s="753">
        <v>93.61</v>
      </c>
    </row>
    <row r="166" spans="1:14" ht="14.4" customHeight="1" x14ac:dyDescent="0.3">
      <c r="A166" s="747" t="s">
        <v>567</v>
      </c>
      <c r="B166" s="748" t="s">
        <v>568</v>
      </c>
      <c r="C166" s="749" t="s">
        <v>581</v>
      </c>
      <c r="D166" s="750" t="s">
        <v>582</v>
      </c>
      <c r="E166" s="751">
        <v>50113001</v>
      </c>
      <c r="F166" s="750" t="s">
        <v>598</v>
      </c>
      <c r="G166" s="749" t="s">
        <v>606</v>
      </c>
      <c r="H166" s="749">
        <v>191788</v>
      </c>
      <c r="I166" s="749">
        <v>91788</v>
      </c>
      <c r="J166" s="749" t="s">
        <v>868</v>
      </c>
      <c r="K166" s="749" t="s">
        <v>869</v>
      </c>
      <c r="L166" s="752">
        <v>9.23</v>
      </c>
      <c r="M166" s="752">
        <v>2</v>
      </c>
      <c r="N166" s="753">
        <v>18.46</v>
      </c>
    </row>
    <row r="167" spans="1:14" ht="14.4" customHeight="1" x14ac:dyDescent="0.3">
      <c r="A167" s="747" t="s">
        <v>567</v>
      </c>
      <c r="B167" s="748" t="s">
        <v>568</v>
      </c>
      <c r="C167" s="749" t="s">
        <v>581</v>
      </c>
      <c r="D167" s="750" t="s">
        <v>582</v>
      </c>
      <c r="E167" s="751">
        <v>50113001</v>
      </c>
      <c r="F167" s="750" t="s">
        <v>598</v>
      </c>
      <c r="G167" s="749" t="s">
        <v>599</v>
      </c>
      <c r="H167" s="749">
        <v>184399</v>
      </c>
      <c r="I167" s="749">
        <v>84399</v>
      </c>
      <c r="J167" s="749" t="s">
        <v>870</v>
      </c>
      <c r="K167" s="749" t="s">
        <v>871</v>
      </c>
      <c r="L167" s="752">
        <v>320.29000000000008</v>
      </c>
      <c r="M167" s="752">
        <v>1</v>
      </c>
      <c r="N167" s="753">
        <v>320.29000000000008</v>
      </c>
    </row>
    <row r="168" spans="1:14" ht="14.4" customHeight="1" x14ac:dyDescent="0.3">
      <c r="A168" s="747" t="s">
        <v>567</v>
      </c>
      <c r="B168" s="748" t="s">
        <v>568</v>
      </c>
      <c r="C168" s="749" t="s">
        <v>581</v>
      </c>
      <c r="D168" s="750" t="s">
        <v>582</v>
      </c>
      <c r="E168" s="751">
        <v>50113001</v>
      </c>
      <c r="F168" s="750" t="s">
        <v>598</v>
      </c>
      <c r="G168" s="749" t="s">
        <v>599</v>
      </c>
      <c r="H168" s="749">
        <v>136129</v>
      </c>
      <c r="I168" s="749">
        <v>136129</v>
      </c>
      <c r="J168" s="749" t="s">
        <v>872</v>
      </c>
      <c r="K168" s="749" t="s">
        <v>873</v>
      </c>
      <c r="L168" s="752">
        <v>431.6900000000004</v>
      </c>
      <c r="M168" s="752">
        <v>1</v>
      </c>
      <c r="N168" s="753">
        <v>431.6900000000004</v>
      </c>
    </row>
    <row r="169" spans="1:14" ht="14.4" customHeight="1" x14ac:dyDescent="0.3">
      <c r="A169" s="747" t="s">
        <v>567</v>
      </c>
      <c r="B169" s="748" t="s">
        <v>568</v>
      </c>
      <c r="C169" s="749" t="s">
        <v>581</v>
      </c>
      <c r="D169" s="750" t="s">
        <v>582</v>
      </c>
      <c r="E169" s="751">
        <v>50113001</v>
      </c>
      <c r="F169" s="750" t="s">
        <v>598</v>
      </c>
      <c r="G169" s="749" t="s">
        <v>599</v>
      </c>
      <c r="H169" s="749">
        <v>136126</v>
      </c>
      <c r="I169" s="749">
        <v>136126</v>
      </c>
      <c r="J169" s="749" t="s">
        <v>874</v>
      </c>
      <c r="K169" s="749" t="s">
        <v>875</v>
      </c>
      <c r="L169" s="752">
        <v>435.73000000000008</v>
      </c>
      <c r="M169" s="752">
        <v>3</v>
      </c>
      <c r="N169" s="753">
        <v>1307.1900000000003</v>
      </c>
    </row>
    <row r="170" spans="1:14" ht="14.4" customHeight="1" x14ac:dyDescent="0.3">
      <c r="A170" s="747" t="s">
        <v>567</v>
      </c>
      <c r="B170" s="748" t="s">
        <v>568</v>
      </c>
      <c r="C170" s="749" t="s">
        <v>581</v>
      </c>
      <c r="D170" s="750" t="s">
        <v>582</v>
      </c>
      <c r="E170" s="751">
        <v>50113001</v>
      </c>
      <c r="F170" s="750" t="s">
        <v>598</v>
      </c>
      <c r="G170" s="749" t="s">
        <v>599</v>
      </c>
      <c r="H170" s="749">
        <v>100536</v>
      </c>
      <c r="I170" s="749">
        <v>536</v>
      </c>
      <c r="J170" s="749" t="s">
        <v>876</v>
      </c>
      <c r="K170" s="749" t="s">
        <v>610</v>
      </c>
      <c r="L170" s="752">
        <v>140.25</v>
      </c>
      <c r="M170" s="752">
        <v>5</v>
      </c>
      <c r="N170" s="753">
        <v>701.25</v>
      </c>
    </row>
    <row r="171" spans="1:14" ht="14.4" customHeight="1" x14ac:dyDescent="0.3">
      <c r="A171" s="747" t="s">
        <v>567</v>
      </c>
      <c r="B171" s="748" t="s">
        <v>568</v>
      </c>
      <c r="C171" s="749" t="s">
        <v>581</v>
      </c>
      <c r="D171" s="750" t="s">
        <v>582</v>
      </c>
      <c r="E171" s="751">
        <v>50113001</v>
      </c>
      <c r="F171" s="750" t="s">
        <v>598</v>
      </c>
      <c r="G171" s="749" t="s">
        <v>606</v>
      </c>
      <c r="H171" s="749">
        <v>155823</v>
      </c>
      <c r="I171" s="749">
        <v>55823</v>
      </c>
      <c r="J171" s="749" t="s">
        <v>877</v>
      </c>
      <c r="K171" s="749" t="s">
        <v>878</v>
      </c>
      <c r="L171" s="752">
        <v>39.03</v>
      </c>
      <c r="M171" s="752">
        <v>30</v>
      </c>
      <c r="N171" s="753">
        <v>1170.9000000000001</v>
      </c>
    </row>
    <row r="172" spans="1:14" ht="14.4" customHeight="1" x14ac:dyDescent="0.3">
      <c r="A172" s="747" t="s">
        <v>567</v>
      </c>
      <c r="B172" s="748" t="s">
        <v>568</v>
      </c>
      <c r="C172" s="749" t="s">
        <v>581</v>
      </c>
      <c r="D172" s="750" t="s">
        <v>582</v>
      </c>
      <c r="E172" s="751">
        <v>50113001</v>
      </c>
      <c r="F172" s="750" t="s">
        <v>598</v>
      </c>
      <c r="G172" s="749" t="s">
        <v>606</v>
      </c>
      <c r="H172" s="749">
        <v>155824</v>
      </c>
      <c r="I172" s="749">
        <v>55824</v>
      </c>
      <c r="J172" s="749" t="s">
        <v>877</v>
      </c>
      <c r="K172" s="749" t="s">
        <v>879</v>
      </c>
      <c r="L172" s="752">
        <v>50.64</v>
      </c>
      <c r="M172" s="752">
        <v>4</v>
      </c>
      <c r="N172" s="753">
        <v>202.56</v>
      </c>
    </row>
    <row r="173" spans="1:14" ht="14.4" customHeight="1" x14ac:dyDescent="0.3">
      <c r="A173" s="747" t="s">
        <v>567</v>
      </c>
      <c r="B173" s="748" t="s">
        <v>568</v>
      </c>
      <c r="C173" s="749" t="s">
        <v>581</v>
      </c>
      <c r="D173" s="750" t="s">
        <v>582</v>
      </c>
      <c r="E173" s="751">
        <v>50113001</v>
      </c>
      <c r="F173" s="750" t="s">
        <v>598</v>
      </c>
      <c r="G173" s="749" t="s">
        <v>606</v>
      </c>
      <c r="H173" s="749">
        <v>107981</v>
      </c>
      <c r="I173" s="749">
        <v>7981</v>
      </c>
      <c r="J173" s="749" t="s">
        <v>877</v>
      </c>
      <c r="K173" s="749" t="s">
        <v>880</v>
      </c>
      <c r="L173" s="752">
        <v>52.996562173429538</v>
      </c>
      <c r="M173" s="752">
        <v>32</v>
      </c>
      <c r="N173" s="753">
        <v>1695.8899895497452</v>
      </c>
    </row>
    <row r="174" spans="1:14" ht="14.4" customHeight="1" x14ac:dyDescent="0.3">
      <c r="A174" s="747" t="s">
        <v>567</v>
      </c>
      <c r="B174" s="748" t="s">
        <v>568</v>
      </c>
      <c r="C174" s="749" t="s">
        <v>581</v>
      </c>
      <c r="D174" s="750" t="s">
        <v>582</v>
      </c>
      <c r="E174" s="751">
        <v>50113001</v>
      </c>
      <c r="F174" s="750" t="s">
        <v>598</v>
      </c>
      <c r="G174" s="749" t="s">
        <v>606</v>
      </c>
      <c r="H174" s="749">
        <v>126786</v>
      </c>
      <c r="I174" s="749">
        <v>26786</v>
      </c>
      <c r="J174" s="749" t="s">
        <v>881</v>
      </c>
      <c r="K174" s="749" t="s">
        <v>882</v>
      </c>
      <c r="L174" s="752">
        <v>407.80000000000007</v>
      </c>
      <c r="M174" s="752">
        <v>2</v>
      </c>
      <c r="N174" s="753">
        <v>815.60000000000014</v>
      </c>
    </row>
    <row r="175" spans="1:14" ht="14.4" customHeight="1" x14ac:dyDescent="0.3">
      <c r="A175" s="747" t="s">
        <v>567</v>
      </c>
      <c r="B175" s="748" t="s">
        <v>568</v>
      </c>
      <c r="C175" s="749" t="s">
        <v>581</v>
      </c>
      <c r="D175" s="750" t="s">
        <v>582</v>
      </c>
      <c r="E175" s="751">
        <v>50113001</v>
      </c>
      <c r="F175" s="750" t="s">
        <v>598</v>
      </c>
      <c r="G175" s="749" t="s">
        <v>606</v>
      </c>
      <c r="H175" s="749">
        <v>26794</v>
      </c>
      <c r="I175" s="749">
        <v>26794</v>
      </c>
      <c r="J175" s="749" t="s">
        <v>883</v>
      </c>
      <c r="K175" s="749" t="s">
        <v>608</v>
      </c>
      <c r="L175" s="752">
        <v>0</v>
      </c>
      <c r="M175" s="752">
        <v>0</v>
      </c>
      <c r="N175" s="753">
        <v>-158.40999999999985</v>
      </c>
    </row>
    <row r="176" spans="1:14" ht="14.4" customHeight="1" x14ac:dyDescent="0.3">
      <c r="A176" s="747" t="s">
        <v>567</v>
      </c>
      <c r="B176" s="748" t="s">
        <v>568</v>
      </c>
      <c r="C176" s="749" t="s">
        <v>581</v>
      </c>
      <c r="D176" s="750" t="s">
        <v>582</v>
      </c>
      <c r="E176" s="751">
        <v>50113001</v>
      </c>
      <c r="F176" s="750" t="s">
        <v>598</v>
      </c>
      <c r="G176" s="749" t="s">
        <v>599</v>
      </c>
      <c r="H176" s="749">
        <v>100874</v>
      </c>
      <c r="I176" s="749">
        <v>874</v>
      </c>
      <c r="J176" s="749" t="s">
        <v>884</v>
      </c>
      <c r="K176" s="749" t="s">
        <v>885</v>
      </c>
      <c r="L176" s="752">
        <v>47.260999999999981</v>
      </c>
      <c r="M176" s="752">
        <v>10</v>
      </c>
      <c r="N176" s="753">
        <v>472.60999999999984</v>
      </c>
    </row>
    <row r="177" spans="1:14" ht="14.4" customHeight="1" x14ac:dyDescent="0.3">
      <c r="A177" s="747" t="s">
        <v>567</v>
      </c>
      <c r="B177" s="748" t="s">
        <v>568</v>
      </c>
      <c r="C177" s="749" t="s">
        <v>581</v>
      </c>
      <c r="D177" s="750" t="s">
        <v>582</v>
      </c>
      <c r="E177" s="751">
        <v>50113001</v>
      </c>
      <c r="F177" s="750" t="s">
        <v>598</v>
      </c>
      <c r="G177" s="749" t="s">
        <v>599</v>
      </c>
      <c r="H177" s="749">
        <v>102668</v>
      </c>
      <c r="I177" s="749">
        <v>2668</v>
      </c>
      <c r="J177" s="749" t="s">
        <v>886</v>
      </c>
      <c r="K177" s="749" t="s">
        <v>887</v>
      </c>
      <c r="L177" s="752">
        <v>33.72</v>
      </c>
      <c r="M177" s="752">
        <v>3</v>
      </c>
      <c r="N177" s="753">
        <v>101.16</v>
      </c>
    </row>
    <row r="178" spans="1:14" ht="14.4" customHeight="1" x14ac:dyDescent="0.3">
      <c r="A178" s="747" t="s">
        <v>567</v>
      </c>
      <c r="B178" s="748" t="s">
        <v>568</v>
      </c>
      <c r="C178" s="749" t="s">
        <v>581</v>
      </c>
      <c r="D178" s="750" t="s">
        <v>582</v>
      </c>
      <c r="E178" s="751">
        <v>50113001</v>
      </c>
      <c r="F178" s="750" t="s">
        <v>598</v>
      </c>
      <c r="G178" s="749" t="s">
        <v>599</v>
      </c>
      <c r="H178" s="749">
        <v>100876</v>
      </c>
      <c r="I178" s="749">
        <v>876</v>
      </c>
      <c r="J178" s="749" t="s">
        <v>888</v>
      </c>
      <c r="K178" s="749" t="s">
        <v>885</v>
      </c>
      <c r="L178" s="752">
        <v>66.642034608522366</v>
      </c>
      <c r="M178" s="752">
        <v>10</v>
      </c>
      <c r="N178" s="753">
        <v>666.42034608522363</v>
      </c>
    </row>
    <row r="179" spans="1:14" ht="14.4" customHeight="1" x14ac:dyDescent="0.3">
      <c r="A179" s="747" t="s">
        <v>567</v>
      </c>
      <c r="B179" s="748" t="s">
        <v>568</v>
      </c>
      <c r="C179" s="749" t="s">
        <v>581</v>
      </c>
      <c r="D179" s="750" t="s">
        <v>582</v>
      </c>
      <c r="E179" s="751">
        <v>50113001</v>
      </c>
      <c r="F179" s="750" t="s">
        <v>598</v>
      </c>
      <c r="G179" s="749" t="s">
        <v>599</v>
      </c>
      <c r="H179" s="749">
        <v>214912</v>
      </c>
      <c r="I179" s="749">
        <v>214912</v>
      </c>
      <c r="J179" s="749" t="s">
        <v>889</v>
      </c>
      <c r="K179" s="749" t="s">
        <v>890</v>
      </c>
      <c r="L179" s="752">
        <v>130.19</v>
      </c>
      <c r="M179" s="752">
        <v>1</v>
      </c>
      <c r="N179" s="753">
        <v>130.19</v>
      </c>
    </row>
    <row r="180" spans="1:14" ht="14.4" customHeight="1" x14ac:dyDescent="0.3">
      <c r="A180" s="747" t="s">
        <v>567</v>
      </c>
      <c r="B180" s="748" t="s">
        <v>568</v>
      </c>
      <c r="C180" s="749" t="s">
        <v>581</v>
      </c>
      <c r="D180" s="750" t="s">
        <v>582</v>
      </c>
      <c r="E180" s="751">
        <v>50113001</v>
      </c>
      <c r="F180" s="750" t="s">
        <v>598</v>
      </c>
      <c r="G180" s="749" t="s">
        <v>606</v>
      </c>
      <c r="H180" s="749">
        <v>850729</v>
      </c>
      <c r="I180" s="749">
        <v>157875</v>
      </c>
      <c r="J180" s="749" t="s">
        <v>891</v>
      </c>
      <c r="K180" s="749" t="s">
        <v>892</v>
      </c>
      <c r="L180" s="752">
        <v>272.00799999999998</v>
      </c>
      <c r="M180" s="752">
        <v>15</v>
      </c>
      <c r="N180" s="753">
        <v>4080.1199999999994</v>
      </c>
    </row>
    <row r="181" spans="1:14" ht="14.4" customHeight="1" x14ac:dyDescent="0.3">
      <c r="A181" s="747" t="s">
        <v>567</v>
      </c>
      <c r="B181" s="748" t="s">
        <v>568</v>
      </c>
      <c r="C181" s="749" t="s">
        <v>581</v>
      </c>
      <c r="D181" s="750" t="s">
        <v>582</v>
      </c>
      <c r="E181" s="751">
        <v>50113001</v>
      </c>
      <c r="F181" s="750" t="s">
        <v>598</v>
      </c>
      <c r="G181" s="749" t="s">
        <v>599</v>
      </c>
      <c r="H181" s="749">
        <v>849941</v>
      </c>
      <c r="I181" s="749">
        <v>162142</v>
      </c>
      <c r="J181" s="749" t="s">
        <v>893</v>
      </c>
      <c r="K181" s="749" t="s">
        <v>894</v>
      </c>
      <c r="L181" s="752">
        <v>28.350000000000009</v>
      </c>
      <c r="M181" s="752">
        <v>16</v>
      </c>
      <c r="N181" s="753">
        <v>453.60000000000014</v>
      </c>
    </row>
    <row r="182" spans="1:14" ht="14.4" customHeight="1" x14ac:dyDescent="0.3">
      <c r="A182" s="747" t="s">
        <v>567</v>
      </c>
      <c r="B182" s="748" t="s">
        <v>568</v>
      </c>
      <c r="C182" s="749" t="s">
        <v>581</v>
      </c>
      <c r="D182" s="750" t="s">
        <v>582</v>
      </c>
      <c r="E182" s="751">
        <v>50113001</v>
      </c>
      <c r="F182" s="750" t="s">
        <v>598</v>
      </c>
      <c r="G182" s="749" t="s">
        <v>599</v>
      </c>
      <c r="H182" s="749">
        <v>848950</v>
      </c>
      <c r="I182" s="749">
        <v>155148</v>
      </c>
      <c r="J182" s="749" t="s">
        <v>893</v>
      </c>
      <c r="K182" s="749" t="s">
        <v>895</v>
      </c>
      <c r="L182" s="752">
        <v>18.670000000000002</v>
      </c>
      <c r="M182" s="752">
        <v>4</v>
      </c>
      <c r="N182" s="753">
        <v>74.680000000000007</v>
      </c>
    </row>
    <row r="183" spans="1:14" ht="14.4" customHeight="1" x14ac:dyDescent="0.3">
      <c r="A183" s="747" t="s">
        <v>567</v>
      </c>
      <c r="B183" s="748" t="s">
        <v>568</v>
      </c>
      <c r="C183" s="749" t="s">
        <v>581</v>
      </c>
      <c r="D183" s="750" t="s">
        <v>582</v>
      </c>
      <c r="E183" s="751">
        <v>50113001</v>
      </c>
      <c r="F183" s="750" t="s">
        <v>598</v>
      </c>
      <c r="G183" s="749" t="s">
        <v>606</v>
      </c>
      <c r="H183" s="749">
        <v>844651</v>
      </c>
      <c r="I183" s="749">
        <v>101205</v>
      </c>
      <c r="J183" s="749" t="s">
        <v>896</v>
      </c>
      <c r="K183" s="749" t="s">
        <v>658</v>
      </c>
      <c r="L183" s="752">
        <v>86.385041103950115</v>
      </c>
      <c r="M183" s="752">
        <v>2</v>
      </c>
      <c r="N183" s="753">
        <v>172.77008220790023</v>
      </c>
    </row>
    <row r="184" spans="1:14" ht="14.4" customHeight="1" x14ac:dyDescent="0.3">
      <c r="A184" s="747" t="s">
        <v>567</v>
      </c>
      <c r="B184" s="748" t="s">
        <v>568</v>
      </c>
      <c r="C184" s="749" t="s">
        <v>581</v>
      </c>
      <c r="D184" s="750" t="s">
        <v>582</v>
      </c>
      <c r="E184" s="751">
        <v>50113001</v>
      </c>
      <c r="F184" s="750" t="s">
        <v>598</v>
      </c>
      <c r="G184" s="749" t="s">
        <v>606</v>
      </c>
      <c r="H184" s="749">
        <v>846338</v>
      </c>
      <c r="I184" s="749">
        <v>122685</v>
      </c>
      <c r="J184" s="749" t="s">
        <v>897</v>
      </c>
      <c r="K184" s="749" t="s">
        <v>898</v>
      </c>
      <c r="L184" s="752">
        <v>116.05</v>
      </c>
      <c r="M184" s="752">
        <v>1</v>
      </c>
      <c r="N184" s="753">
        <v>116.05</v>
      </c>
    </row>
    <row r="185" spans="1:14" ht="14.4" customHeight="1" x14ac:dyDescent="0.3">
      <c r="A185" s="747" t="s">
        <v>567</v>
      </c>
      <c r="B185" s="748" t="s">
        <v>568</v>
      </c>
      <c r="C185" s="749" t="s">
        <v>581</v>
      </c>
      <c r="D185" s="750" t="s">
        <v>582</v>
      </c>
      <c r="E185" s="751">
        <v>50113001</v>
      </c>
      <c r="F185" s="750" t="s">
        <v>598</v>
      </c>
      <c r="G185" s="749" t="s">
        <v>599</v>
      </c>
      <c r="H185" s="749">
        <v>159357</v>
      </c>
      <c r="I185" s="749">
        <v>59357</v>
      </c>
      <c r="J185" s="749" t="s">
        <v>899</v>
      </c>
      <c r="K185" s="749" t="s">
        <v>900</v>
      </c>
      <c r="L185" s="752">
        <v>188.88012062939686</v>
      </c>
      <c r="M185" s="752">
        <v>12</v>
      </c>
      <c r="N185" s="753">
        <v>2266.5614475527623</v>
      </c>
    </row>
    <row r="186" spans="1:14" ht="14.4" customHeight="1" x14ac:dyDescent="0.3">
      <c r="A186" s="747" t="s">
        <v>567</v>
      </c>
      <c r="B186" s="748" t="s">
        <v>568</v>
      </c>
      <c r="C186" s="749" t="s">
        <v>581</v>
      </c>
      <c r="D186" s="750" t="s">
        <v>582</v>
      </c>
      <c r="E186" s="751">
        <v>50113001</v>
      </c>
      <c r="F186" s="750" t="s">
        <v>598</v>
      </c>
      <c r="G186" s="749" t="s">
        <v>569</v>
      </c>
      <c r="H186" s="749">
        <v>147740</v>
      </c>
      <c r="I186" s="749">
        <v>47740</v>
      </c>
      <c r="J186" s="749" t="s">
        <v>901</v>
      </c>
      <c r="K186" s="749" t="s">
        <v>658</v>
      </c>
      <c r="L186" s="752">
        <v>36.619939957574545</v>
      </c>
      <c r="M186" s="752">
        <v>1</v>
      </c>
      <c r="N186" s="753">
        <v>36.619939957574545</v>
      </c>
    </row>
    <row r="187" spans="1:14" ht="14.4" customHeight="1" x14ac:dyDescent="0.3">
      <c r="A187" s="747" t="s">
        <v>567</v>
      </c>
      <c r="B187" s="748" t="s">
        <v>568</v>
      </c>
      <c r="C187" s="749" t="s">
        <v>581</v>
      </c>
      <c r="D187" s="750" t="s">
        <v>582</v>
      </c>
      <c r="E187" s="751">
        <v>50113001</v>
      </c>
      <c r="F187" s="750" t="s">
        <v>598</v>
      </c>
      <c r="G187" s="749" t="s">
        <v>569</v>
      </c>
      <c r="H187" s="749">
        <v>207050</v>
      </c>
      <c r="I187" s="749">
        <v>207050</v>
      </c>
      <c r="J187" s="749" t="s">
        <v>902</v>
      </c>
      <c r="K187" s="749" t="s">
        <v>903</v>
      </c>
      <c r="L187" s="752">
        <v>213.38999999999996</v>
      </c>
      <c r="M187" s="752">
        <v>1</v>
      </c>
      <c r="N187" s="753">
        <v>213.38999999999996</v>
      </c>
    </row>
    <row r="188" spans="1:14" ht="14.4" customHeight="1" x14ac:dyDescent="0.3">
      <c r="A188" s="747" t="s">
        <v>567</v>
      </c>
      <c r="B188" s="748" t="s">
        <v>568</v>
      </c>
      <c r="C188" s="749" t="s">
        <v>581</v>
      </c>
      <c r="D188" s="750" t="s">
        <v>582</v>
      </c>
      <c r="E188" s="751">
        <v>50113001</v>
      </c>
      <c r="F188" s="750" t="s">
        <v>598</v>
      </c>
      <c r="G188" s="749" t="s">
        <v>599</v>
      </c>
      <c r="H188" s="749">
        <v>100810</v>
      </c>
      <c r="I188" s="749">
        <v>810</v>
      </c>
      <c r="J188" s="749" t="s">
        <v>904</v>
      </c>
      <c r="K188" s="749" t="s">
        <v>905</v>
      </c>
      <c r="L188" s="752">
        <v>56.005476190476188</v>
      </c>
      <c r="M188" s="752">
        <v>42</v>
      </c>
      <c r="N188" s="753">
        <v>2352.23</v>
      </c>
    </row>
    <row r="189" spans="1:14" ht="14.4" customHeight="1" x14ac:dyDescent="0.3">
      <c r="A189" s="747" t="s">
        <v>567</v>
      </c>
      <c r="B189" s="748" t="s">
        <v>568</v>
      </c>
      <c r="C189" s="749" t="s">
        <v>581</v>
      </c>
      <c r="D189" s="750" t="s">
        <v>582</v>
      </c>
      <c r="E189" s="751">
        <v>50113001</v>
      </c>
      <c r="F189" s="750" t="s">
        <v>598</v>
      </c>
      <c r="G189" s="749" t="s">
        <v>599</v>
      </c>
      <c r="H189" s="749">
        <v>208207</v>
      </c>
      <c r="I189" s="749">
        <v>208207</v>
      </c>
      <c r="J189" s="749" t="s">
        <v>906</v>
      </c>
      <c r="K189" s="749" t="s">
        <v>907</v>
      </c>
      <c r="L189" s="752">
        <v>81.650000000000006</v>
      </c>
      <c r="M189" s="752">
        <v>1</v>
      </c>
      <c r="N189" s="753">
        <v>81.650000000000006</v>
      </c>
    </row>
    <row r="190" spans="1:14" ht="14.4" customHeight="1" x14ac:dyDescent="0.3">
      <c r="A190" s="747" t="s">
        <v>567</v>
      </c>
      <c r="B190" s="748" t="s">
        <v>568</v>
      </c>
      <c r="C190" s="749" t="s">
        <v>581</v>
      </c>
      <c r="D190" s="750" t="s">
        <v>582</v>
      </c>
      <c r="E190" s="751">
        <v>50113001</v>
      </c>
      <c r="F190" s="750" t="s">
        <v>598</v>
      </c>
      <c r="G190" s="749" t="s">
        <v>599</v>
      </c>
      <c r="H190" s="749">
        <v>159941</v>
      </c>
      <c r="I190" s="749">
        <v>59941</v>
      </c>
      <c r="J190" s="749" t="s">
        <v>908</v>
      </c>
      <c r="K190" s="749" t="s">
        <v>909</v>
      </c>
      <c r="L190" s="752">
        <v>230.80999999999995</v>
      </c>
      <c r="M190" s="752">
        <v>2</v>
      </c>
      <c r="N190" s="753">
        <v>461.61999999999989</v>
      </c>
    </row>
    <row r="191" spans="1:14" ht="14.4" customHeight="1" x14ac:dyDescent="0.3">
      <c r="A191" s="747" t="s">
        <v>567</v>
      </c>
      <c r="B191" s="748" t="s">
        <v>568</v>
      </c>
      <c r="C191" s="749" t="s">
        <v>581</v>
      </c>
      <c r="D191" s="750" t="s">
        <v>582</v>
      </c>
      <c r="E191" s="751">
        <v>50113001</v>
      </c>
      <c r="F191" s="750" t="s">
        <v>598</v>
      </c>
      <c r="G191" s="749" t="s">
        <v>599</v>
      </c>
      <c r="H191" s="749">
        <v>185793</v>
      </c>
      <c r="I191" s="749">
        <v>136395</v>
      </c>
      <c r="J191" s="749" t="s">
        <v>910</v>
      </c>
      <c r="K191" s="749" t="s">
        <v>911</v>
      </c>
      <c r="L191" s="752">
        <v>191.63000000000002</v>
      </c>
      <c r="M191" s="752">
        <v>8</v>
      </c>
      <c r="N191" s="753">
        <v>1533.0400000000002</v>
      </c>
    </row>
    <row r="192" spans="1:14" ht="14.4" customHeight="1" x14ac:dyDescent="0.3">
      <c r="A192" s="747" t="s">
        <v>567</v>
      </c>
      <c r="B192" s="748" t="s">
        <v>568</v>
      </c>
      <c r="C192" s="749" t="s">
        <v>581</v>
      </c>
      <c r="D192" s="750" t="s">
        <v>582</v>
      </c>
      <c r="E192" s="751">
        <v>50113001</v>
      </c>
      <c r="F192" s="750" t="s">
        <v>598</v>
      </c>
      <c r="G192" s="749" t="s">
        <v>606</v>
      </c>
      <c r="H192" s="749">
        <v>109709</v>
      </c>
      <c r="I192" s="749">
        <v>9709</v>
      </c>
      <c r="J192" s="749" t="s">
        <v>912</v>
      </c>
      <c r="K192" s="749" t="s">
        <v>913</v>
      </c>
      <c r="L192" s="752">
        <v>50.792603476773735</v>
      </c>
      <c r="M192" s="752">
        <v>96</v>
      </c>
      <c r="N192" s="753">
        <v>4876.0899337702785</v>
      </c>
    </row>
    <row r="193" spans="1:14" ht="14.4" customHeight="1" x14ac:dyDescent="0.3">
      <c r="A193" s="747" t="s">
        <v>567</v>
      </c>
      <c r="B193" s="748" t="s">
        <v>568</v>
      </c>
      <c r="C193" s="749" t="s">
        <v>581</v>
      </c>
      <c r="D193" s="750" t="s">
        <v>582</v>
      </c>
      <c r="E193" s="751">
        <v>50113001</v>
      </c>
      <c r="F193" s="750" t="s">
        <v>598</v>
      </c>
      <c r="G193" s="749" t="s">
        <v>599</v>
      </c>
      <c r="H193" s="749">
        <v>188900</v>
      </c>
      <c r="I193" s="749">
        <v>88900</v>
      </c>
      <c r="J193" s="749" t="s">
        <v>914</v>
      </c>
      <c r="K193" s="749" t="s">
        <v>915</v>
      </c>
      <c r="L193" s="752">
        <v>78.180000000000021</v>
      </c>
      <c r="M193" s="752">
        <v>2</v>
      </c>
      <c r="N193" s="753">
        <v>156.36000000000004</v>
      </c>
    </row>
    <row r="194" spans="1:14" ht="14.4" customHeight="1" x14ac:dyDescent="0.3">
      <c r="A194" s="747" t="s">
        <v>567</v>
      </c>
      <c r="B194" s="748" t="s">
        <v>568</v>
      </c>
      <c r="C194" s="749" t="s">
        <v>581</v>
      </c>
      <c r="D194" s="750" t="s">
        <v>582</v>
      </c>
      <c r="E194" s="751">
        <v>50113001</v>
      </c>
      <c r="F194" s="750" t="s">
        <v>598</v>
      </c>
      <c r="G194" s="749" t="s">
        <v>599</v>
      </c>
      <c r="H194" s="749">
        <v>103688</v>
      </c>
      <c r="I194" s="749">
        <v>3688</v>
      </c>
      <c r="J194" s="749" t="s">
        <v>916</v>
      </c>
      <c r="K194" s="749" t="s">
        <v>917</v>
      </c>
      <c r="L194" s="752">
        <v>57.98</v>
      </c>
      <c r="M194" s="752">
        <v>1</v>
      </c>
      <c r="N194" s="753">
        <v>57.98</v>
      </c>
    </row>
    <row r="195" spans="1:14" ht="14.4" customHeight="1" x14ac:dyDescent="0.3">
      <c r="A195" s="747" t="s">
        <v>567</v>
      </c>
      <c r="B195" s="748" t="s">
        <v>568</v>
      </c>
      <c r="C195" s="749" t="s">
        <v>581</v>
      </c>
      <c r="D195" s="750" t="s">
        <v>582</v>
      </c>
      <c r="E195" s="751">
        <v>50113001</v>
      </c>
      <c r="F195" s="750" t="s">
        <v>598</v>
      </c>
      <c r="G195" s="749" t="s">
        <v>599</v>
      </c>
      <c r="H195" s="749">
        <v>193109</v>
      </c>
      <c r="I195" s="749">
        <v>93109</v>
      </c>
      <c r="J195" s="749" t="s">
        <v>918</v>
      </c>
      <c r="K195" s="749" t="s">
        <v>692</v>
      </c>
      <c r="L195" s="752">
        <v>151.68390804597706</v>
      </c>
      <c r="M195" s="752">
        <v>87</v>
      </c>
      <c r="N195" s="753">
        <v>13196.500000000004</v>
      </c>
    </row>
    <row r="196" spans="1:14" ht="14.4" customHeight="1" x14ac:dyDescent="0.3">
      <c r="A196" s="747" t="s">
        <v>567</v>
      </c>
      <c r="B196" s="748" t="s">
        <v>568</v>
      </c>
      <c r="C196" s="749" t="s">
        <v>581</v>
      </c>
      <c r="D196" s="750" t="s">
        <v>582</v>
      </c>
      <c r="E196" s="751">
        <v>50113001</v>
      </c>
      <c r="F196" s="750" t="s">
        <v>598</v>
      </c>
      <c r="G196" s="749" t="s">
        <v>599</v>
      </c>
      <c r="H196" s="749">
        <v>196484</v>
      </c>
      <c r="I196" s="749">
        <v>96484</v>
      </c>
      <c r="J196" s="749" t="s">
        <v>919</v>
      </c>
      <c r="K196" s="749" t="s">
        <v>920</v>
      </c>
      <c r="L196" s="752">
        <v>80.470000000000013</v>
      </c>
      <c r="M196" s="752">
        <v>3</v>
      </c>
      <c r="N196" s="753">
        <v>241.41000000000003</v>
      </c>
    </row>
    <row r="197" spans="1:14" ht="14.4" customHeight="1" x14ac:dyDescent="0.3">
      <c r="A197" s="747" t="s">
        <v>567</v>
      </c>
      <c r="B197" s="748" t="s">
        <v>568</v>
      </c>
      <c r="C197" s="749" t="s">
        <v>581</v>
      </c>
      <c r="D197" s="750" t="s">
        <v>582</v>
      </c>
      <c r="E197" s="751">
        <v>50113001</v>
      </c>
      <c r="F197" s="750" t="s">
        <v>598</v>
      </c>
      <c r="G197" s="749" t="s">
        <v>599</v>
      </c>
      <c r="H197" s="749">
        <v>100610</v>
      </c>
      <c r="I197" s="749">
        <v>610</v>
      </c>
      <c r="J197" s="749" t="s">
        <v>921</v>
      </c>
      <c r="K197" s="749" t="s">
        <v>922</v>
      </c>
      <c r="L197" s="752">
        <v>64.332727272727283</v>
      </c>
      <c r="M197" s="752">
        <v>11</v>
      </c>
      <c r="N197" s="753">
        <v>707.66000000000008</v>
      </c>
    </row>
    <row r="198" spans="1:14" ht="14.4" customHeight="1" x14ac:dyDescent="0.3">
      <c r="A198" s="747" t="s">
        <v>567</v>
      </c>
      <c r="B198" s="748" t="s">
        <v>568</v>
      </c>
      <c r="C198" s="749" t="s">
        <v>581</v>
      </c>
      <c r="D198" s="750" t="s">
        <v>582</v>
      </c>
      <c r="E198" s="751">
        <v>50113001</v>
      </c>
      <c r="F198" s="750" t="s">
        <v>598</v>
      </c>
      <c r="G198" s="749" t="s">
        <v>599</v>
      </c>
      <c r="H198" s="749">
        <v>621370</v>
      </c>
      <c r="I198" s="749">
        <v>0</v>
      </c>
      <c r="J198" s="749" t="s">
        <v>923</v>
      </c>
      <c r="K198" s="749" t="s">
        <v>924</v>
      </c>
      <c r="L198" s="752">
        <v>25.600000000000005</v>
      </c>
      <c r="M198" s="752">
        <v>3</v>
      </c>
      <c r="N198" s="753">
        <v>76.800000000000011</v>
      </c>
    </row>
    <row r="199" spans="1:14" ht="14.4" customHeight="1" x14ac:dyDescent="0.3">
      <c r="A199" s="747" t="s">
        <v>567</v>
      </c>
      <c r="B199" s="748" t="s">
        <v>568</v>
      </c>
      <c r="C199" s="749" t="s">
        <v>581</v>
      </c>
      <c r="D199" s="750" t="s">
        <v>582</v>
      </c>
      <c r="E199" s="751">
        <v>50113001</v>
      </c>
      <c r="F199" s="750" t="s">
        <v>598</v>
      </c>
      <c r="G199" s="749" t="s">
        <v>599</v>
      </c>
      <c r="H199" s="749">
        <v>159304</v>
      </c>
      <c r="I199" s="749">
        <v>159304</v>
      </c>
      <c r="J199" s="749" t="s">
        <v>925</v>
      </c>
      <c r="K199" s="749" t="s">
        <v>926</v>
      </c>
      <c r="L199" s="752">
        <v>193.71</v>
      </c>
      <c r="M199" s="752">
        <v>1</v>
      </c>
      <c r="N199" s="753">
        <v>193.71</v>
      </c>
    </row>
    <row r="200" spans="1:14" ht="14.4" customHeight="1" x14ac:dyDescent="0.3">
      <c r="A200" s="747" t="s">
        <v>567</v>
      </c>
      <c r="B200" s="748" t="s">
        <v>568</v>
      </c>
      <c r="C200" s="749" t="s">
        <v>581</v>
      </c>
      <c r="D200" s="750" t="s">
        <v>582</v>
      </c>
      <c r="E200" s="751">
        <v>50113001</v>
      </c>
      <c r="F200" s="750" t="s">
        <v>598</v>
      </c>
      <c r="G200" s="749" t="s">
        <v>606</v>
      </c>
      <c r="H200" s="749">
        <v>158191</v>
      </c>
      <c r="I200" s="749">
        <v>158191</v>
      </c>
      <c r="J200" s="749" t="s">
        <v>927</v>
      </c>
      <c r="K200" s="749" t="s">
        <v>928</v>
      </c>
      <c r="L200" s="752">
        <v>70.05992500000005</v>
      </c>
      <c r="M200" s="752">
        <v>1</v>
      </c>
      <c r="N200" s="753">
        <v>70.05992500000005</v>
      </c>
    </row>
    <row r="201" spans="1:14" ht="14.4" customHeight="1" x14ac:dyDescent="0.3">
      <c r="A201" s="747" t="s">
        <v>567</v>
      </c>
      <c r="B201" s="748" t="s">
        <v>568</v>
      </c>
      <c r="C201" s="749" t="s">
        <v>581</v>
      </c>
      <c r="D201" s="750" t="s">
        <v>582</v>
      </c>
      <c r="E201" s="751">
        <v>50113001</v>
      </c>
      <c r="F201" s="750" t="s">
        <v>598</v>
      </c>
      <c r="G201" s="749" t="s">
        <v>599</v>
      </c>
      <c r="H201" s="749">
        <v>131385</v>
      </c>
      <c r="I201" s="749">
        <v>31385</v>
      </c>
      <c r="J201" s="749" t="s">
        <v>929</v>
      </c>
      <c r="K201" s="749" t="s">
        <v>930</v>
      </c>
      <c r="L201" s="752">
        <v>39.459957757636339</v>
      </c>
      <c r="M201" s="752">
        <v>2</v>
      </c>
      <c r="N201" s="753">
        <v>78.919915515272677</v>
      </c>
    </row>
    <row r="202" spans="1:14" ht="14.4" customHeight="1" x14ac:dyDescent="0.3">
      <c r="A202" s="747" t="s">
        <v>567</v>
      </c>
      <c r="B202" s="748" t="s">
        <v>568</v>
      </c>
      <c r="C202" s="749" t="s">
        <v>581</v>
      </c>
      <c r="D202" s="750" t="s">
        <v>582</v>
      </c>
      <c r="E202" s="751">
        <v>50113001</v>
      </c>
      <c r="F202" s="750" t="s">
        <v>598</v>
      </c>
      <c r="G202" s="749" t="s">
        <v>599</v>
      </c>
      <c r="H202" s="749">
        <v>847084</v>
      </c>
      <c r="I202" s="749">
        <v>83443</v>
      </c>
      <c r="J202" s="749" t="s">
        <v>931</v>
      </c>
      <c r="K202" s="749" t="s">
        <v>932</v>
      </c>
      <c r="L202" s="752">
        <v>133.76991889190694</v>
      </c>
      <c r="M202" s="752">
        <v>3</v>
      </c>
      <c r="N202" s="753">
        <v>401.30975667572079</v>
      </c>
    </row>
    <row r="203" spans="1:14" ht="14.4" customHeight="1" x14ac:dyDescent="0.3">
      <c r="A203" s="747" t="s">
        <v>567</v>
      </c>
      <c r="B203" s="748" t="s">
        <v>568</v>
      </c>
      <c r="C203" s="749" t="s">
        <v>581</v>
      </c>
      <c r="D203" s="750" t="s">
        <v>582</v>
      </c>
      <c r="E203" s="751">
        <v>50113001</v>
      </c>
      <c r="F203" s="750" t="s">
        <v>598</v>
      </c>
      <c r="G203" s="749" t="s">
        <v>569</v>
      </c>
      <c r="H203" s="749">
        <v>189691</v>
      </c>
      <c r="I203" s="749">
        <v>189691</v>
      </c>
      <c r="J203" s="749" t="s">
        <v>933</v>
      </c>
      <c r="K203" s="749" t="s">
        <v>934</v>
      </c>
      <c r="L203" s="752">
        <v>128.25999999999996</v>
      </c>
      <c r="M203" s="752">
        <v>1</v>
      </c>
      <c r="N203" s="753">
        <v>128.25999999999996</v>
      </c>
    </row>
    <row r="204" spans="1:14" ht="14.4" customHeight="1" x14ac:dyDescent="0.3">
      <c r="A204" s="747" t="s">
        <v>567</v>
      </c>
      <c r="B204" s="748" t="s">
        <v>568</v>
      </c>
      <c r="C204" s="749" t="s">
        <v>581</v>
      </c>
      <c r="D204" s="750" t="s">
        <v>582</v>
      </c>
      <c r="E204" s="751">
        <v>50113001</v>
      </c>
      <c r="F204" s="750" t="s">
        <v>598</v>
      </c>
      <c r="G204" s="749" t="s">
        <v>599</v>
      </c>
      <c r="H204" s="749">
        <v>100616</v>
      </c>
      <c r="I204" s="749">
        <v>616</v>
      </c>
      <c r="J204" s="749" t="s">
        <v>935</v>
      </c>
      <c r="K204" s="749" t="s">
        <v>936</v>
      </c>
      <c r="L204" s="752">
        <v>95.479078058883715</v>
      </c>
      <c r="M204" s="752">
        <v>3</v>
      </c>
      <c r="N204" s="753">
        <v>286.43723417665115</v>
      </c>
    </row>
    <row r="205" spans="1:14" ht="14.4" customHeight="1" x14ac:dyDescent="0.3">
      <c r="A205" s="747" t="s">
        <v>567</v>
      </c>
      <c r="B205" s="748" t="s">
        <v>568</v>
      </c>
      <c r="C205" s="749" t="s">
        <v>581</v>
      </c>
      <c r="D205" s="750" t="s">
        <v>582</v>
      </c>
      <c r="E205" s="751">
        <v>50113001</v>
      </c>
      <c r="F205" s="750" t="s">
        <v>598</v>
      </c>
      <c r="G205" s="749" t="s">
        <v>599</v>
      </c>
      <c r="H205" s="749">
        <v>175025</v>
      </c>
      <c r="I205" s="749">
        <v>75025</v>
      </c>
      <c r="J205" s="749" t="s">
        <v>935</v>
      </c>
      <c r="K205" s="749" t="s">
        <v>937</v>
      </c>
      <c r="L205" s="752">
        <v>36.81</v>
      </c>
      <c r="M205" s="752">
        <v>1</v>
      </c>
      <c r="N205" s="753">
        <v>36.81</v>
      </c>
    </row>
    <row r="206" spans="1:14" ht="14.4" customHeight="1" x14ac:dyDescent="0.3">
      <c r="A206" s="747" t="s">
        <v>567</v>
      </c>
      <c r="B206" s="748" t="s">
        <v>568</v>
      </c>
      <c r="C206" s="749" t="s">
        <v>581</v>
      </c>
      <c r="D206" s="750" t="s">
        <v>582</v>
      </c>
      <c r="E206" s="751">
        <v>50113001</v>
      </c>
      <c r="F206" s="750" t="s">
        <v>598</v>
      </c>
      <c r="G206" s="749" t="s">
        <v>599</v>
      </c>
      <c r="H206" s="749">
        <v>848632</v>
      </c>
      <c r="I206" s="749">
        <v>125315</v>
      </c>
      <c r="J206" s="749" t="s">
        <v>938</v>
      </c>
      <c r="K206" s="749" t="s">
        <v>939</v>
      </c>
      <c r="L206" s="752">
        <v>69.984999999999999</v>
      </c>
      <c r="M206" s="752">
        <v>4</v>
      </c>
      <c r="N206" s="753">
        <v>279.94</v>
      </c>
    </row>
    <row r="207" spans="1:14" ht="14.4" customHeight="1" x14ac:dyDescent="0.3">
      <c r="A207" s="747" t="s">
        <v>567</v>
      </c>
      <c r="B207" s="748" t="s">
        <v>568</v>
      </c>
      <c r="C207" s="749" t="s">
        <v>581</v>
      </c>
      <c r="D207" s="750" t="s">
        <v>582</v>
      </c>
      <c r="E207" s="751">
        <v>50113001</v>
      </c>
      <c r="F207" s="750" t="s">
        <v>598</v>
      </c>
      <c r="G207" s="749" t="s">
        <v>599</v>
      </c>
      <c r="H207" s="749">
        <v>102429</v>
      </c>
      <c r="I207" s="749">
        <v>2429</v>
      </c>
      <c r="J207" s="749" t="s">
        <v>940</v>
      </c>
      <c r="K207" s="749" t="s">
        <v>941</v>
      </c>
      <c r="L207" s="752">
        <v>50.929999999999957</v>
      </c>
      <c r="M207" s="752">
        <v>1</v>
      </c>
      <c r="N207" s="753">
        <v>50.929999999999957</v>
      </c>
    </row>
    <row r="208" spans="1:14" ht="14.4" customHeight="1" x14ac:dyDescent="0.3">
      <c r="A208" s="747" t="s">
        <v>567</v>
      </c>
      <c r="B208" s="748" t="s">
        <v>568</v>
      </c>
      <c r="C208" s="749" t="s">
        <v>581</v>
      </c>
      <c r="D208" s="750" t="s">
        <v>582</v>
      </c>
      <c r="E208" s="751">
        <v>50113001</v>
      </c>
      <c r="F208" s="750" t="s">
        <v>598</v>
      </c>
      <c r="G208" s="749" t="s">
        <v>599</v>
      </c>
      <c r="H208" s="749">
        <v>114479</v>
      </c>
      <c r="I208" s="749">
        <v>14479</v>
      </c>
      <c r="J208" s="749" t="s">
        <v>942</v>
      </c>
      <c r="K208" s="749" t="s">
        <v>943</v>
      </c>
      <c r="L208" s="752">
        <v>66.54000000000002</v>
      </c>
      <c r="M208" s="752">
        <v>1</v>
      </c>
      <c r="N208" s="753">
        <v>66.54000000000002</v>
      </c>
    </row>
    <row r="209" spans="1:14" ht="14.4" customHeight="1" x14ac:dyDescent="0.3">
      <c r="A209" s="747" t="s">
        <v>567</v>
      </c>
      <c r="B209" s="748" t="s">
        <v>568</v>
      </c>
      <c r="C209" s="749" t="s">
        <v>581</v>
      </c>
      <c r="D209" s="750" t="s">
        <v>582</v>
      </c>
      <c r="E209" s="751">
        <v>50113001</v>
      </c>
      <c r="F209" s="750" t="s">
        <v>598</v>
      </c>
      <c r="G209" s="749" t="s">
        <v>599</v>
      </c>
      <c r="H209" s="749">
        <v>159398</v>
      </c>
      <c r="I209" s="749">
        <v>59398</v>
      </c>
      <c r="J209" s="749" t="s">
        <v>944</v>
      </c>
      <c r="K209" s="749" t="s">
        <v>945</v>
      </c>
      <c r="L209" s="752">
        <v>267.58999999999997</v>
      </c>
      <c r="M209" s="752">
        <v>2</v>
      </c>
      <c r="N209" s="753">
        <v>535.17999999999995</v>
      </c>
    </row>
    <row r="210" spans="1:14" ht="14.4" customHeight="1" x14ac:dyDescent="0.3">
      <c r="A210" s="747" t="s">
        <v>567</v>
      </c>
      <c r="B210" s="748" t="s">
        <v>568</v>
      </c>
      <c r="C210" s="749" t="s">
        <v>581</v>
      </c>
      <c r="D210" s="750" t="s">
        <v>582</v>
      </c>
      <c r="E210" s="751">
        <v>50113001</v>
      </c>
      <c r="F210" s="750" t="s">
        <v>598</v>
      </c>
      <c r="G210" s="749" t="s">
        <v>599</v>
      </c>
      <c r="H210" s="749">
        <v>142776</v>
      </c>
      <c r="I210" s="749">
        <v>42776</v>
      </c>
      <c r="J210" s="749" t="s">
        <v>946</v>
      </c>
      <c r="K210" s="749" t="s">
        <v>947</v>
      </c>
      <c r="L210" s="752">
        <v>87.480000000000018</v>
      </c>
      <c r="M210" s="752">
        <v>1</v>
      </c>
      <c r="N210" s="753">
        <v>87.480000000000018</v>
      </c>
    </row>
    <row r="211" spans="1:14" ht="14.4" customHeight="1" x14ac:dyDescent="0.3">
      <c r="A211" s="747" t="s">
        <v>567</v>
      </c>
      <c r="B211" s="748" t="s">
        <v>568</v>
      </c>
      <c r="C211" s="749" t="s">
        <v>581</v>
      </c>
      <c r="D211" s="750" t="s">
        <v>582</v>
      </c>
      <c r="E211" s="751">
        <v>50113001</v>
      </c>
      <c r="F211" s="750" t="s">
        <v>598</v>
      </c>
      <c r="G211" s="749" t="s">
        <v>599</v>
      </c>
      <c r="H211" s="749">
        <v>214616</v>
      </c>
      <c r="I211" s="749">
        <v>214616</v>
      </c>
      <c r="J211" s="749" t="s">
        <v>948</v>
      </c>
      <c r="K211" s="749" t="s">
        <v>949</v>
      </c>
      <c r="L211" s="752">
        <v>47.319999999999993</v>
      </c>
      <c r="M211" s="752">
        <v>4</v>
      </c>
      <c r="N211" s="753">
        <v>189.27999999999997</v>
      </c>
    </row>
    <row r="212" spans="1:14" ht="14.4" customHeight="1" x14ac:dyDescent="0.3">
      <c r="A212" s="747" t="s">
        <v>567</v>
      </c>
      <c r="B212" s="748" t="s">
        <v>568</v>
      </c>
      <c r="C212" s="749" t="s">
        <v>581</v>
      </c>
      <c r="D212" s="750" t="s">
        <v>582</v>
      </c>
      <c r="E212" s="751">
        <v>50113001</v>
      </c>
      <c r="F212" s="750" t="s">
        <v>598</v>
      </c>
      <c r="G212" s="749" t="s">
        <v>599</v>
      </c>
      <c r="H212" s="749">
        <v>102828</v>
      </c>
      <c r="I212" s="749">
        <v>2828</v>
      </c>
      <c r="J212" s="749" t="s">
        <v>950</v>
      </c>
      <c r="K212" s="749" t="s">
        <v>951</v>
      </c>
      <c r="L212" s="752">
        <v>42.39</v>
      </c>
      <c r="M212" s="752">
        <v>2</v>
      </c>
      <c r="N212" s="753">
        <v>84.78</v>
      </c>
    </row>
    <row r="213" spans="1:14" ht="14.4" customHeight="1" x14ac:dyDescent="0.3">
      <c r="A213" s="747" t="s">
        <v>567</v>
      </c>
      <c r="B213" s="748" t="s">
        <v>568</v>
      </c>
      <c r="C213" s="749" t="s">
        <v>581</v>
      </c>
      <c r="D213" s="750" t="s">
        <v>582</v>
      </c>
      <c r="E213" s="751">
        <v>50113001</v>
      </c>
      <c r="F213" s="750" t="s">
        <v>598</v>
      </c>
      <c r="G213" s="749" t="s">
        <v>606</v>
      </c>
      <c r="H213" s="749">
        <v>190968</v>
      </c>
      <c r="I213" s="749">
        <v>190968</v>
      </c>
      <c r="J213" s="749" t="s">
        <v>952</v>
      </c>
      <c r="K213" s="749" t="s">
        <v>898</v>
      </c>
      <c r="L213" s="752">
        <v>231.72</v>
      </c>
      <c r="M213" s="752">
        <v>1</v>
      </c>
      <c r="N213" s="753">
        <v>231.72</v>
      </c>
    </row>
    <row r="214" spans="1:14" ht="14.4" customHeight="1" x14ac:dyDescent="0.3">
      <c r="A214" s="747" t="s">
        <v>567</v>
      </c>
      <c r="B214" s="748" t="s">
        <v>568</v>
      </c>
      <c r="C214" s="749" t="s">
        <v>581</v>
      </c>
      <c r="D214" s="750" t="s">
        <v>582</v>
      </c>
      <c r="E214" s="751">
        <v>50113001</v>
      </c>
      <c r="F214" s="750" t="s">
        <v>598</v>
      </c>
      <c r="G214" s="749" t="s">
        <v>599</v>
      </c>
      <c r="H214" s="749">
        <v>154094</v>
      </c>
      <c r="I214" s="749">
        <v>54094</v>
      </c>
      <c r="J214" s="749" t="s">
        <v>953</v>
      </c>
      <c r="K214" s="749" t="s">
        <v>954</v>
      </c>
      <c r="L214" s="752">
        <v>111.39</v>
      </c>
      <c r="M214" s="752">
        <v>1</v>
      </c>
      <c r="N214" s="753">
        <v>111.39</v>
      </c>
    </row>
    <row r="215" spans="1:14" ht="14.4" customHeight="1" x14ac:dyDescent="0.3">
      <c r="A215" s="747" t="s">
        <v>567</v>
      </c>
      <c r="B215" s="748" t="s">
        <v>568</v>
      </c>
      <c r="C215" s="749" t="s">
        <v>581</v>
      </c>
      <c r="D215" s="750" t="s">
        <v>582</v>
      </c>
      <c r="E215" s="751">
        <v>50113001</v>
      </c>
      <c r="F215" s="750" t="s">
        <v>598</v>
      </c>
      <c r="G215" s="749" t="s">
        <v>599</v>
      </c>
      <c r="H215" s="749">
        <v>184325</v>
      </c>
      <c r="I215" s="749">
        <v>84325</v>
      </c>
      <c r="J215" s="749" t="s">
        <v>955</v>
      </c>
      <c r="K215" s="749" t="s">
        <v>956</v>
      </c>
      <c r="L215" s="752">
        <v>77.28000000000003</v>
      </c>
      <c r="M215" s="752">
        <v>1</v>
      </c>
      <c r="N215" s="753">
        <v>77.28000000000003</v>
      </c>
    </row>
    <row r="216" spans="1:14" ht="14.4" customHeight="1" x14ac:dyDescent="0.3">
      <c r="A216" s="747" t="s">
        <v>567</v>
      </c>
      <c r="B216" s="748" t="s">
        <v>568</v>
      </c>
      <c r="C216" s="749" t="s">
        <v>581</v>
      </c>
      <c r="D216" s="750" t="s">
        <v>582</v>
      </c>
      <c r="E216" s="751">
        <v>50113001</v>
      </c>
      <c r="F216" s="750" t="s">
        <v>598</v>
      </c>
      <c r="G216" s="749" t="s">
        <v>599</v>
      </c>
      <c r="H216" s="749">
        <v>100643</v>
      </c>
      <c r="I216" s="749">
        <v>643</v>
      </c>
      <c r="J216" s="749" t="s">
        <v>957</v>
      </c>
      <c r="K216" s="749" t="s">
        <v>958</v>
      </c>
      <c r="L216" s="752">
        <v>43.620000000000019</v>
      </c>
      <c r="M216" s="752">
        <v>2</v>
      </c>
      <c r="N216" s="753">
        <v>87.240000000000038</v>
      </c>
    </row>
    <row r="217" spans="1:14" ht="14.4" customHeight="1" x14ac:dyDescent="0.3">
      <c r="A217" s="747" t="s">
        <v>567</v>
      </c>
      <c r="B217" s="748" t="s">
        <v>568</v>
      </c>
      <c r="C217" s="749" t="s">
        <v>581</v>
      </c>
      <c r="D217" s="750" t="s">
        <v>582</v>
      </c>
      <c r="E217" s="751">
        <v>50113001</v>
      </c>
      <c r="F217" s="750" t="s">
        <v>598</v>
      </c>
      <c r="G217" s="749" t="s">
        <v>599</v>
      </c>
      <c r="H217" s="749">
        <v>173209</v>
      </c>
      <c r="I217" s="749">
        <v>173209</v>
      </c>
      <c r="J217" s="749" t="s">
        <v>959</v>
      </c>
      <c r="K217" s="749" t="s">
        <v>960</v>
      </c>
      <c r="L217" s="752">
        <v>154.79</v>
      </c>
      <c r="M217" s="752">
        <v>1</v>
      </c>
      <c r="N217" s="753">
        <v>154.79</v>
      </c>
    </row>
    <row r="218" spans="1:14" ht="14.4" customHeight="1" x14ac:dyDescent="0.3">
      <c r="A218" s="747" t="s">
        <v>567</v>
      </c>
      <c r="B218" s="748" t="s">
        <v>568</v>
      </c>
      <c r="C218" s="749" t="s">
        <v>581</v>
      </c>
      <c r="D218" s="750" t="s">
        <v>582</v>
      </c>
      <c r="E218" s="751">
        <v>50113001</v>
      </c>
      <c r="F218" s="750" t="s">
        <v>598</v>
      </c>
      <c r="G218" s="749" t="s">
        <v>599</v>
      </c>
      <c r="H218" s="749">
        <v>846306</v>
      </c>
      <c r="I218" s="749">
        <v>100096</v>
      </c>
      <c r="J218" s="749" t="s">
        <v>959</v>
      </c>
      <c r="K218" s="749" t="s">
        <v>961</v>
      </c>
      <c r="L218" s="752">
        <v>87.890000000000015</v>
      </c>
      <c r="M218" s="752">
        <v>2</v>
      </c>
      <c r="N218" s="753">
        <v>175.78000000000003</v>
      </c>
    </row>
    <row r="219" spans="1:14" ht="14.4" customHeight="1" x14ac:dyDescent="0.3">
      <c r="A219" s="747" t="s">
        <v>567</v>
      </c>
      <c r="B219" s="748" t="s">
        <v>568</v>
      </c>
      <c r="C219" s="749" t="s">
        <v>581</v>
      </c>
      <c r="D219" s="750" t="s">
        <v>582</v>
      </c>
      <c r="E219" s="751">
        <v>50113001</v>
      </c>
      <c r="F219" s="750" t="s">
        <v>598</v>
      </c>
      <c r="G219" s="749" t="s">
        <v>606</v>
      </c>
      <c r="H219" s="749">
        <v>194113</v>
      </c>
      <c r="I219" s="749">
        <v>94113</v>
      </c>
      <c r="J219" s="749" t="s">
        <v>962</v>
      </c>
      <c r="K219" s="749" t="s">
        <v>963</v>
      </c>
      <c r="L219" s="752">
        <v>111.27000000000002</v>
      </c>
      <c r="M219" s="752">
        <v>1</v>
      </c>
      <c r="N219" s="753">
        <v>111.27000000000002</v>
      </c>
    </row>
    <row r="220" spans="1:14" ht="14.4" customHeight="1" x14ac:dyDescent="0.3">
      <c r="A220" s="747" t="s">
        <v>567</v>
      </c>
      <c r="B220" s="748" t="s">
        <v>568</v>
      </c>
      <c r="C220" s="749" t="s">
        <v>581</v>
      </c>
      <c r="D220" s="750" t="s">
        <v>582</v>
      </c>
      <c r="E220" s="751">
        <v>50113001</v>
      </c>
      <c r="F220" s="750" t="s">
        <v>598</v>
      </c>
      <c r="G220" s="749" t="s">
        <v>606</v>
      </c>
      <c r="H220" s="749">
        <v>194114</v>
      </c>
      <c r="I220" s="749">
        <v>94114</v>
      </c>
      <c r="J220" s="749" t="s">
        <v>962</v>
      </c>
      <c r="K220" s="749" t="s">
        <v>964</v>
      </c>
      <c r="L220" s="752">
        <v>137.53</v>
      </c>
      <c r="M220" s="752">
        <v>1</v>
      </c>
      <c r="N220" s="753">
        <v>137.53</v>
      </c>
    </row>
    <row r="221" spans="1:14" ht="14.4" customHeight="1" x14ac:dyDescent="0.3">
      <c r="A221" s="747" t="s">
        <v>567</v>
      </c>
      <c r="B221" s="748" t="s">
        <v>568</v>
      </c>
      <c r="C221" s="749" t="s">
        <v>581</v>
      </c>
      <c r="D221" s="750" t="s">
        <v>582</v>
      </c>
      <c r="E221" s="751">
        <v>50113001</v>
      </c>
      <c r="F221" s="750" t="s">
        <v>598</v>
      </c>
      <c r="G221" s="749" t="s">
        <v>569</v>
      </c>
      <c r="H221" s="749">
        <v>190957</v>
      </c>
      <c r="I221" s="749">
        <v>90957</v>
      </c>
      <c r="J221" s="749" t="s">
        <v>965</v>
      </c>
      <c r="K221" s="749" t="s">
        <v>869</v>
      </c>
      <c r="L221" s="752">
        <v>46.989999999999995</v>
      </c>
      <c r="M221" s="752">
        <v>1</v>
      </c>
      <c r="N221" s="753">
        <v>46.989999999999995</v>
      </c>
    </row>
    <row r="222" spans="1:14" ht="14.4" customHeight="1" x14ac:dyDescent="0.3">
      <c r="A222" s="747" t="s">
        <v>567</v>
      </c>
      <c r="B222" s="748" t="s">
        <v>568</v>
      </c>
      <c r="C222" s="749" t="s">
        <v>581</v>
      </c>
      <c r="D222" s="750" t="s">
        <v>582</v>
      </c>
      <c r="E222" s="751">
        <v>50113001</v>
      </c>
      <c r="F222" s="750" t="s">
        <v>598</v>
      </c>
      <c r="G222" s="749" t="s">
        <v>599</v>
      </c>
      <c r="H222" s="749">
        <v>117926</v>
      </c>
      <c r="I222" s="749">
        <v>201609</v>
      </c>
      <c r="J222" s="749" t="s">
        <v>966</v>
      </c>
      <c r="K222" s="749" t="s">
        <v>967</v>
      </c>
      <c r="L222" s="752">
        <v>41.47000000000002</v>
      </c>
      <c r="M222" s="752">
        <v>1</v>
      </c>
      <c r="N222" s="753">
        <v>41.47000000000002</v>
      </c>
    </row>
    <row r="223" spans="1:14" ht="14.4" customHeight="1" x14ac:dyDescent="0.3">
      <c r="A223" s="747" t="s">
        <v>567</v>
      </c>
      <c r="B223" s="748" t="s">
        <v>568</v>
      </c>
      <c r="C223" s="749" t="s">
        <v>581</v>
      </c>
      <c r="D223" s="750" t="s">
        <v>582</v>
      </c>
      <c r="E223" s="751">
        <v>50113001</v>
      </c>
      <c r="F223" s="750" t="s">
        <v>598</v>
      </c>
      <c r="G223" s="749" t="s">
        <v>599</v>
      </c>
      <c r="H223" s="749">
        <v>201608</v>
      </c>
      <c r="I223" s="749">
        <v>201608</v>
      </c>
      <c r="J223" s="749" t="s">
        <v>966</v>
      </c>
      <c r="K223" s="749" t="s">
        <v>968</v>
      </c>
      <c r="L223" s="752">
        <v>57.619999999999976</v>
      </c>
      <c r="M223" s="752">
        <v>3</v>
      </c>
      <c r="N223" s="753">
        <v>172.85999999999993</v>
      </c>
    </row>
    <row r="224" spans="1:14" ht="14.4" customHeight="1" x14ac:dyDescent="0.3">
      <c r="A224" s="747" t="s">
        <v>567</v>
      </c>
      <c r="B224" s="748" t="s">
        <v>568</v>
      </c>
      <c r="C224" s="749" t="s">
        <v>581</v>
      </c>
      <c r="D224" s="750" t="s">
        <v>582</v>
      </c>
      <c r="E224" s="751">
        <v>50113001</v>
      </c>
      <c r="F224" s="750" t="s">
        <v>598</v>
      </c>
      <c r="G224" s="749" t="s">
        <v>606</v>
      </c>
      <c r="H224" s="749">
        <v>987473</v>
      </c>
      <c r="I224" s="749">
        <v>146894</v>
      </c>
      <c r="J224" s="749" t="s">
        <v>969</v>
      </c>
      <c r="K224" s="749" t="s">
        <v>970</v>
      </c>
      <c r="L224" s="752">
        <v>22.025000000000002</v>
      </c>
      <c r="M224" s="752">
        <v>4</v>
      </c>
      <c r="N224" s="753">
        <v>88.100000000000009</v>
      </c>
    </row>
    <row r="225" spans="1:14" ht="14.4" customHeight="1" x14ac:dyDescent="0.3">
      <c r="A225" s="747" t="s">
        <v>567</v>
      </c>
      <c r="B225" s="748" t="s">
        <v>568</v>
      </c>
      <c r="C225" s="749" t="s">
        <v>581</v>
      </c>
      <c r="D225" s="750" t="s">
        <v>582</v>
      </c>
      <c r="E225" s="751">
        <v>50113001</v>
      </c>
      <c r="F225" s="750" t="s">
        <v>598</v>
      </c>
      <c r="G225" s="749" t="s">
        <v>606</v>
      </c>
      <c r="H225" s="749">
        <v>989453</v>
      </c>
      <c r="I225" s="749">
        <v>146899</v>
      </c>
      <c r="J225" s="749" t="s">
        <v>969</v>
      </c>
      <c r="K225" s="749" t="s">
        <v>971</v>
      </c>
      <c r="L225" s="752">
        <v>45.576666666666675</v>
      </c>
      <c r="M225" s="752">
        <v>3</v>
      </c>
      <c r="N225" s="753">
        <v>136.73000000000002</v>
      </c>
    </row>
    <row r="226" spans="1:14" ht="14.4" customHeight="1" x14ac:dyDescent="0.3">
      <c r="A226" s="747" t="s">
        <v>567</v>
      </c>
      <c r="B226" s="748" t="s">
        <v>568</v>
      </c>
      <c r="C226" s="749" t="s">
        <v>581</v>
      </c>
      <c r="D226" s="750" t="s">
        <v>582</v>
      </c>
      <c r="E226" s="751">
        <v>50113002</v>
      </c>
      <c r="F226" s="750" t="s">
        <v>972</v>
      </c>
      <c r="G226" s="749" t="s">
        <v>599</v>
      </c>
      <c r="H226" s="749">
        <v>116337</v>
      </c>
      <c r="I226" s="749">
        <v>16337</v>
      </c>
      <c r="J226" s="749" t="s">
        <v>973</v>
      </c>
      <c r="K226" s="749" t="s">
        <v>974</v>
      </c>
      <c r="L226" s="752">
        <v>2062.5</v>
      </c>
      <c r="M226" s="752">
        <v>2</v>
      </c>
      <c r="N226" s="753">
        <v>4125</v>
      </c>
    </row>
    <row r="227" spans="1:14" ht="14.4" customHeight="1" x14ac:dyDescent="0.3">
      <c r="A227" s="747" t="s">
        <v>567</v>
      </c>
      <c r="B227" s="748" t="s">
        <v>568</v>
      </c>
      <c r="C227" s="749" t="s">
        <v>581</v>
      </c>
      <c r="D227" s="750" t="s">
        <v>582</v>
      </c>
      <c r="E227" s="751">
        <v>50113002</v>
      </c>
      <c r="F227" s="750" t="s">
        <v>972</v>
      </c>
      <c r="G227" s="749" t="s">
        <v>599</v>
      </c>
      <c r="H227" s="749">
        <v>397302</v>
      </c>
      <c r="I227" s="749">
        <v>3290</v>
      </c>
      <c r="J227" s="749" t="s">
        <v>975</v>
      </c>
      <c r="K227" s="749" t="s">
        <v>976</v>
      </c>
      <c r="L227" s="752">
        <v>1285.8999284310485</v>
      </c>
      <c r="M227" s="752">
        <v>1</v>
      </c>
      <c r="N227" s="753">
        <v>1285.8999284310485</v>
      </c>
    </row>
    <row r="228" spans="1:14" ht="14.4" customHeight="1" x14ac:dyDescent="0.3">
      <c r="A228" s="747" t="s">
        <v>567</v>
      </c>
      <c r="B228" s="748" t="s">
        <v>568</v>
      </c>
      <c r="C228" s="749" t="s">
        <v>581</v>
      </c>
      <c r="D228" s="750" t="s">
        <v>582</v>
      </c>
      <c r="E228" s="751">
        <v>50113002</v>
      </c>
      <c r="F228" s="750" t="s">
        <v>972</v>
      </c>
      <c r="G228" s="749" t="s">
        <v>599</v>
      </c>
      <c r="H228" s="749">
        <v>103414</v>
      </c>
      <c r="I228" s="749">
        <v>3414</v>
      </c>
      <c r="J228" s="749" t="s">
        <v>975</v>
      </c>
      <c r="K228" s="749" t="s">
        <v>977</v>
      </c>
      <c r="L228" s="752">
        <v>2443.1900000000005</v>
      </c>
      <c r="M228" s="752">
        <v>5.2</v>
      </c>
      <c r="N228" s="753">
        <v>12704.588000000003</v>
      </c>
    </row>
    <row r="229" spans="1:14" ht="14.4" customHeight="1" x14ac:dyDescent="0.3">
      <c r="A229" s="747" t="s">
        <v>567</v>
      </c>
      <c r="B229" s="748" t="s">
        <v>568</v>
      </c>
      <c r="C229" s="749" t="s">
        <v>581</v>
      </c>
      <c r="D229" s="750" t="s">
        <v>582</v>
      </c>
      <c r="E229" s="751">
        <v>50113006</v>
      </c>
      <c r="F229" s="750" t="s">
        <v>978</v>
      </c>
      <c r="G229" s="749" t="s">
        <v>599</v>
      </c>
      <c r="H229" s="749">
        <v>217108</v>
      </c>
      <c r="I229" s="749">
        <v>217108</v>
      </c>
      <c r="J229" s="749" t="s">
        <v>979</v>
      </c>
      <c r="K229" s="749" t="s">
        <v>980</v>
      </c>
      <c r="L229" s="752">
        <v>164.73</v>
      </c>
      <c r="M229" s="752">
        <v>1</v>
      </c>
      <c r="N229" s="753">
        <v>164.73</v>
      </c>
    </row>
    <row r="230" spans="1:14" ht="14.4" customHeight="1" x14ac:dyDescent="0.3">
      <c r="A230" s="747" t="s">
        <v>567</v>
      </c>
      <c r="B230" s="748" t="s">
        <v>568</v>
      </c>
      <c r="C230" s="749" t="s">
        <v>581</v>
      </c>
      <c r="D230" s="750" t="s">
        <v>582</v>
      </c>
      <c r="E230" s="751">
        <v>50113006</v>
      </c>
      <c r="F230" s="750" t="s">
        <v>978</v>
      </c>
      <c r="G230" s="749" t="s">
        <v>606</v>
      </c>
      <c r="H230" s="749">
        <v>217110</v>
      </c>
      <c r="I230" s="749">
        <v>217110</v>
      </c>
      <c r="J230" s="749" t="s">
        <v>981</v>
      </c>
      <c r="K230" s="749" t="s">
        <v>980</v>
      </c>
      <c r="L230" s="752">
        <v>164.73</v>
      </c>
      <c r="M230" s="752">
        <v>1</v>
      </c>
      <c r="N230" s="753">
        <v>164.73</v>
      </c>
    </row>
    <row r="231" spans="1:14" ht="14.4" customHeight="1" x14ac:dyDescent="0.3">
      <c r="A231" s="747" t="s">
        <v>567</v>
      </c>
      <c r="B231" s="748" t="s">
        <v>568</v>
      </c>
      <c r="C231" s="749" t="s">
        <v>581</v>
      </c>
      <c r="D231" s="750" t="s">
        <v>582</v>
      </c>
      <c r="E231" s="751">
        <v>50113006</v>
      </c>
      <c r="F231" s="750" t="s">
        <v>978</v>
      </c>
      <c r="G231" s="749" t="s">
        <v>599</v>
      </c>
      <c r="H231" s="749">
        <v>217075</v>
      </c>
      <c r="I231" s="749">
        <v>217075</v>
      </c>
      <c r="J231" s="749" t="s">
        <v>982</v>
      </c>
      <c r="K231" s="749" t="s">
        <v>983</v>
      </c>
      <c r="L231" s="752">
        <v>161.75999999999996</v>
      </c>
      <c r="M231" s="752">
        <v>1</v>
      </c>
      <c r="N231" s="753">
        <v>161.75999999999996</v>
      </c>
    </row>
    <row r="232" spans="1:14" ht="14.4" customHeight="1" x14ac:dyDescent="0.3">
      <c r="A232" s="747" t="s">
        <v>567</v>
      </c>
      <c r="B232" s="748" t="s">
        <v>568</v>
      </c>
      <c r="C232" s="749" t="s">
        <v>581</v>
      </c>
      <c r="D232" s="750" t="s">
        <v>582</v>
      </c>
      <c r="E232" s="751">
        <v>50113006</v>
      </c>
      <c r="F232" s="750" t="s">
        <v>978</v>
      </c>
      <c r="G232" s="749" t="s">
        <v>599</v>
      </c>
      <c r="H232" s="749">
        <v>217076</v>
      </c>
      <c r="I232" s="749">
        <v>217076</v>
      </c>
      <c r="J232" s="749" t="s">
        <v>984</v>
      </c>
      <c r="K232" s="749" t="s">
        <v>983</v>
      </c>
      <c r="L232" s="752">
        <v>161.76000000000002</v>
      </c>
      <c r="M232" s="752">
        <v>3</v>
      </c>
      <c r="N232" s="753">
        <v>485.28000000000009</v>
      </c>
    </row>
    <row r="233" spans="1:14" ht="14.4" customHeight="1" x14ac:dyDescent="0.3">
      <c r="A233" s="747" t="s">
        <v>567</v>
      </c>
      <c r="B233" s="748" t="s">
        <v>568</v>
      </c>
      <c r="C233" s="749" t="s">
        <v>581</v>
      </c>
      <c r="D233" s="750" t="s">
        <v>582</v>
      </c>
      <c r="E233" s="751">
        <v>50113006</v>
      </c>
      <c r="F233" s="750" t="s">
        <v>978</v>
      </c>
      <c r="G233" s="749" t="s">
        <v>599</v>
      </c>
      <c r="H233" s="749">
        <v>217077</v>
      </c>
      <c r="I233" s="749">
        <v>217077</v>
      </c>
      <c r="J233" s="749" t="s">
        <v>985</v>
      </c>
      <c r="K233" s="749" t="s">
        <v>983</v>
      </c>
      <c r="L233" s="752">
        <v>161.76000000000002</v>
      </c>
      <c r="M233" s="752">
        <v>4</v>
      </c>
      <c r="N233" s="753">
        <v>647.04000000000008</v>
      </c>
    </row>
    <row r="234" spans="1:14" ht="14.4" customHeight="1" x14ac:dyDescent="0.3">
      <c r="A234" s="747" t="s">
        <v>567</v>
      </c>
      <c r="B234" s="748" t="s">
        <v>568</v>
      </c>
      <c r="C234" s="749" t="s">
        <v>581</v>
      </c>
      <c r="D234" s="750" t="s">
        <v>582</v>
      </c>
      <c r="E234" s="751">
        <v>50113006</v>
      </c>
      <c r="F234" s="750" t="s">
        <v>978</v>
      </c>
      <c r="G234" s="749" t="s">
        <v>606</v>
      </c>
      <c r="H234" s="749">
        <v>33855</v>
      </c>
      <c r="I234" s="749">
        <v>33855</v>
      </c>
      <c r="J234" s="749" t="s">
        <v>986</v>
      </c>
      <c r="K234" s="749" t="s">
        <v>987</v>
      </c>
      <c r="L234" s="752">
        <v>179.25999999999993</v>
      </c>
      <c r="M234" s="752">
        <v>26</v>
      </c>
      <c r="N234" s="753">
        <v>4660.7599999999984</v>
      </c>
    </row>
    <row r="235" spans="1:14" ht="14.4" customHeight="1" x14ac:dyDescent="0.3">
      <c r="A235" s="747" t="s">
        <v>567</v>
      </c>
      <c r="B235" s="748" t="s">
        <v>568</v>
      </c>
      <c r="C235" s="749" t="s">
        <v>581</v>
      </c>
      <c r="D235" s="750" t="s">
        <v>582</v>
      </c>
      <c r="E235" s="751">
        <v>50113006</v>
      </c>
      <c r="F235" s="750" t="s">
        <v>978</v>
      </c>
      <c r="G235" s="749" t="s">
        <v>606</v>
      </c>
      <c r="H235" s="749">
        <v>33898</v>
      </c>
      <c r="I235" s="749">
        <v>33898</v>
      </c>
      <c r="J235" s="749" t="s">
        <v>988</v>
      </c>
      <c r="K235" s="749" t="s">
        <v>989</v>
      </c>
      <c r="L235" s="752">
        <v>135.59999999999997</v>
      </c>
      <c r="M235" s="752">
        <v>30</v>
      </c>
      <c r="N235" s="753">
        <v>4067.9999999999991</v>
      </c>
    </row>
    <row r="236" spans="1:14" ht="14.4" customHeight="1" x14ac:dyDescent="0.3">
      <c r="A236" s="747" t="s">
        <v>567</v>
      </c>
      <c r="B236" s="748" t="s">
        <v>568</v>
      </c>
      <c r="C236" s="749" t="s">
        <v>581</v>
      </c>
      <c r="D236" s="750" t="s">
        <v>582</v>
      </c>
      <c r="E236" s="751">
        <v>50113006</v>
      </c>
      <c r="F236" s="750" t="s">
        <v>978</v>
      </c>
      <c r="G236" s="749" t="s">
        <v>606</v>
      </c>
      <c r="H236" s="749">
        <v>33740</v>
      </c>
      <c r="I236" s="749">
        <v>33740</v>
      </c>
      <c r="J236" s="749" t="s">
        <v>990</v>
      </c>
      <c r="K236" s="749" t="s">
        <v>989</v>
      </c>
      <c r="L236" s="752">
        <v>148.96000213460007</v>
      </c>
      <c r="M236" s="752">
        <v>5</v>
      </c>
      <c r="N236" s="753">
        <v>744.80001067300032</v>
      </c>
    </row>
    <row r="237" spans="1:14" ht="14.4" customHeight="1" x14ac:dyDescent="0.3">
      <c r="A237" s="747" t="s">
        <v>567</v>
      </c>
      <c r="B237" s="748" t="s">
        <v>568</v>
      </c>
      <c r="C237" s="749" t="s">
        <v>581</v>
      </c>
      <c r="D237" s="750" t="s">
        <v>582</v>
      </c>
      <c r="E237" s="751">
        <v>50113006</v>
      </c>
      <c r="F237" s="750" t="s">
        <v>978</v>
      </c>
      <c r="G237" s="749" t="s">
        <v>606</v>
      </c>
      <c r="H237" s="749">
        <v>846765</v>
      </c>
      <c r="I237" s="749">
        <v>33421</v>
      </c>
      <c r="J237" s="749" t="s">
        <v>991</v>
      </c>
      <c r="K237" s="749" t="s">
        <v>989</v>
      </c>
      <c r="L237" s="752">
        <v>135.59999999999997</v>
      </c>
      <c r="M237" s="752">
        <v>7</v>
      </c>
      <c r="N237" s="753">
        <v>949.19999999999982</v>
      </c>
    </row>
    <row r="238" spans="1:14" ht="14.4" customHeight="1" x14ac:dyDescent="0.3">
      <c r="A238" s="747" t="s">
        <v>567</v>
      </c>
      <c r="B238" s="748" t="s">
        <v>568</v>
      </c>
      <c r="C238" s="749" t="s">
        <v>581</v>
      </c>
      <c r="D238" s="750" t="s">
        <v>582</v>
      </c>
      <c r="E238" s="751">
        <v>50113006</v>
      </c>
      <c r="F238" s="750" t="s">
        <v>978</v>
      </c>
      <c r="G238" s="749" t="s">
        <v>606</v>
      </c>
      <c r="H238" s="749">
        <v>987792</v>
      </c>
      <c r="I238" s="749">
        <v>33749</v>
      </c>
      <c r="J238" s="749" t="s">
        <v>992</v>
      </c>
      <c r="K238" s="749" t="s">
        <v>993</v>
      </c>
      <c r="L238" s="752">
        <v>111.95000000000007</v>
      </c>
      <c r="M238" s="752">
        <v>1</v>
      </c>
      <c r="N238" s="753">
        <v>111.95000000000007</v>
      </c>
    </row>
    <row r="239" spans="1:14" ht="14.4" customHeight="1" x14ac:dyDescent="0.3">
      <c r="A239" s="747" t="s">
        <v>567</v>
      </c>
      <c r="B239" s="748" t="s">
        <v>568</v>
      </c>
      <c r="C239" s="749" t="s">
        <v>581</v>
      </c>
      <c r="D239" s="750" t="s">
        <v>582</v>
      </c>
      <c r="E239" s="751">
        <v>50113006</v>
      </c>
      <c r="F239" s="750" t="s">
        <v>978</v>
      </c>
      <c r="G239" s="749" t="s">
        <v>606</v>
      </c>
      <c r="H239" s="749">
        <v>33751</v>
      </c>
      <c r="I239" s="749">
        <v>33751</v>
      </c>
      <c r="J239" s="749" t="s">
        <v>994</v>
      </c>
      <c r="K239" s="749" t="s">
        <v>993</v>
      </c>
      <c r="L239" s="752">
        <v>111.94999999999997</v>
      </c>
      <c r="M239" s="752">
        <v>1</v>
      </c>
      <c r="N239" s="753">
        <v>111.94999999999997</v>
      </c>
    </row>
    <row r="240" spans="1:14" ht="14.4" customHeight="1" x14ac:dyDescent="0.3">
      <c r="A240" s="747" t="s">
        <v>567</v>
      </c>
      <c r="B240" s="748" t="s">
        <v>568</v>
      </c>
      <c r="C240" s="749" t="s">
        <v>581</v>
      </c>
      <c r="D240" s="750" t="s">
        <v>582</v>
      </c>
      <c r="E240" s="751">
        <v>50113006</v>
      </c>
      <c r="F240" s="750" t="s">
        <v>978</v>
      </c>
      <c r="G240" s="749" t="s">
        <v>606</v>
      </c>
      <c r="H240" s="749">
        <v>990307</v>
      </c>
      <c r="I240" s="749">
        <v>33934</v>
      </c>
      <c r="J240" s="749" t="s">
        <v>995</v>
      </c>
      <c r="K240" s="749" t="s">
        <v>996</v>
      </c>
      <c r="L240" s="752">
        <v>33.86</v>
      </c>
      <c r="M240" s="752">
        <v>4</v>
      </c>
      <c r="N240" s="753">
        <v>135.44</v>
      </c>
    </row>
    <row r="241" spans="1:14" ht="14.4" customHeight="1" x14ac:dyDescent="0.3">
      <c r="A241" s="747" t="s">
        <v>567</v>
      </c>
      <c r="B241" s="748" t="s">
        <v>568</v>
      </c>
      <c r="C241" s="749" t="s">
        <v>581</v>
      </c>
      <c r="D241" s="750" t="s">
        <v>582</v>
      </c>
      <c r="E241" s="751">
        <v>50113006</v>
      </c>
      <c r="F241" s="750" t="s">
        <v>978</v>
      </c>
      <c r="G241" s="749" t="s">
        <v>599</v>
      </c>
      <c r="H241" s="749">
        <v>217054</v>
      </c>
      <c r="I241" s="749">
        <v>217054</v>
      </c>
      <c r="J241" s="749" t="s">
        <v>997</v>
      </c>
      <c r="K241" s="749" t="s">
        <v>998</v>
      </c>
      <c r="L241" s="752">
        <v>1109.0399999999997</v>
      </c>
      <c r="M241" s="752">
        <v>1</v>
      </c>
      <c r="N241" s="753">
        <v>1109.0399999999997</v>
      </c>
    </row>
    <row r="242" spans="1:14" ht="14.4" customHeight="1" x14ac:dyDescent="0.3">
      <c r="A242" s="747" t="s">
        <v>567</v>
      </c>
      <c r="B242" s="748" t="s">
        <v>568</v>
      </c>
      <c r="C242" s="749" t="s">
        <v>581</v>
      </c>
      <c r="D242" s="750" t="s">
        <v>582</v>
      </c>
      <c r="E242" s="751">
        <v>50113006</v>
      </c>
      <c r="F242" s="750" t="s">
        <v>978</v>
      </c>
      <c r="G242" s="749" t="s">
        <v>606</v>
      </c>
      <c r="H242" s="749">
        <v>848250</v>
      </c>
      <c r="I242" s="749">
        <v>33423</v>
      </c>
      <c r="J242" s="749" t="s">
        <v>999</v>
      </c>
      <c r="K242" s="749" t="s">
        <v>1000</v>
      </c>
      <c r="L242" s="752">
        <v>295.20999999999992</v>
      </c>
      <c r="M242" s="752">
        <v>9</v>
      </c>
      <c r="N242" s="753">
        <v>2656.8899999999994</v>
      </c>
    </row>
    <row r="243" spans="1:14" ht="14.4" customHeight="1" x14ac:dyDescent="0.3">
      <c r="A243" s="747" t="s">
        <v>567</v>
      </c>
      <c r="B243" s="748" t="s">
        <v>568</v>
      </c>
      <c r="C243" s="749" t="s">
        <v>581</v>
      </c>
      <c r="D243" s="750" t="s">
        <v>582</v>
      </c>
      <c r="E243" s="751">
        <v>50113006</v>
      </c>
      <c r="F243" s="750" t="s">
        <v>978</v>
      </c>
      <c r="G243" s="749" t="s">
        <v>606</v>
      </c>
      <c r="H243" s="749">
        <v>33677</v>
      </c>
      <c r="I243" s="749">
        <v>33677</v>
      </c>
      <c r="J243" s="749" t="s">
        <v>1001</v>
      </c>
      <c r="K243" s="749" t="s">
        <v>1002</v>
      </c>
      <c r="L243" s="752">
        <v>277.11837606837611</v>
      </c>
      <c r="M243" s="752">
        <v>117</v>
      </c>
      <c r="N243" s="753">
        <v>32422.850000000006</v>
      </c>
    </row>
    <row r="244" spans="1:14" ht="14.4" customHeight="1" x14ac:dyDescent="0.3">
      <c r="A244" s="747" t="s">
        <v>567</v>
      </c>
      <c r="B244" s="748" t="s">
        <v>568</v>
      </c>
      <c r="C244" s="749" t="s">
        <v>581</v>
      </c>
      <c r="D244" s="750" t="s">
        <v>582</v>
      </c>
      <c r="E244" s="751">
        <v>50113006</v>
      </c>
      <c r="F244" s="750" t="s">
        <v>978</v>
      </c>
      <c r="G244" s="749" t="s">
        <v>606</v>
      </c>
      <c r="H244" s="749">
        <v>133220</v>
      </c>
      <c r="I244" s="749">
        <v>33220</v>
      </c>
      <c r="J244" s="749" t="s">
        <v>1003</v>
      </c>
      <c r="K244" s="749" t="s">
        <v>1004</v>
      </c>
      <c r="L244" s="752">
        <v>197.54499999999996</v>
      </c>
      <c r="M244" s="752">
        <v>6</v>
      </c>
      <c r="N244" s="753">
        <v>1185.2699999999998</v>
      </c>
    </row>
    <row r="245" spans="1:14" ht="14.4" customHeight="1" x14ac:dyDescent="0.3">
      <c r="A245" s="747" t="s">
        <v>567</v>
      </c>
      <c r="B245" s="748" t="s">
        <v>568</v>
      </c>
      <c r="C245" s="749" t="s">
        <v>581</v>
      </c>
      <c r="D245" s="750" t="s">
        <v>582</v>
      </c>
      <c r="E245" s="751">
        <v>50113008</v>
      </c>
      <c r="F245" s="750" t="s">
        <v>1005</v>
      </c>
      <c r="G245" s="749"/>
      <c r="H245" s="749"/>
      <c r="I245" s="749">
        <v>129057</v>
      </c>
      <c r="J245" s="749" t="s">
        <v>1006</v>
      </c>
      <c r="K245" s="749" t="s">
        <v>1007</v>
      </c>
      <c r="L245" s="752">
        <v>5722.2001953125</v>
      </c>
      <c r="M245" s="752">
        <v>1</v>
      </c>
      <c r="N245" s="753">
        <v>5722.2001953125</v>
      </c>
    </row>
    <row r="246" spans="1:14" ht="14.4" customHeight="1" x14ac:dyDescent="0.3">
      <c r="A246" s="747" t="s">
        <v>567</v>
      </c>
      <c r="B246" s="748" t="s">
        <v>568</v>
      </c>
      <c r="C246" s="749" t="s">
        <v>581</v>
      </c>
      <c r="D246" s="750" t="s">
        <v>582</v>
      </c>
      <c r="E246" s="751">
        <v>50113010</v>
      </c>
      <c r="F246" s="750" t="s">
        <v>1008</v>
      </c>
      <c r="G246" s="749" t="s">
        <v>599</v>
      </c>
      <c r="H246" s="749">
        <v>200405</v>
      </c>
      <c r="I246" s="749">
        <v>200405</v>
      </c>
      <c r="J246" s="749" t="s">
        <v>1009</v>
      </c>
      <c r="K246" s="749" t="s">
        <v>1010</v>
      </c>
      <c r="L246" s="752">
        <v>3096.7200000000007</v>
      </c>
      <c r="M246" s="752">
        <v>1</v>
      </c>
      <c r="N246" s="753">
        <v>3096.7200000000007</v>
      </c>
    </row>
    <row r="247" spans="1:14" ht="14.4" customHeight="1" x14ac:dyDescent="0.3">
      <c r="A247" s="747" t="s">
        <v>567</v>
      </c>
      <c r="B247" s="748" t="s">
        <v>568</v>
      </c>
      <c r="C247" s="749" t="s">
        <v>581</v>
      </c>
      <c r="D247" s="750" t="s">
        <v>582</v>
      </c>
      <c r="E247" s="751">
        <v>50113011</v>
      </c>
      <c r="F247" s="750" t="s">
        <v>1011</v>
      </c>
      <c r="G247" s="749"/>
      <c r="H247" s="749"/>
      <c r="I247" s="749">
        <v>87239</v>
      </c>
      <c r="J247" s="749" t="s">
        <v>1012</v>
      </c>
      <c r="K247" s="749" t="s">
        <v>1013</v>
      </c>
      <c r="L247" s="752">
        <v>4252.68994140625</v>
      </c>
      <c r="M247" s="752">
        <v>1</v>
      </c>
      <c r="N247" s="753">
        <v>4252.68994140625</v>
      </c>
    </row>
    <row r="248" spans="1:14" ht="14.4" customHeight="1" x14ac:dyDescent="0.3">
      <c r="A248" s="747" t="s">
        <v>567</v>
      </c>
      <c r="B248" s="748" t="s">
        <v>568</v>
      </c>
      <c r="C248" s="749" t="s">
        <v>581</v>
      </c>
      <c r="D248" s="750" t="s">
        <v>582</v>
      </c>
      <c r="E248" s="751">
        <v>50113011</v>
      </c>
      <c r="F248" s="750" t="s">
        <v>1011</v>
      </c>
      <c r="G248" s="749"/>
      <c r="H248" s="749"/>
      <c r="I248" s="749">
        <v>87240</v>
      </c>
      <c r="J248" s="749" t="s">
        <v>1012</v>
      </c>
      <c r="K248" s="749" t="s">
        <v>1014</v>
      </c>
      <c r="L248" s="752">
        <v>8505.3896484375</v>
      </c>
      <c r="M248" s="752">
        <v>2</v>
      </c>
      <c r="N248" s="753">
        <v>17010.779296875</v>
      </c>
    </row>
    <row r="249" spans="1:14" ht="14.4" customHeight="1" x14ac:dyDescent="0.3">
      <c r="A249" s="747" t="s">
        <v>567</v>
      </c>
      <c r="B249" s="748" t="s">
        <v>568</v>
      </c>
      <c r="C249" s="749" t="s">
        <v>581</v>
      </c>
      <c r="D249" s="750" t="s">
        <v>582</v>
      </c>
      <c r="E249" s="751">
        <v>50113013</v>
      </c>
      <c r="F249" s="750" t="s">
        <v>1015</v>
      </c>
      <c r="G249" s="749" t="s">
        <v>606</v>
      </c>
      <c r="H249" s="749">
        <v>195147</v>
      </c>
      <c r="I249" s="749">
        <v>195147</v>
      </c>
      <c r="J249" s="749" t="s">
        <v>1016</v>
      </c>
      <c r="K249" s="749" t="s">
        <v>1017</v>
      </c>
      <c r="L249" s="752">
        <v>560.60333333333335</v>
      </c>
      <c r="M249" s="752">
        <v>3</v>
      </c>
      <c r="N249" s="753">
        <v>1681.81</v>
      </c>
    </row>
    <row r="250" spans="1:14" ht="14.4" customHeight="1" x14ac:dyDescent="0.3">
      <c r="A250" s="747" t="s">
        <v>567</v>
      </c>
      <c r="B250" s="748" t="s">
        <v>568</v>
      </c>
      <c r="C250" s="749" t="s">
        <v>581</v>
      </c>
      <c r="D250" s="750" t="s">
        <v>582</v>
      </c>
      <c r="E250" s="751">
        <v>50113013</v>
      </c>
      <c r="F250" s="750" t="s">
        <v>1015</v>
      </c>
      <c r="G250" s="749" t="s">
        <v>606</v>
      </c>
      <c r="H250" s="749">
        <v>203097</v>
      </c>
      <c r="I250" s="749">
        <v>203097</v>
      </c>
      <c r="J250" s="749" t="s">
        <v>1018</v>
      </c>
      <c r="K250" s="749" t="s">
        <v>1019</v>
      </c>
      <c r="L250" s="752">
        <v>165.91</v>
      </c>
      <c r="M250" s="752">
        <v>5</v>
      </c>
      <c r="N250" s="753">
        <v>829.55</v>
      </c>
    </row>
    <row r="251" spans="1:14" ht="14.4" customHeight="1" x14ac:dyDescent="0.3">
      <c r="A251" s="747" t="s">
        <v>567</v>
      </c>
      <c r="B251" s="748" t="s">
        <v>568</v>
      </c>
      <c r="C251" s="749" t="s">
        <v>581</v>
      </c>
      <c r="D251" s="750" t="s">
        <v>582</v>
      </c>
      <c r="E251" s="751">
        <v>50113013</v>
      </c>
      <c r="F251" s="750" t="s">
        <v>1015</v>
      </c>
      <c r="G251" s="749" t="s">
        <v>599</v>
      </c>
      <c r="H251" s="749">
        <v>172972</v>
      </c>
      <c r="I251" s="749">
        <v>72972</v>
      </c>
      <c r="J251" s="749" t="s">
        <v>1020</v>
      </c>
      <c r="K251" s="749" t="s">
        <v>1021</v>
      </c>
      <c r="L251" s="752">
        <v>181.60993052228122</v>
      </c>
      <c r="M251" s="752">
        <v>417.39999999999947</v>
      </c>
      <c r="N251" s="753">
        <v>75803.985000000088</v>
      </c>
    </row>
    <row r="252" spans="1:14" ht="14.4" customHeight="1" x14ac:dyDescent="0.3">
      <c r="A252" s="747" t="s">
        <v>567</v>
      </c>
      <c r="B252" s="748" t="s">
        <v>568</v>
      </c>
      <c r="C252" s="749" t="s">
        <v>581</v>
      </c>
      <c r="D252" s="750" t="s">
        <v>582</v>
      </c>
      <c r="E252" s="751">
        <v>50113013</v>
      </c>
      <c r="F252" s="750" t="s">
        <v>1015</v>
      </c>
      <c r="G252" s="749" t="s">
        <v>606</v>
      </c>
      <c r="H252" s="749">
        <v>105951</v>
      </c>
      <c r="I252" s="749">
        <v>5951</v>
      </c>
      <c r="J252" s="749" t="s">
        <v>1022</v>
      </c>
      <c r="K252" s="749" t="s">
        <v>1023</v>
      </c>
      <c r="L252" s="752">
        <v>114.81466039274505</v>
      </c>
      <c r="M252" s="752">
        <v>147</v>
      </c>
      <c r="N252" s="753">
        <v>16877.755077733524</v>
      </c>
    </row>
    <row r="253" spans="1:14" ht="14.4" customHeight="1" x14ac:dyDescent="0.3">
      <c r="A253" s="747" t="s">
        <v>567</v>
      </c>
      <c r="B253" s="748" t="s">
        <v>568</v>
      </c>
      <c r="C253" s="749" t="s">
        <v>581</v>
      </c>
      <c r="D253" s="750" t="s">
        <v>582</v>
      </c>
      <c r="E253" s="751">
        <v>50113013</v>
      </c>
      <c r="F253" s="750" t="s">
        <v>1015</v>
      </c>
      <c r="G253" s="749" t="s">
        <v>606</v>
      </c>
      <c r="H253" s="749">
        <v>183817</v>
      </c>
      <c r="I253" s="749">
        <v>183817</v>
      </c>
      <c r="J253" s="749" t="s">
        <v>1024</v>
      </c>
      <c r="K253" s="749" t="s">
        <v>1025</v>
      </c>
      <c r="L253" s="752">
        <v>929.98956521739149</v>
      </c>
      <c r="M253" s="752">
        <v>16.099999999999998</v>
      </c>
      <c r="N253" s="753">
        <v>14972.832</v>
      </c>
    </row>
    <row r="254" spans="1:14" ht="14.4" customHeight="1" x14ac:dyDescent="0.3">
      <c r="A254" s="747" t="s">
        <v>567</v>
      </c>
      <c r="B254" s="748" t="s">
        <v>568</v>
      </c>
      <c r="C254" s="749" t="s">
        <v>581</v>
      </c>
      <c r="D254" s="750" t="s">
        <v>582</v>
      </c>
      <c r="E254" s="751">
        <v>50113013</v>
      </c>
      <c r="F254" s="750" t="s">
        <v>1015</v>
      </c>
      <c r="G254" s="749" t="s">
        <v>599</v>
      </c>
      <c r="H254" s="749">
        <v>117170</v>
      </c>
      <c r="I254" s="749">
        <v>17170</v>
      </c>
      <c r="J254" s="749" t="s">
        <v>1026</v>
      </c>
      <c r="K254" s="749" t="s">
        <v>1027</v>
      </c>
      <c r="L254" s="752">
        <v>72.930000000000035</v>
      </c>
      <c r="M254" s="752">
        <v>1</v>
      </c>
      <c r="N254" s="753">
        <v>72.930000000000035</v>
      </c>
    </row>
    <row r="255" spans="1:14" ht="14.4" customHeight="1" x14ac:dyDescent="0.3">
      <c r="A255" s="747" t="s">
        <v>567</v>
      </c>
      <c r="B255" s="748" t="s">
        <v>568</v>
      </c>
      <c r="C255" s="749" t="s">
        <v>581</v>
      </c>
      <c r="D255" s="750" t="s">
        <v>582</v>
      </c>
      <c r="E255" s="751">
        <v>50113013</v>
      </c>
      <c r="F255" s="750" t="s">
        <v>1015</v>
      </c>
      <c r="G255" s="749" t="s">
        <v>599</v>
      </c>
      <c r="H255" s="749">
        <v>117171</v>
      </c>
      <c r="I255" s="749">
        <v>17171</v>
      </c>
      <c r="J255" s="749" t="s">
        <v>1028</v>
      </c>
      <c r="K255" s="749" t="s">
        <v>767</v>
      </c>
      <c r="L255" s="752">
        <v>72.930000000000007</v>
      </c>
      <c r="M255" s="752">
        <v>3</v>
      </c>
      <c r="N255" s="753">
        <v>218.79000000000002</v>
      </c>
    </row>
    <row r="256" spans="1:14" ht="14.4" customHeight="1" x14ac:dyDescent="0.3">
      <c r="A256" s="747" t="s">
        <v>567</v>
      </c>
      <c r="B256" s="748" t="s">
        <v>568</v>
      </c>
      <c r="C256" s="749" t="s">
        <v>581</v>
      </c>
      <c r="D256" s="750" t="s">
        <v>582</v>
      </c>
      <c r="E256" s="751">
        <v>50113013</v>
      </c>
      <c r="F256" s="750" t="s">
        <v>1015</v>
      </c>
      <c r="G256" s="749" t="s">
        <v>606</v>
      </c>
      <c r="H256" s="749">
        <v>111706</v>
      </c>
      <c r="I256" s="749">
        <v>11706</v>
      </c>
      <c r="J256" s="749" t="s">
        <v>655</v>
      </c>
      <c r="K256" s="749" t="s">
        <v>1029</v>
      </c>
      <c r="L256" s="752">
        <v>232.31999999999996</v>
      </c>
      <c r="M256" s="752">
        <v>9</v>
      </c>
      <c r="N256" s="753">
        <v>2090.8799999999997</v>
      </c>
    </row>
    <row r="257" spans="1:14" ht="14.4" customHeight="1" x14ac:dyDescent="0.3">
      <c r="A257" s="747" t="s">
        <v>567</v>
      </c>
      <c r="B257" s="748" t="s">
        <v>568</v>
      </c>
      <c r="C257" s="749" t="s">
        <v>581</v>
      </c>
      <c r="D257" s="750" t="s">
        <v>582</v>
      </c>
      <c r="E257" s="751">
        <v>50113013</v>
      </c>
      <c r="F257" s="750" t="s">
        <v>1015</v>
      </c>
      <c r="G257" s="749" t="s">
        <v>599</v>
      </c>
      <c r="H257" s="749">
        <v>131656</v>
      </c>
      <c r="I257" s="749">
        <v>131656</v>
      </c>
      <c r="J257" s="749" t="s">
        <v>1030</v>
      </c>
      <c r="K257" s="749" t="s">
        <v>1031</v>
      </c>
      <c r="L257" s="752">
        <v>517</v>
      </c>
      <c r="M257" s="752">
        <v>1.5</v>
      </c>
      <c r="N257" s="753">
        <v>775.5</v>
      </c>
    </row>
    <row r="258" spans="1:14" ht="14.4" customHeight="1" x14ac:dyDescent="0.3">
      <c r="A258" s="747" t="s">
        <v>567</v>
      </c>
      <c r="B258" s="748" t="s">
        <v>568</v>
      </c>
      <c r="C258" s="749" t="s">
        <v>581</v>
      </c>
      <c r="D258" s="750" t="s">
        <v>582</v>
      </c>
      <c r="E258" s="751">
        <v>50113013</v>
      </c>
      <c r="F258" s="750" t="s">
        <v>1015</v>
      </c>
      <c r="G258" s="749" t="s">
        <v>599</v>
      </c>
      <c r="H258" s="749">
        <v>108606</v>
      </c>
      <c r="I258" s="749">
        <v>108606</v>
      </c>
      <c r="J258" s="749" t="s">
        <v>1032</v>
      </c>
      <c r="K258" s="749" t="s">
        <v>1033</v>
      </c>
      <c r="L258" s="752">
        <v>73.22</v>
      </c>
      <c r="M258" s="752">
        <v>1</v>
      </c>
      <c r="N258" s="753">
        <v>73.22</v>
      </c>
    </row>
    <row r="259" spans="1:14" ht="14.4" customHeight="1" x14ac:dyDescent="0.3">
      <c r="A259" s="747" t="s">
        <v>567</v>
      </c>
      <c r="B259" s="748" t="s">
        <v>568</v>
      </c>
      <c r="C259" s="749" t="s">
        <v>581</v>
      </c>
      <c r="D259" s="750" t="s">
        <v>582</v>
      </c>
      <c r="E259" s="751">
        <v>50113013</v>
      </c>
      <c r="F259" s="750" t="s">
        <v>1015</v>
      </c>
      <c r="G259" s="749" t="s">
        <v>599</v>
      </c>
      <c r="H259" s="749">
        <v>115658</v>
      </c>
      <c r="I259" s="749">
        <v>15658</v>
      </c>
      <c r="J259" s="749" t="s">
        <v>1034</v>
      </c>
      <c r="K259" s="749" t="s">
        <v>1035</v>
      </c>
      <c r="L259" s="752">
        <v>58.720000000000006</v>
      </c>
      <c r="M259" s="752">
        <v>6</v>
      </c>
      <c r="N259" s="753">
        <v>352.32000000000005</v>
      </c>
    </row>
    <row r="260" spans="1:14" ht="14.4" customHeight="1" x14ac:dyDescent="0.3">
      <c r="A260" s="747" t="s">
        <v>567</v>
      </c>
      <c r="B260" s="748" t="s">
        <v>568</v>
      </c>
      <c r="C260" s="749" t="s">
        <v>581</v>
      </c>
      <c r="D260" s="750" t="s">
        <v>582</v>
      </c>
      <c r="E260" s="751">
        <v>50113013</v>
      </c>
      <c r="F260" s="750" t="s">
        <v>1015</v>
      </c>
      <c r="G260" s="749" t="s">
        <v>599</v>
      </c>
      <c r="H260" s="749">
        <v>196039</v>
      </c>
      <c r="I260" s="749">
        <v>96039</v>
      </c>
      <c r="J260" s="749" t="s">
        <v>1036</v>
      </c>
      <c r="K260" s="749" t="s">
        <v>1037</v>
      </c>
      <c r="L260" s="752">
        <v>83.46</v>
      </c>
      <c r="M260" s="752">
        <v>1</v>
      </c>
      <c r="N260" s="753">
        <v>83.46</v>
      </c>
    </row>
    <row r="261" spans="1:14" ht="14.4" customHeight="1" x14ac:dyDescent="0.3">
      <c r="A261" s="747" t="s">
        <v>567</v>
      </c>
      <c r="B261" s="748" t="s">
        <v>568</v>
      </c>
      <c r="C261" s="749" t="s">
        <v>581</v>
      </c>
      <c r="D261" s="750" t="s">
        <v>582</v>
      </c>
      <c r="E261" s="751">
        <v>50113013</v>
      </c>
      <c r="F261" s="750" t="s">
        <v>1015</v>
      </c>
      <c r="G261" s="749" t="s">
        <v>599</v>
      </c>
      <c r="H261" s="749">
        <v>162187</v>
      </c>
      <c r="I261" s="749">
        <v>162187</v>
      </c>
      <c r="J261" s="749" t="s">
        <v>1038</v>
      </c>
      <c r="K261" s="749" t="s">
        <v>1039</v>
      </c>
      <c r="L261" s="752">
        <v>286</v>
      </c>
      <c r="M261" s="752">
        <v>1.5</v>
      </c>
      <c r="N261" s="753">
        <v>429</v>
      </c>
    </row>
    <row r="262" spans="1:14" ht="14.4" customHeight="1" x14ac:dyDescent="0.3">
      <c r="A262" s="747" t="s">
        <v>567</v>
      </c>
      <c r="B262" s="748" t="s">
        <v>568</v>
      </c>
      <c r="C262" s="749" t="s">
        <v>581</v>
      </c>
      <c r="D262" s="750" t="s">
        <v>582</v>
      </c>
      <c r="E262" s="751">
        <v>50113013</v>
      </c>
      <c r="F262" s="750" t="s">
        <v>1015</v>
      </c>
      <c r="G262" s="749" t="s">
        <v>606</v>
      </c>
      <c r="H262" s="749">
        <v>849655</v>
      </c>
      <c r="I262" s="749">
        <v>129836</v>
      </c>
      <c r="J262" s="749" t="s">
        <v>1040</v>
      </c>
      <c r="K262" s="749" t="s">
        <v>1041</v>
      </c>
      <c r="L262" s="752">
        <v>263.49127105666133</v>
      </c>
      <c r="M262" s="752">
        <v>65.300000000000026</v>
      </c>
      <c r="N262" s="753">
        <v>17205.979999999992</v>
      </c>
    </row>
    <row r="263" spans="1:14" ht="14.4" customHeight="1" x14ac:dyDescent="0.3">
      <c r="A263" s="747" t="s">
        <v>567</v>
      </c>
      <c r="B263" s="748" t="s">
        <v>568</v>
      </c>
      <c r="C263" s="749" t="s">
        <v>581</v>
      </c>
      <c r="D263" s="750" t="s">
        <v>582</v>
      </c>
      <c r="E263" s="751">
        <v>50113013</v>
      </c>
      <c r="F263" s="750" t="s">
        <v>1015</v>
      </c>
      <c r="G263" s="749" t="s">
        <v>606</v>
      </c>
      <c r="H263" s="749">
        <v>849887</v>
      </c>
      <c r="I263" s="749">
        <v>129834</v>
      </c>
      <c r="J263" s="749" t="s">
        <v>1042</v>
      </c>
      <c r="K263" s="749" t="s">
        <v>569</v>
      </c>
      <c r="L263" s="752">
        <v>155.1</v>
      </c>
      <c r="M263" s="752">
        <v>4.2</v>
      </c>
      <c r="N263" s="753">
        <v>651.41999999999996</v>
      </c>
    </row>
    <row r="264" spans="1:14" ht="14.4" customHeight="1" x14ac:dyDescent="0.3">
      <c r="A264" s="747" t="s">
        <v>567</v>
      </c>
      <c r="B264" s="748" t="s">
        <v>568</v>
      </c>
      <c r="C264" s="749" t="s">
        <v>581</v>
      </c>
      <c r="D264" s="750" t="s">
        <v>582</v>
      </c>
      <c r="E264" s="751">
        <v>50113013</v>
      </c>
      <c r="F264" s="750" t="s">
        <v>1015</v>
      </c>
      <c r="G264" s="749" t="s">
        <v>599</v>
      </c>
      <c r="H264" s="749">
        <v>218400</v>
      </c>
      <c r="I264" s="749">
        <v>218400</v>
      </c>
      <c r="J264" s="749" t="s">
        <v>1043</v>
      </c>
      <c r="K264" s="749" t="s">
        <v>1044</v>
      </c>
      <c r="L264" s="752">
        <v>612.89</v>
      </c>
      <c r="M264" s="752">
        <v>1</v>
      </c>
      <c r="N264" s="753">
        <v>612.89</v>
      </c>
    </row>
    <row r="265" spans="1:14" ht="14.4" customHeight="1" x14ac:dyDescent="0.3">
      <c r="A265" s="747" t="s">
        <v>567</v>
      </c>
      <c r="B265" s="748" t="s">
        <v>568</v>
      </c>
      <c r="C265" s="749" t="s">
        <v>581</v>
      </c>
      <c r="D265" s="750" t="s">
        <v>582</v>
      </c>
      <c r="E265" s="751">
        <v>50113013</v>
      </c>
      <c r="F265" s="750" t="s">
        <v>1015</v>
      </c>
      <c r="G265" s="749" t="s">
        <v>599</v>
      </c>
      <c r="H265" s="749">
        <v>844576</v>
      </c>
      <c r="I265" s="749">
        <v>100339</v>
      </c>
      <c r="J265" s="749" t="s">
        <v>1045</v>
      </c>
      <c r="K265" s="749" t="s">
        <v>1046</v>
      </c>
      <c r="L265" s="752">
        <v>97.609999999999985</v>
      </c>
      <c r="M265" s="752">
        <v>18</v>
      </c>
      <c r="N265" s="753">
        <v>1756.9799999999998</v>
      </c>
    </row>
    <row r="266" spans="1:14" ht="14.4" customHeight="1" x14ac:dyDescent="0.3">
      <c r="A266" s="747" t="s">
        <v>567</v>
      </c>
      <c r="B266" s="748" t="s">
        <v>568</v>
      </c>
      <c r="C266" s="749" t="s">
        <v>581</v>
      </c>
      <c r="D266" s="750" t="s">
        <v>582</v>
      </c>
      <c r="E266" s="751">
        <v>50113013</v>
      </c>
      <c r="F266" s="750" t="s">
        <v>1015</v>
      </c>
      <c r="G266" s="749" t="s">
        <v>599</v>
      </c>
      <c r="H266" s="749">
        <v>190986</v>
      </c>
      <c r="I266" s="749">
        <v>90986</v>
      </c>
      <c r="J266" s="749" t="s">
        <v>1047</v>
      </c>
      <c r="K266" s="749" t="s">
        <v>1048</v>
      </c>
      <c r="L266" s="752">
        <v>46.000000000000007</v>
      </c>
      <c r="M266" s="752">
        <v>1</v>
      </c>
      <c r="N266" s="753">
        <v>46.000000000000007</v>
      </c>
    </row>
    <row r="267" spans="1:14" ht="14.4" customHeight="1" x14ac:dyDescent="0.3">
      <c r="A267" s="747" t="s">
        <v>567</v>
      </c>
      <c r="B267" s="748" t="s">
        <v>568</v>
      </c>
      <c r="C267" s="749" t="s">
        <v>581</v>
      </c>
      <c r="D267" s="750" t="s">
        <v>582</v>
      </c>
      <c r="E267" s="751">
        <v>50113013</v>
      </c>
      <c r="F267" s="750" t="s">
        <v>1015</v>
      </c>
      <c r="G267" s="749" t="s">
        <v>599</v>
      </c>
      <c r="H267" s="749">
        <v>197654</v>
      </c>
      <c r="I267" s="749">
        <v>97654</v>
      </c>
      <c r="J267" s="749" t="s">
        <v>1049</v>
      </c>
      <c r="K267" s="749" t="s">
        <v>1050</v>
      </c>
      <c r="L267" s="752">
        <v>34.799999999999997</v>
      </c>
      <c r="M267" s="752">
        <v>2</v>
      </c>
      <c r="N267" s="753">
        <v>69.599999999999994</v>
      </c>
    </row>
    <row r="268" spans="1:14" ht="14.4" customHeight="1" x14ac:dyDescent="0.3">
      <c r="A268" s="747" t="s">
        <v>567</v>
      </c>
      <c r="B268" s="748" t="s">
        <v>568</v>
      </c>
      <c r="C268" s="749" t="s">
        <v>581</v>
      </c>
      <c r="D268" s="750" t="s">
        <v>582</v>
      </c>
      <c r="E268" s="751">
        <v>50113013</v>
      </c>
      <c r="F268" s="750" t="s">
        <v>1015</v>
      </c>
      <c r="G268" s="749" t="s">
        <v>599</v>
      </c>
      <c r="H268" s="749">
        <v>132953</v>
      </c>
      <c r="I268" s="749">
        <v>32953</v>
      </c>
      <c r="J268" s="749" t="s">
        <v>1051</v>
      </c>
      <c r="K268" s="749" t="s">
        <v>1048</v>
      </c>
      <c r="L268" s="752">
        <v>49.870000000000005</v>
      </c>
      <c r="M268" s="752">
        <v>2</v>
      </c>
      <c r="N268" s="753">
        <v>99.740000000000009</v>
      </c>
    </row>
    <row r="269" spans="1:14" ht="14.4" customHeight="1" x14ac:dyDescent="0.3">
      <c r="A269" s="747" t="s">
        <v>567</v>
      </c>
      <c r="B269" s="748" t="s">
        <v>568</v>
      </c>
      <c r="C269" s="749" t="s">
        <v>581</v>
      </c>
      <c r="D269" s="750" t="s">
        <v>582</v>
      </c>
      <c r="E269" s="751">
        <v>50113013</v>
      </c>
      <c r="F269" s="750" t="s">
        <v>1015</v>
      </c>
      <c r="G269" s="749" t="s">
        <v>599</v>
      </c>
      <c r="H269" s="749">
        <v>102427</v>
      </c>
      <c r="I269" s="749">
        <v>2427</v>
      </c>
      <c r="J269" s="749" t="s">
        <v>1052</v>
      </c>
      <c r="K269" s="749" t="s">
        <v>1053</v>
      </c>
      <c r="L269" s="752">
        <v>37.539523809523814</v>
      </c>
      <c r="M269" s="752">
        <v>21</v>
      </c>
      <c r="N269" s="753">
        <v>788.33000000000015</v>
      </c>
    </row>
    <row r="270" spans="1:14" ht="14.4" customHeight="1" x14ac:dyDescent="0.3">
      <c r="A270" s="747" t="s">
        <v>567</v>
      </c>
      <c r="B270" s="748" t="s">
        <v>568</v>
      </c>
      <c r="C270" s="749" t="s">
        <v>581</v>
      </c>
      <c r="D270" s="750" t="s">
        <v>582</v>
      </c>
      <c r="E270" s="751">
        <v>50113013</v>
      </c>
      <c r="F270" s="750" t="s">
        <v>1015</v>
      </c>
      <c r="G270" s="749" t="s">
        <v>599</v>
      </c>
      <c r="H270" s="749">
        <v>101066</v>
      </c>
      <c r="I270" s="749">
        <v>1066</v>
      </c>
      <c r="J270" s="749" t="s">
        <v>1054</v>
      </c>
      <c r="K270" s="749" t="s">
        <v>1055</v>
      </c>
      <c r="L270" s="752">
        <v>50.777500000000003</v>
      </c>
      <c r="M270" s="752">
        <v>24</v>
      </c>
      <c r="N270" s="753">
        <v>1218.6600000000001</v>
      </c>
    </row>
    <row r="271" spans="1:14" ht="14.4" customHeight="1" x14ac:dyDescent="0.3">
      <c r="A271" s="747" t="s">
        <v>567</v>
      </c>
      <c r="B271" s="748" t="s">
        <v>568</v>
      </c>
      <c r="C271" s="749" t="s">
        <v>581</v>
      </c>
      <c r="D271" s="750" t="s">
        <v>582</v>
      </c>
      <c r="E271" s="751">
        <v>50113013</v>
      </c>
      <c r="F271" s="750" t="s">
        <v>1015</v>
      </c>
      <c r="G271" s="749" t="s">
        <v>599</v>
      </c>
      <c r="H271" s="749">
        <v>148261</v>
      </c>
      <c r="I271" s="749">
        <v>48261</v>
      </c>
      <c r="J271" s="749" t="s">
        <v>1054</v>
      </c>
      <c r="K271" s="749" t="s">
        <v>1056</v>
      </c>
      <c r="L271" s="752">
        <v>69</v>
      </c>
      <c r="M271" s="752">
        <v>1</v>
      </c>
      <c r="N271" s="753">
        <v>69</v>
      </c>
    </row>
    <row r="272" spans="1:14" ht="14.4" customHeight="1" x14ac:dyDescent="0.3">
      <c r="A272" s="747" t="s">
        <v>567</v>
      </c>
      <c r="B272" s="748" t="s">
        <v>568</v>
      </c>
      <c r="C272" s="749" t="s">
        <v>581</v>
      </c>
      <c r="D272" s="750" t="s">
        <v>582</v>
      </c>
      <c r="E272" s="751">
        <v>50113013</v>
      </c>
      <c r="F272" s="750" t="s">
        <v>1015</v>
      </c>
      <c r="G272" s="749" t="s">
        <v>599</v>
      </c>
      <c r="H272" s="749">
        <v>207280</v>
      </c>
      <c r="I272" s="749">
        <v>207280</v>
      </c>
      <c r="J272" s="749" t="s">
        <v>1057</v>
      </c>
      <c r="K272" s="749" t="s">
        <v>643</v>
      </c>
      <c r="L272" s="752">
        <v>89.61</v>
      </c>
      <c r="M272" s="752">
        <v>1</v>
      </c>
      <c r="N272" s="753">
        <v>89.61</v>
      </c>
    </row>
    <row r="273" spans="1:14" ht="14.4" customHeight="1" x14ac:dyDescent="0.3">
      <c r="A273" s="747" t="s">
        <v>567</v>
      </c>
      <c r="B273" s="748" t="s">
        <v>568</v>
      </c>
      <c r="C273" s="749" t="s">
        <v>581</v>
      </c>
      <c r="D273" s="750" t="s">
        <v>582</v>
      </c>
      <c r="E273" s="751">
        <v>50113013</v>
      </c>
      <c r="F273" s="750" t="s">
        <v>1015</v>
      </c>
      <c r="G273" s="749" t="s">
        <v>599</v>
      </c>
      <c r="H273" s="749">
        <v>847476</v>
      </c>
      <c r="I273" s="749">
        <v>112782</v>
      </c>
      <c r="J273" s="749" t="s">
        <v>1058</v>
      </c>
      <c r="K273" s="749" t="s">
        <v>1059</v>
      </c>
      <c r="L273" s="752">
        <v>669.84894999999983</v>
      </c>
      <c r="M273" s="752">
        <v>4.5</v>
      </c>
      <c r="N273" s="753">
        <v>3014.3202749999991</v>
      </c>
    </row>
    <row r="274" spans="1:14" ht="14.4" customHeight="1" x14ac:dyDescent="0.3">
      <c r="A274" s="747" t="s">
        <v>567</v>
      </c>
      <c r="B274" s="748" t="s">
        <v>568</v>
      </c>
      <c r="C274" s="749" t="s">
        <v>581</v>
      </c>
      <c r="D274" s="750" t="s">
        <v>582</v>
      </c>
      <c r="E274" s="751">
        <v>50113013</v>
      </c>
      <c r="F274" s="750" t="s">
        <v>1015</v>
      </c>
      <c r="G274" s="749" t="s">
        <v>606</v>
      </c>
      <c r="H274" s="749">
        <v>111592</v>
      </c>
      <c r="I274" s="749">
        <v>11592</v>
      </c>
      <c r="J274" s="749" t="s">
        <v>1060</v>
      </c>
      <c r="K274" s="749" t="s">
        <v>1061</v>
      </c>
      <c r="L274" s="752">
        <v>384.73</v>
      </c>
      <c r="M274" s="752">
        <v>1.8</v>
      </c>
      <c r="N274" s="753">
        <v>692.51400000000001</v>
      </c>
    </row>
    <row r="275" spans="1:14" ht="14.4" customHeight="1" x14ac:dyDescent="0.3">
      <c r="A275" s="747" t="s">
        <v>567</v>
      </c>
      <c r="B275" s="748" t="s">
        <v>568</v>
      </c>
      <c r="C275" s="749" t="s">
        <v>581</v>
      </c>
      <c r="D275" s="750" t="s">
        <v>582</v>
      </c>
      <c r="E275" s="751">
        <v>50113013</v>
      </c>
      <c r="F275" s="750" t="s">
        <v>1015</v>
      </c>
      <c r="G275" s="749" t="s">
        <v>606</v>
      </c>
      <c r="H275" s="749">
        <v>197000</v>
      </c>
      <c r="I275" s="749">
        <v>97000</v>
      </c>
      <c r="J275" s="749" t="s">
        <v>1062</v>
      </c>
      <c r="K275" s="749" t="s">
        <v>1063</v>
      </c>
      <c r="L275" s="752">
        <v>20.381214953271027</v>
      </c>
      <c r="M275" s="752">
        <v>214</v>
      </c>
      <c r="N275" s="753">
        <v>4361.58</v>
      </c>
    </row>
    <row r="276" spans="1:14" ht="14.4" customHeight="1" x14ac:dyDescent="0.3">
      <c r="A276" s="747" t="s">
        <v>567</v>
      </c>
      <c r="B276" s="748" t="s">
        <v>568</v>
      </c>
      <c r="C276" s="749" t="s">
        <v>581</v>
      </c>
      <c r="D276" s="750" t="s">
        <v>582</v>
      </c>
      <c r="E276" s="751">
        <v>50113013</v>
      </c>
      <c r="F276" s="750" t="s">
        <v>1015</v>
      </c>
      <c r="G276" s="749" t="s">
        <v>599</v>
      </c>
      <c r="H276" s="749">
        <v>101076</v>
      </c>
      <c r="I276" s="749">
        <v>1076</v>
      </c>
      <c r="J276" s="749" t="s">
        <v>1064</v>
      </c>
      <c r="K276" s="749" t="s">
        <v>885</v>
      </c>
      <c r="L276" s="752">
        <v>74.400913647969418</v>
      </c>
      <c r="M276" s="752">
        <v>13</v>
      </c>
      <c r="N276" s="753">
        <v>967.21187742360246</v>
      </c>
    </row>
    <row r="277" spans="1:14" ht="14.4" customHeight="1" x14ac:dyDescent="0.3">
      <c r="A277" s="747" t="s">
        <v>567</v>
      </c>
      <c r="B277" s="748" t="s">
        <v>568</v>
      </c>
      <c r="C277" s="749" t="s">
        <v>581</v>
      </c>
      <c r="D277" s="750" t="s">
        <v>582</v>
      </c>
      <c r="E277" s="751">
        <v>50113013</v>
      </c>
      <c r="F277" s="750" t="s">
        <v>1015</v>
      </c>
      <c r="G277" s="749" t="s">
        <v>606</v>
      </c>
      <c r="H277" s="749">
        <v>113453</v>
      </c>
      <c r="I277" s="749">
        <v>113453</v>
      </c>
      <c r="J277" s="749" t="s">
        <v>1065</v>
      </c>
      <c r="K277" s="749" t="s">
        <v>1066</v>
      </c>
      <c r="L277" s="752">
        <v>458.69999999999993</v>
      </c>
      <c r="M277" s="752">
        <v>11.5</v>
      </c>
      <c r="N277" s="753">
        <v>5275.0499999999993</v>
      </c>
    </row>
    <row r="278" spans="1:14" ht="14.4" customHeight="1" x14ac:dyDescent="0.3">
      <c r="A278" s="747" t="s">
        <v>567</v>
      </c>
      <c r="B278" s="748" t="s">
        <v>568</v>
      </c>
      <c r="C278" s="749" t="s">
        <v>581</v>
      </c>
      <c r="D278" s="750" t="s">
        <v>582</v>
      </c>
      <c r="E278" s="751">
        <v>50113013</v>
      </c>
      <c r="F278" s="750" t="s">
        <v>1015</v>
      </c>
      <c r="G278" s="749" t="s">
        <v>569</v>
      </c>
      <c r="H278" s="749">
        <v>201030</v>
      </c>
      <c r="I278" s="749">
        <v>201030</v>
      </c>
      <c r="J278" s="749" t="s">
        <v>1067</v>
      </c>
      <c r="K278" s="749" t="s">
        <v>1068</v>
      </c>
      <c r="L278" s="752">
        <v>26.610000000000003</v>
      </c>
      <c r="M278" s="752">
        <v>138</v>
      </c>
      <c r="N278" s="753">
        <v>3672.1800000000003</v>
      </c>
    </row>
    <row r="279" spans="1:14" ht="14.4" customHeight="1" x14ac:dyDescent="0.3">
      <c r="A279" s="747" t="s">
        <v>567</v>
      </c>
      <c r="B279" s="748" t="s">
        <v>568</v>
      </c>
      <c r="C279" s="749" t="s">
        <v>581</v>
      </c>
      <c r="D279" s="750" t="s">
        <v>582</v>
      </c>
      <c r="E279" s="751">
        <v>50113013</v>
      </c>
      <c r="F279" s="750" t="s">
        <v>1015</v>
      </c>
      <c r="G279" s="749" t="s">
        <v>599</v>
      </c>
      <c r="H279" s="749">
        <v>106264</v>
      </c>
      <c r="I279" s="749">
        <v>6264</v>
      </c>
      <c r="J279" s="749" t="s">
        <v>1069</v>
      </c>
      <c r="K279" s="749" t="s">
        <v>1070</v>
      </c>
      <c r="L279" s="752">
        <v>31.89</v>
      </c>
      <c r="M279" s="752">
        <v>1</v>
      </c>
      <c r="N279" s="753">
        <v>31.89</v>
      </c>
    </row>
    <row r="280" spans="1:14" ht="14.4" customHeight="1" x14ac:dyDescent="0.3">
      <c r="A280" s="747" t="s">
        <v>567</v>
      </c>
      <c r="B280" s="748" t="s">
        <v>568</v>
      </c>
      <c r="C280" s="749" t="s">
        <v>581</v>
      </c>
      <c r="D280" s="750" t="s">
        <v>582</v>
      </c>
      <c r="E280" s="751">
        <v>50113013</v>
      </c>
      <c r="F280" s="750" t="s">
        <v>1015</v>
      </c>
      <c r="G280" s="749" t="s">
        <v>599</v>
      </c>
      <c r="H280" s="749">
        <v>116600</v>
      </c>
      <c r="I280" s="749">
        <v>16600</v>
      </c>
      <c r="J280" s="749" t="s">
        <v>1071</v>
      </c>
      <c r="K280" s="749" t="s">
        <v>1072</v>
      </c>
      <c r="L280" s="752">
        <v>23.56</v>
      </c>
      <c r="M280" s="752">
        <v>59</v>
      </c>
      <c r="N280" s="753">
        <v>1390.04</v>
      </c>
    </row>
    <row r="281" spans="1:14" ht="14.4" customHeight="1" x14ac:dyDescent="0.3">
      <c r="A281" s="747" t="s">
        <v>567</v>
      </c>
      <c r="B281" s="748" t="s">
        <v>568</v>
      </c>
      <c r="C281" s="749" t="s">
        <v>581</v>
      </c>
      <c r="D281" s="750" t="s">
        <v>582</v>
      </c>
      <c r="E281" s="751">
        <v>50113013</v>
      </c>
      <c r="F281" s="750" t="s">
        <v>1015</v>
      </c>
      <c r="G281" s="749" t="s">
        <v>606</v>
      </c>
      <c r="H281" s="749">
        <v>166269</v>
      </c>
      <c r="I281" s="749">
        <v>166269</v>
      </c>
      <c r="J281" s="749" t="s">
        <v>1073</v>
      </c>
      <c r="K281" s="749" t="s">
        <v>1074</v>
      </c>
      <c r="L281" s="752">
        <v>54.811999999999991</v>
      </c>
      <c r="M281" s="752">
        <v>35</v>
      </c>
      <c r="N281" s="753">
        <v>1918.4199999999996</v>
      </c>
    </row>
    <row r="282" spans="1:14" ht="14.4" customHeight="1" x14ac:dyDescent="0.3">
      <c r="A282" s="747" t="s">
        <v>567</v>
      </c>
      <c r="B282" s="748" t="s">
        <v>568</v>
      </c>
      <c r="C282" s="749" t="s">
        <v>581</v>
      </c>
      <c r="D282" s="750" t="s">
        <v>582</v>
      </c>
      <c r="E282" s="751">
        <v>50113013</v>
      </c>
      <c r="F282" s="750" t="s">
        <v>1015</v>
      </c>
      <c r="G282" s="749" t="s">
        <v>606</v>
      </c>
      <c r="H282" s="749">
        <v>166265</v>
      </c>
      <c r="I282" s="749">
        <v>166265</v>
      </c>
      <c r="J282" s="749" t="s">
        <v>1075</v>
      </c>
      <c r="K282" s="749" t="s">
        <v>1076</v>
      </c>
      <c r="L282" s="752">
        <v>33.39</v>
      </c>
      <c r="M282" s="752">
        <v>21</v>
      </c>
      <c r="N282" s="753">
        <v>701.19</v>
      </c>
    </row>
    <row r="283" spans="1:14" ht="14.4" customHeight="1" x14ac:dyDescent="0.3">
      <c r="A283" s="747" t="s">
        <v>567</v>
      </c>
      <c r="B283" s="748" t="s">
        <v>568</v>
      </c>
      <c r="C283" s="749" t="s">
        <v>581</v>
      </c>
      <c r="D283" s="750" t="s">
        <v>582</v>
      </c>
      <c r="E283" s="751">
        <v>50113013</v>
      </c>
      <c r="F283" s="750" t="s">
        <v>1015</v>
      </c>
      <c r="G283" s="749" t="s">
        <v>569</v>
      </c>
      <c r="H283" s="749">
        <v>147727</v>
      </c>
      <c r="I283" s="749">
        <v>47727</v>
      </c>
      <c r="J283" s="749" t="s">
        <v>1077</v>
      </c>
      <c r="K283" s="749" t="s">
        <v>1035</v>
      </c>
      <c r="L283" s="752">
        <v>126.95000000000003</v>
      </c>
      <c r="M283" s="752">
        <v>1</v>
      </c>
      <c r="N283" s="753">
        <v>126.95000000000003</v>
      </c>
    </row>
    <row r="284" spans="1:14" ht="14.4" customHeight="1" x14ac:dyDescent="0.3">
      <c r="A284" s="747" t="s">
        <v>567</v>
      </c>
      <c r="B284" s="748" t="s">
        <v>568</v>
      </c>
      <c r="C284" s="749" t="s">
        <v>581</v>
      </c>
      <c r="D284" s="750" t="s">
        <v>582</v>
      </c>
      <c r="E284" s="751">
        <v>50113014</v>
      </c>
      <c r="F284" s="750" t="s">
        <v>1078</v>
      </c>
      <c r="G284" s="749" t="s">
        <v>599</v>
      </c>
      <c r="H284" s="749">
        <v>176152</v>
      </c>
      <c r="I284" s="749">
        <v>76152</v>
      </c>
      <c r="J284" s="749" t="s">
        <v>1079</v>
      </c>
      <c r="K284" s="749" t="s">
        <v>1080</v>
      </c>
      <c r="L284" s="752">
        <v>135.69</v>
      </c>
      <c r="M284" s="752">
        <v>1</v>
      </c>
      <c r="N284" s="753">
        <v>135.69</v>
      </c>
    </row>
    <row r="285" spans="1:14" ht="14.4" customHeight="1" x14ac:dyDescent="0.3">
      <c r="A285" s="747" t="s">
        <v>567</v>
      </c>
      <c r="B285" s="748" t="s">
        <v>568</v>
      </c>
      <c r="C285" s="749" t="s">
        <v>581</v>
      </c>
      <c r="D285" s="750" t="s">
        <v>582</v>
      </c>
      <c r="E285" s="751">
        <v>50113014</v>
      </c>
      <c r="F285" s="750" t="s">
        <v>1078</v>
      </c>
      <c r="G285" s="749" t="s">
        <v>599</v>
      </c>
      <c r="H285" s="749">
        <v>113798</v>
      </c>
      <c r="I285" s="749">
        <v>13798</v>
      </c>
      <c r="J285" s="749" t="s">
        <v>1081</v>
      </c>
      <c r="K285" s="749" t="s">
        <v>1082</v>
      </c>
      <c r="L285" s="752">
        <v>105.80000000000003</v>
      </c>
      <c r="M285" s="752">
        <v>1</v>
      </c>
      <c r="N285" s="753">
        <v>105.80000000000003</v>
      </c>
    </row>
    <row r="286" spans="1:14" ht="14.4" customHeight="1" x14ac:dyDescent="0.3">
      <c r="A286" s="747" t="s">
        <v>567</v>
      </c>
      <c r="B286" s="748" t="s">
        <v>568</v>
      </c>
      <c r="C286" s="749" t="s">
        <v>581</v>
      </c>
      <c r="D286" s="750" t="s">
        <v>582</v>
      </c>
      <c r="E286" s="751">
        <v>50113014</v>
      </c>
      <c r="F286" s="750" t="s">
        <v>1078</v>
      </c>
      <c r="G286" s="749" t="s">
        <v>606</v>
      </c>
      <c r="H286" s="749">
        <v>64942</v>
      </c>
      <c r="I286" s="749">
        <v>64942</v>
      </c>
      <c r="J286" s="749" t="s">
        <v>1083</v>
      </c>
      <c r="K286" s="749" t="s">
        <v>1084</v>
      </c>
      <c r="L286" s="752">
        <v>2113.96</v>
      </c>
      <c r="M286" s="752">
        <v>2</v>
      </c>
      <c r="N286" s="753">
        <v>4227.92</v>
      </c>
    </row>
    <row r="287" spans="1:14" ht="14.4" customHeight="1" x14ac:dyDescent="0.3">
      <c r="A287" s="747" t="s">
        <v>567</v>
      </c>
      <c r="B287" s="748" t="s">
        <v>568</v>
      </c>
      <c r="C287" s="749" t="s">
        <v>581</v>
      </c>
      <c r="D287" s="750" t="s">
        <v>582</v>
      </c>
      <c r="E287" s="751">
        <v>50113014</v>
      </c>
      <c r="F287" s="750" t="s">
        <v>1078</v>
      </c>
      <c r="G287" s="749" t="s">
        <v>606</v>
      </c>
      <c r="H287" s="749">
        <v>164401</v>
      </c>
      <c r="I287" s="749">
        <v>164401</v>
      </c>
      <c r="J287" s="749" t="s">
        <v>1085</v>
      </c>
      <c r="K287" s="749" t="s">
        <v>1086</v>
      </c>
      <c r="L287" s="752">
        <v>150.69999999999999</v>
      </c>
      <c r="M287" s="752">
        <v>10</v>
      </c>
      <c r="N287" s="753">
        <v>1507</v>
      </c>
    </row>
    <row r="288" spans="1:14" ht="14.4" customHeight="1" x14ac:dyDescent="0.3">
      <c r="A288" s="747" t="s">
        <v>567</v>
      </c>
      <c r="B288" s="748" t="s">
        <v>568</v>
      </c>
      <c r="C288" s="749" t="s">
        <v>581</v>
      </c>
      <c r="D288" s="750" t="s">
        <v>582</v>
      </c>
      <c r="E288" s="751">
        <v>50113014</v>
      </c>
      <c r="F288" s="750" t="s">
        <v>1078</v>
      </c>
      <c r="G288" s="749" t="s">
        <v>606</v>
      </c>
      <c r="H288" s="749">
        <v>164407</v>
      </c>
      <c r="I288" s="749">
        <v>164407</v>
      </c>
      <c r="J288" s="749" t="s">
        <v>1085</v>
      </c>
      <c r="K288" s="749" t="s">
        <v>1087</v>
      </c>
      <c r="L288" s="752">
        <v>308</v>
      </c>
      <c r="M288" s="752">
        <v>1</v>
      </c>
      <c r="N288" s="753">
        <v>308</v>
      </c>
    </row>
    <row r="289" spans="1:14" ht="14.4" customHeight="1" x14ac:dyDescent="0.3">
      <c r="A289" s="747" t="s">
        <v>567</v>
      </c>
      <c r="B289" s="748" t="s">
        <v>568</v>
      </c>
      <c r="C289" s="749" t="s">
        <v>586</v>
      </c>
      <c r="D289" s="750" t="s">
        <v>587</v>
      </c>
      <c r="E289" s="751">
        <v>50113001</v>
      </c>
      <c r="F289" s="750" t="s">
        <v>598</v>
      </c>
      <c r="G289" s="749" t="s">
        <v>599</v>
      </c>
      <c r="H289" s="749">
        <v>196887</v>
      </c>
      <c r="I289" s="749">
        <v>96887</v>
      </c>
      <c r="J289" s="749" t="s">
        <v>600</v>
      </c>
      <c r="K289" s="749" t="s">
        <v>601</v>
      </c>
      <c r="L289" s="752">
        <v>69.378892340009301</v>
      </c>
      <c r="M289" s="752">
        <v>45</v>
      </c>
      <c r="N289" s="753">
        <v>3122.0501553004183</v>
      </c>
    </row>
    <row r="290" spans="1:14" ht="14.4" customHeight="1" x14ac:dyDescent="0.3">
      <c r="A290" s="747" t="s">
        <v>567</v>
      </c>
      <c r="B290" s="748" t="s">
        <v>568</v>
      </c>
      <c r="C290" s="749" t="s">
        <v>586</v>
      </c>
      <c r="D290" s="750" t="s">
        <v>587</v>
      </c>
      <c r="E290" s="751">
        <v>50113001</v>
      </c>
      <c r="F290" s="750" t="s">
        <v>598</v>
      </c>
      <c r="G290" s="749" t="s">
        <v>599</v>
      </c>
      <c r="H290" s="749">
        <v>100362</v>
      </c>
      <c r="I290" s="749">
        <v>362</v>
      </c>
      <c r="J290" s="749" t="s">
        <v>609</v>
      </c>
      <c r="K290" s="749" t="s">
        <v>610</v>
      </c>
      <c r="L290" s="752">
        <v>86.82</v>
      </c>
      <c r="M290" s="752">
        <v>4</v>
      </c>
      <c r="N290" s="753">
        <v>347.28</v>
      </c>
    </row>
    <row r="291" spans="1:14" ht="14.4" customHeight="1" x14ac:dyDescent="0.3">
      <c r="A291" s="747" t="s">
        <v>567</v>
      </c>
      <c r="B291" s="748" t="s">
        <v>568</v>
      </c>
      <c r="C291" s="749" t="s">
        <v>586</v>
      </c>
      <c r="D291" s="750" t="s">
        <v>587</v>
      </c>
      <c r="E291" s="751">
        <v>50113001</v>
      </c>
      <c r="F291" s="750" t="s">
        <v>598</v>
      </c>
      <c r="G291" s="749" t="s">
        <v>599</v>
      </c>
      <c r="H291" s="749">
        <v>108510</v>
      </c>
      <c r="I291" s="749">
        <v>8510</v>
      </c>
      <c r="J291" s="749" t="s">
        <v>1088</v>
      </c>
      <c r="K291" s="749" t="s">
        <v>1089</v>
      </c>
      <c r="L291" s="752">
        <v>297.68125000000003</v>
      </c>
      <c r="M291" s="752">
        <v>8</v>
      </c>
      <c r="N291" s="753">
        <v>2381.4500000000003</v>
      </c>
    </row>
    <row r="292" spans="1:14" ht="14.4" customHeight="1" x14ac:dyDescent="0.3">
      <c r="A292" s="747" t="s">
        <v>567</v>
      </c>
      <c r="B292" s="748" t="s">
        <v>568</v>
      </c>
      <c r="C292" s="749" t="s">
        <v>586</v>
      </c>
      <c r="D292" s="750" t="s">
        <v>587</v>
      </c>
      <c r="E292" s="751">
        <v>50113001</v>
      </c>
      <c r="F292" s="750" t="s">
        <v>598</v>
      </c>
      <c r="G292" s="749" t="s">
        <v>599</v>
      </c>
      <c r="H292" s="749">
        <v>199295</v>
      </c>
      <c r="I292" s="749">
        <v>99295</v>
      </c>
      <c r="J292" s="749" t="s">
        <v>631</v>
      </c>
      <c r="K292" s="749" t="s">
        <v>632</v>
      </c>
      <c r="L292" s="752">
        <v>26.1</v>
      </c>
      <c r="M292" s="752">
        <v>4</v>
      </c>
      <c r="N292" s="753">
        <v>104.4</v>
      </c>
    </row>
    <row r="293" spans="1:14" ht="14.4" customHeight="1" x14ac:dyDescent="0.3">
      <c r="A293" s="747" t="s">
        <v>567</v>
      </c>
      <c r="B293" s="748" t="s">
        <v>568</v>
      </c>
      <c r="C293" s="749" t="s">
        <v>586</v>
      </c>
      <c r="D293" s="750" t="s">
        <v>587</v>
      </c>
      <c r="E293" s="751">
        <v>50113001</v>
      </c>
      <c r="F293" s="750" t="s">
        <v>598</v>
      </c>
      <c r="G293" s="749" t="s">
        <v>599</v>
      </c>
      <c r="H293" s="749">
        <v>196610</v>
      </c>
      <c r="I293" s="749">
        <v>96610</v>
      </c>
      <c r="J293" s="749" t="s">
        <v>1090</v>
      </c>
      <c r="K293" s="749" t="s">
        <v>1091</v>
      </c>
      <c r="L293" s="752">
        <v>46.390000000000008</v>
      </c>
      <c r="M293" s="752">
        <v>2</v>
      </c>
      <c r="N293" s="753">
        <v>92.780000000000015</v>
      </c>
    </row>
    <row r="294" spans="1:14" ht="14.4" customHeight="1" x14ac:dyDescent="0.3">
      <c r="A294" s="747" t="s">
        <v>567</v>
      </c>
      <c r="B294" s="748" t="s">
        <v>568</v>
      </c>
      <c r="C294" s="749" t="s">
        <v>586</v>
      </c>
      <c r="D294" s="750" t="s">
        <v>587</v>
      </c>
      <c r="E294" s="751">
        <v>50113001</v>
      </c>
      <c r="F294" s="750" t="s">
        <v>598</v>
      </c>
      <c r="G294" s="749" t="s">
        <v>599</v>
      </c>
      <c r="H294" s="749">
        <v>169755</v>
      </c>
      <c r="I294" s="749">
        <v>69755</v>
      </c>
      <c r="J294" s="749" t="s">
        <v>633</v>
      </c>
      <c r="K294" s="749" t="s">
        <v>634</v>
      </c>
      <c r="L294" s="752">
        <v>36.93</v>
      </c>
      <c r="M294" s="752">
        <v>1</v>
      </c>
      <c r="N294" s="753">
        <v>36.93</v>
      </c>
    </row>
    <row r="295" spans="1:14" ht="14.4" customHeight="1" x14ac:dyDescent="0.3">
      <c r="A295" s="747" t="s">
        <v>567</v>
      </c>
      <c r="B295" s="748" t="s">
        <v>568</v>
      </c>
      <c r="C295" s="749" t="s">
        <v>586</v>
      </c>
      <c r="D295" s="750" t="s">
        <v>587</v>
      </c>
      <c r="E295" s="751">
        <v>50113001</v>
      </c>
      <c r="F295" s="750" t="s">
        <v>598</v>
      </c>
      <c r="G295" s="749" t="s">
        <v>599</v>
      </c>
      <c r="H295" s="749">
        <v>100394</v>
      </c>
      <c r="I295" s="749">
        <v>394</v>
      </c>
      <c r="J295" s="749" t="s">
        <v>635</v>
      </c>
      <c r="K295" s="749" t="s">
        <v>636</v>
      </c>
      <c r="L295" s="752">
        <v>65.739999999999995</v>
      </c>
      <c r="M295" s="752">
        <v>1</v>
      </c>
      <c r="N295" s="753">
        <v>65.739999999999995</v>
      </c>
    </row>
    <row r="296" spans="1:14" ht="14.4" customHeight="1" x14ac:dyDescent="0.3">
      <c r="A296" s="747" t="s">
        <v>567</v>
      </c>
      <c r="B296" s="748" t="s">
        <v>568</v>
      </c>
      <c r="C296" s="749" t="s">
        <v>586</v>
      </c>
      <c r="D296" s="750" t="s">
        <v>587</v>
      </c>
      <c r="E296" s="751">
        <v>50113001</v>
      </c>
      <c r="F296" s="750" t="s">
        <v>598</v>
      </c>
      <c r="G296" s="749" t="s">
        <v>599</v>
      </c>
      <c r="H296" s="749">
        <v>162320</v>
      </c>
      <c r="I296" s="749">
        <v>62320</v>
      </c>
      <c r="J296" s="749" t="s">
        <v>647</v>
      </c>
      <c r="K296" s="749" t="s">
        <v>648</v>
      </c>
      <c r="L296" s="752">
        <v>73.620000000000019</v>
      </c>
      <c r="M296" s="752">
        <v>1</v>
      </c>
      <c r="N296" s="753">
        <v>73.620000000000019</v>
      </c>
    </row>
    <row r="297" spans="1:14" ht="14.4" customHeight="1" x14ac:dyDescent="0.3">
      <c r="A297" s="747" t="s">
        <v>567</v>
      </c>
      <c r="B297" s="748" t="s">
        <v>568</v>
      </c>
      <c r="C297" s="749" t="s">
        <v>586</v>
      </c>
      <c r="D297" s="750" t="s">
        <v>587</v>
      </c>
      <c r="E297" s="751">
        <v>50113001</v>
      </c>
      <c r="F297" s="750" t="s">
        <v>598</v>
      </c>
      <c r="G297" s="749" t="s">
        <v>599</v>
      </c>
      <c r="H297" s="749">
        <v>162319</v>
      </c>
      <c r="I297" s="749">
        <v>62319</v>
      </c>
      <c r="J297" s="749" t="s">
        <v>1092</v>
      </c>
      <c r="K297" s="749" t="s">
        <v>1093</v>
      </c>
      <c r="L297" s="752">
        <v>416.98</v>
      </c>
      <c r="M297" s="752">
        <v>1</v>
      </c>
      <c r="N297" s="753">
        <v>416.98</v>
      </c>
    </row>
    <row r="298" spans="1:14" ht="14.4" customHeight="1" x14ac:dyDescent="0.3">
      <c r="A298" s="747" t="s">
        <v>567</v>
      </c>
      <c r="B298" s="748" t="s">
        <v>568</v>
      </c>
      <c r="C298" s="749" t="s">
        <v>586</v>
      </c>
      <c r="D298" s="750" t="s">
        <v>587</v>
      </c>
      <c r="E298" s="751">
        <v>50113001</v>
      </c>
      <c r="F298" s="750" t="s">
        <v>598</v>
      </c>
      <c r="G298" s="749" t="s">
        <v>606</v>
      </c>
      <c r="H298" s="749">
        <v>190044</v>
      </c>
      <c r="I298" s="749">
        <v>90044</v>
      </c>
      <c r="J298" s="749" t="s">
        <v>1094</v>
      </c>
      <c r="K298" s="749" t="s">
        <v>1095</v>
      </c>
      <c r="L298" s="752">
        <v>37.334024390243904</v>
      </c>
      <c r="M298" s="752">
        <v>82</v>
      </c>
      <c r="N298" s="753">
        <v>3061.3900000000003</v>
      </c>
    </row>
    <row r="299" spans="1:14" ht="14.4" customHeight="1" x14ac:dyDescent="0.3">
      <c r="A299" s="747" t="s">
        <v>567</v>
      </c>
      <c r="B299" s="748" t="s">
        <v>568</v>
      </c>
      <c r="C299" s="749" t="s">
        <v>586</v>
      </c>
      <c r="D299" s="750" t="s">
        <v>587</v>
      </c>
      <c r="E299" s="751">
        <v>50113001</v>
      </c>
      <c r="F299" s="750" t="s">
        <v>598</v>
      </c>
      <c r="G299" s="749" t="s">
        <v>599</v>
      </c>
      <c r="H299" s="749">
        <v>102477</v>
      </c>
      <c r="I299" s="749">
        <v>2477</v>
      </c>
      <c r="J299" s="749" t="s">
        <v>682</v>
      </c>
      <c r="K299" s="749" t="s">
        <v>683</v>
      </c>
      <c r="L299" s="752">
        <v>40.17</v>
      </c>
      <c r="M299" s="752">
        <v>1</v>
      </c>
      <c r="N299" s="753">
        <v>40.17</v>
      </c>
    </row>
    <row r="300" spans="1:14" ht="14.4" customHeight="1" x14ac:dyDescent="0.3">
      <c r="A300" s="747" t="s">
        <v>567</v>
      </c>
      <c r="B300" s="748" t="s">
        <v>568</v>
      </c>
      <c r="C300" s="749" t="s">
        <v>586</v>
      </c>
      <c r="D300" s="750" t="s">
        <v>587</v>
      </c>
      <c r="E300" s="751">
        <v>50113001</v>
      </c>
      <c r="F300" s="750" t="s">
        <v>598</v>
      </c>
      <c r="G300" s="749" t="s">
        <v>599</v>
      </c>
      <c r="H300" s="749">
        <v>117011</v>
      </c>
      <c r="I300" s="749">
        <v>17011</v>
      </c>
      <c r="J300" s="749" t="s">
        <v>687</v>
      </c>
      <c r="K300" s="749" t="s">
        <v>688</v>
      </c>
      <c r="L300" s="752">
        <v>147.99500000000003</v>
      </c>
      <c r="M300" s="752">
        <v>10</v>
      </c>
      <c r="N300" s="753">
        <v>1479.9500000000003</v>
      </c>
    </row>
    <row r="301" spans="1:14" ht="14.4" customHeight="1" x14ac:dyDescent="0.3">
      <c r="A301" s="747" t="s">
        <v>567</v>
      </c>
      <c r="B301" s="748" t="s">
        <v>568</v>
      </c>
      <c r="C301" s="749" t="s">
        <v>586</v>
      </c>
      <c r="D301" s="750" t="s">
        <v>587</v>
      </c>
      <c r="E301" s="751">
        <v>50113001</v>
      </c>
      <c r="F301" s="750" t="s">
        <v>598</v>
      </c>
      <c r="G301" s="749" t="s">
        <v>599</v>
      </c>
      <c r="H301" s="749">
        <v>104071</v>
      </c>
      <c r="I301" s="749">
        <v>4071</v>
      </c>
      <c r="J301" s="749" t="s">
        <v>691</v>
      </c>
      <c r="K301" s="749" t="s">
        <v>692</v>
      </c>
      <c r="L301" s="752">
        <v>152.99000000000004</v>
      </c>
      <c r="M301" s="752">
        <v>1</v>
      </c>
      <c r="N301" s="753">
        <v>152.99000000000004</v>
      </c>
    </row>
    <row r="302" spans="1:14" ht="14.4" customHeight="1" x14ac:dyDescent="0.3">
      <c r="A302" s="747" t="s">
        <v>567</v>
      </c>
      <c r="B302" s="748" t="s">
        <v>568</v>
      </c>
      <c r="C302" s="749" t="s">
        <v>586</v>
      </c>
      <c r="D302" s="750" t="s">
        <v>587</v>
      </c>
      <c r="E302" s="751">
        <v>50113001</v>
      </c>
      <c r="F302" s="750" t="s">
        <v>598</v>
      </c>
      <c r="G302" s="749" t="s">
        <v>599</v>
      </c>
      <c r="H302" s="749">
        <v>216572</v>
      </c>
      <c r="I302" s="749">
        <v>216572</v>
      </c>
      <c r="J302" s="749" t="s">
        <v>774</v>
      </c>
      <c r="K302" s="749" t="s">
        <v>775</v>
      </c>
      <c r="L302" s="752">
        <v>36.29</v>
      </c>
      <c r="M302" s="752">
        <v>2</v>
      </c>
      <c r="N302" s="753">
        <v>72.58</v>
      </c>
    </row>
    <row r="303" spans="1:14" ht="14.4" customHeight="1" x14ac:dyDescent="0.3">
      <c r="A303" s="747" t="s">
        <v>567</v>
      </c>
      <c r="B303" s="748" t="s">
        <v>568</v>
      </c>
      <c r="C303" s="749" t="s">
        <v>586</v>
      </c>
      <c r="D303" s="750" t="s">
        <v>587</v>
      </c>
      <c r="E303" s="751">
        <v>50113001</v>
      </c>
      <c r="F303" s="750" t="s">
        <v>598</v>
      </c>
      <c r="G303" s="749" t="s">
        <v>599</v>
      </c>
      <c r="H303" s="749">
        <v>124067</v>
      </c>
      <c r="I303" s="749">
        <v>124067</v>
      </c>
      <c r="J303" s="749" t="s">
        <v>774</v>
      </c>
      <c r="K303" s="749" t="s">
        <v>775</v>
      </c>
      <c r="L303" s="752">
        <v>36.53</v>
      </c>
      <c r="M303" s="752">
        <v>4</v>
      </c>
      <c r="N303" s="753">
        <v>146.12</v>
      </c>
    </row>
    <row r="304" spans="1:14" ht="14.4" customHeight="1" x14ac:dyDescent="0.3">
      <c r="A304" s="747" t="s">
        <v>567</v>
      </c>
      <c r="B304" s="748" t="s">
        <v>568</v>
      </c>
      <c r="C304" s="749" t="s">
        <v>586</v>
      </c>
      <c r="D304" s="750" t="s">
        <v>587</v>
      </c>
      <c r="E304" s="751">
        <v>50113001</v>
      </c>
      <c r="F304" s="750" t="s">
        <v>598</v>
      </c>
      <c r="G304" s="749" t="s">
        <v>599</v>
      </c>
      <c r="H304" s="749">
        <v>51366</v>
      </c>
      <c r="I304" s="749">
        <v>51366</v>
      </c>
      <c r="J304" s="749" t="s">
        <v>778</v>
      </c>
      <c r="K304" s="749" t="s">
        <v>779</v>
      </c>
      <c r="L304" s="752">
        <v>171.60000000000002</v>
      </c>
      <c r="M304" s="752">
        <v>4</v>
      </c>
      <c r="N304" s="753">
        <v>686.40000000000009</v>
      </c>
    </row>
    <row r="305" spans="1:14" ht="14.4" customHeight="1" x14ac:dyDescent="0.3">
      <c r="A305" s="747" t="s">
        <v>567</v>
      </c>
      <c r="B305" s="748" t="s">
        <v>568</v>
      </c>
      <c r="C305" s="749" t="s">
        <v>586</v>
      </c>
      <c r="D305" s="750" t="s">
        <v>587</v>
      </c>
      <c r="E305" s="751">
        <v>50113001</v>
      </c>
      <c r="F305" s="750" t="s">
        <v>598</v>
      </c>
      <c r="G305" s="749" t="s">
        <v>599</v>
      </c>
      <c r="H305" s="749">
        <v>132082</v>
      </c>
      <c r="I305" s="749">
        <v>32082</v>
      </c>
      <c r="J305" s="749" t="s">
        <v>782</v>
      </c>
      <c r="K305" s="749" t="s">
        <v>783</v>
      </c>
      <c r="L305" s="752">
        <v>82.469999999999985</v>
      </c>
      <c r="M305" s="752">
        <v>1</v>
      </c>
      <c r="N305" s="753">
        <v>82.469999999999985</v>
      </c>
    </row>
    <row r="306" spans="1:14" ht="14.4" customHeight="1" x14ac:dyDescent="0.3">
      <c r="A306" s="747" t="s">
        <v>567</v>
      </c>
      <c r="B306" s="748" t="s">
        <v>568</v>
      </c>
      <c r="C306" s="749" t="s">
        <v>586</v>
      </c>
      <c r="D306" s="750" t="s">
        <v>587</v>
      </c>
      <c r="E306" s="751">
        <v>50113001</v>
      </c>
      <c r="F306" s="750" t="s">
        <v>598</v>
      </c>
      <c r="G306" s="749" t="s">
        <v>599</v>
      </c>
      <c r="H306" s="749">
        <v>100802</v>
      </c>
      <c r="I306" s="749">
        <v>0</v>
      </c>
      <c r="J306" s="749" t="s">
        <v>798</v>
      </c>
      <c r="K306" s="749" t="s">
        <v>799</v>
      </c>
      <c r="L306" s="752">
        <v>74.707925091709413</v>
      </c>
      <c r="M306" s="752">
        <v>15</v>
      </c>
      <c r="N306" s="753">
        <v>1120.6188763756411</v>
      </c>
    </row>
    <row r="307" spans="1:14" ht="14.4" customHeight="1" x14ac:dyDescent="0.3">
      <c r="A307" s="747" t="s">
        <v>567</v>
      </c>
      <c r="B307" s="748" t="s">
        <v>568</v>
      </c>
      <c r="C307" s="749" t="s">
        <v>586</v>
      </c>
      <c r="D307" s="750" t="s">
        <v>587</v>
      </c>
      <c r="E307" s="751">
        <v>50113001</v>
      </c>
      <c r="F307" s="750" t="s">
        <v>598</v>
      </c>
      <c r="G307" s="749" t="s">
        <v>599</v>
      </c>
      <c r="H307" s="749">
        <v>921245</v>
      </c>
      <c r="I307" s="749">
        <v>0</v>
      </c>
      <c r="J307" s="749" t="s">
        <v>1096</v>
      </c>
      <c r="K307" s="749" t="s">
        <v>569</v>
      </c>
      <c r="L307" s="752">
        <v>104.43349535542575</v>
      </c>
      <c r="M307" s="752">
        <v>16</v>
      </c>
      <c r="N307" s="753">
        <v>1670.935925686812</v>
      </c>
    </row>
    <row r="308" spans="1:14" ht="14.4" customHeight="1" x14ac:dyDescent="0.3">
      <c r="A308" s="747" t="s">
        <v>567</v>
      </c>
      <c r="B308" s="748" t="s">
        <v>568</v>
      </c>
      <c r="C308" s="749" t="s">
        <v>586</v>
      </c>
      <c r="D308" s="750" t="s">
        <v>587</v>
      </c>
      <c r="E308" s="751">
        <v>50113001</v>
      </c>
      <c r="F308" s="750" t="s">
        <v>598</v>
      </c>
      <c r="G308" s="749" t="s">
        <v>599</v>
      </c>
      <c r="H308" s="749">
        <v>921244</v>
      </c>
      <c r="I308" s="749">
        <v>0</v>
      </c>
      <c r="J308" s="749" t="s">
        <v>1097</v>
      </c>
      <c r="K308" s="749" t="s">
        <v>569</v>
      </c>
      <c r="L308" s="752">
        <v>76.364884166378729</v>
      </c>
      <c r="M308" s="752">
        <v>17</v>
      </c>
      <c r="N308" s="753">
        <v>1298.2030308284384</v>
      </c>
    </row>
    <row r="309" spans="1:14" ht="14.4" customHeight="1" x14ac:dyDescent="0.3">
      <c r="A309" s="747" t="s">
        <v>567</v>
      </c>
      <c r="B309" s="748" t="s">
        <v>568</v>
      </c>
      <c r="C309" s="749" t="s">
        <v>586</v>
      </c>
      <c r="D309" s="750" t="s">
        <v>587</v>
      </c>
      <c r="E309" s="751">
        <v>50113001</v>
      </c>
      <c r="F309" s="750" t="s">
        <v>598</v>
      </c>
      <c r="G309" s="749" t="s">
        <v>599</v>
      </c>
      <c r="H309" s="749">
        <v>921272</v>
      </c>
      <c r="I309" s="749">
        <v>0</v>
      </c>
      <c r="J309" s="749" t="s">
        <v>1098</v>
      </c>
      <c r="K309" s="749" t="s">
        <v>569</v>
      </c>
      <c r="L309" s="752">
        <v>83.207103270840889</v>
      </c>
      <c r="M309" s="752">
        <v>40</v>
      </c>
      <c r="N309" s="753">
        <v>3328.2841308336356</v>
      </c>
    </row>
    <row r="310" spans="1:14" ht="14.4" customHeight="1" x14ac:dyDescent="0.3">
      <c r="A310" s="747" t="s">
        <v>567</v>
      </c>
      <c r="B310" s="748" t="s">
        <v>568</v>
      </c>
      <c r="C310" s="749" t="s">
        <v>586</v>
      </c>
      <c r="D310" s="750" t="s">
        <v>587</v>
      </c>
      <c r="E310" s="751">
        <v>50113001</v>
      </c>
      <c r="F310" s="750" t="s">
        <v>598</v>
      </c>
      <c r="G310" s="749" t="s">
        <v>599</v>
      </c>
      <c r="H310" s="749">
        <v>921241</v>
      </c>
      <c r="I310" s="749">
        <v>0</v>
      </c>
      <c r="J310" s="749" t="s">
        <v>1099</v>
      </c>
      <c r="K310" s="749" t="s">
        <v>569</v>
      </c>
      <c r="L310" s="752">
        <v>106.08845487625535</v>
      </c>
      <c r="M310" s="752">
        <v>14</v>
      </c>
      <c r="N310" s="753">
        <v>1485.238368267575</v>
      </c>
    </row>
    <row r="311" spans="1:14" ht="14.4" customHeight="1" x14ac:dyDescent="0.3">
      <c r="A311" s="747" t="s">
        <v>567</v>
      </c>
      <c r="B311" s="748" t="s">
        <v>568</v>
      </c>
      <c r="C311" s="749" t="s">
        <v>586</v>
      </c>
      <c r="D311" s="750" t="s">
        <v>587</v>
      </c>
      <c r="E311" s="751">
        <v>50113001</v>
      </c>
      <c r="F311" s="750" t="s">
        <v>598</v>
      </c>
      <c r="G311" s="749" t="s">
        <v>599</v>
      </c>
      <c r="H311" s="749">
        <v>900305</v>
      </c>
      <c r="I311" s="749">
        <v>0</v>
      </c>
      <c r="J311" s="749" t="s">
        <v>1100</v>
      </c>
      <c r="K311" s="749" t="s">
        <v>569</v>
      </c>
      <c r="L311" s="752">
        <v>309.53984504803645</v>
      </c>
      <c r="M311" s="752">
        <v>2</v>
      </c>
      <c r="N311" s="753">
        <v>619.07969009607291</v>
      </c>
    </row>
    <row r="312" spans="1:14" ht="14.4" customHeight="1" x14ac:dyDescent="0.3">
      <c r="A312" s="747" t="s">
        <v>567</v>
      </c>
      <c r="B312" s="748" t="s">
        <v>568</v>
      </c>
      <c r="C312" s="749" t="s">
        <v>586</v>
      </c>
      <c r="D312" s="750" t="s">
        <v>587</v>
      </c>
      <c r="E312" s="751">
        <v>50113001</v>
      </c>
      <c r="F312" s="750" t="s">
        <v>598</v>
      </c>
      <c r="G312" s="749" t="s">
        <v>599</v>
      </c>
      <c r="H312" s="749">
        <v>920376</v>
      </c>
      <c r="I312" s="749">
        <v>0</v>
      </c>
      <c r="J312" s="749" t="s">
        <v>824</v>
      </c>
      <c r="K312" s="749" t="s">
        <v>569</v>
      </c>
      <c r="L312" s="752">
        <v>72.272371257604277</v>
      </c>
      <c r="M312" s="752">
        <v>75</v>
      </c>
      <c r="N312" s="753">
        <v>5420.4278443203211</v>
      </c>
    </row>
    <row r="313" spans="1:14" ht="14.4" customHeight="1" x14ac:dyDescent="0.3">
      <c r="A313" s="747" t="s">
        <v>567</v>
      </c>
      <c r="B313" s="748" t="s">
        <v>568</v>
      </c>
      <c r="C313" s="749" t="s">
        <v>586</v>
      </c>
      <c r="D313" s="750" t="s">
        <v>587</v>
      </c>
      <c r="E313" s="751">
        <v>50113001</v>
      </c>
      <c r="F313" s="750" t="s">
        <v>598</v>
      </c>
      <c r="G313" s="749" t="s">
        <v>599</v>
      </c>
      <c r="H313" s="749">
        <v>920064</v>
      </c>
      <c r="I313" s="749">
        <v>0</v>
      </c>
      <c r="J313" s="749" t="s">
        <v>1101</v>
      </c>
      <c r="K313" s="749" t="s">
        <v>569</v>
      </c>
      <c r="L313" s="752">
        <v>55.385943076158377</v>
      </c>
      <c r="M313" s="752">
        <v>2</v>
      </c>
      <c r="N313" s="753">
        <v>110.77188615231675</v>
      </c>
    </row>
    <row r="314" spans="1:14" ht="14.4" customHeight="1" x14ac:dyDescent="0.3">
      <c r="A314" s="747" t="s">
        <v>567</v>
      </c>
      <c r="B314" s="748" t="s">
        <v>568</v>
      </c>
      <c r="C314" s="749" t="s">
        <v>586</v>
      </c>
      <c r="D314" s="750" t="s">
        <v>587</v>
      </c>
      <c r="E314" s="751">
        <v>50113001</v>
      </c>
      <c r="F314" s="750" t="s">
        <v>598</v>
      </c>
      <c r="G314" s="749" t="s">
        <v>599</v>
      </c>
      <c r="H314" s="749">
        <v>921453</v>
      </c>
      <c r="I314" s="749">
        <v>0</v>
      </c>
      <c r="J314" s="749" t="s">
        <v>1102</v>
      </c>
      <c r="K314" s="749" t="s">
        <v>569</v>
      </c>
      <c r="L314" s="752">
        <v>60.185505665183349</v>
      </c>
      <c r="M314" s="752">
        <v>40</v>
      </c>
      <c r="N314" s="753">
        <v>2407.4202266073339</v>
      </c>
    </row>
    <row r="315" spans="1:14" ht="14.4" customHeight="1" x14ac:dyDescent="0.3">
      <c r="A315" s="747" t="s">
        <v>567</v>
      </c>
      <c r="B315" s="748" t="s">
        <v>568</v>
      </c>
      <c r="C315" s="749" t="s">
        <v>586</v>
      </c>
      <c r="D315" s="750" t="s">
        <v>587</v>
      </c>
      <c r="E315" s="751">
        <v>50113001</v>
      </c>
      <c r="F315" s="750" t="s">
        <v>598</v>
      </c>
      <c r="G315" s="749" t="s">
        <v>599</v>
      </c>
      <c r="H315" s="749">
        <v>921230</v>
      </c>
      <c r="I315" s="749">
        <v>0</v>
      </c>
      <c r="J315" s="749" t="s">
        <v>1103</v>
      </c>
      <c r="K315" s="749" t="s">
        <v>569</v>
      </c>
      <c r="L315" s="752">
        <v>38.967428861034627</v>
      </c>
      <c r="M315" s="752">
        <v>4</v>
      </c>
      <c r="N315" s="753">
        <v>155.86971544413851</v>
      </c>
    </row>
    <row r="316" spans="1:14" ht="14.4" customHeight="1" x14ac:dyDescent="0.3">
      <c r="A316" s="747" t="s">
        <v>567</v>
      </c>
      <c r="B316" s="748" t="s">
        <v>568</v>
      </c>
      <c r="C316" s="749" t="s">
        <v>586</v>
      </c>
      <c r="D316" s="750" t="s">
        <v>587</v>
      </c>
      <c r="E316" s="751">
        <v>50113001</v>
      </c>
      <c r="F316" s="750" t="s">
        <v>598</v>
      </c>
      <c r="G316" s="749" t="s">
        <v>599</v>
      </c>
      <c r="H316" s="749">
        <v>203092</v>
      </c>
      <c r="I316" s="749">
        <v>203092</v>
      </c>
      <c r="J316" s="749" t="s">
        <v>1104</v>
      </c>
      <c r="K316" s="749" t="s">
        <v>1105</v>
      </c>
      <c r="L316" s="752">
        <v>151.55999999999997</v>
      </c>
      <c r="M316" s="752">
        <v>2</v>
      </c>
      <c r="N316" s="753">
        <v>303.11999999999995</v>
      </c>
    </row>
    <row r="317" spans="1:14" ht="14.4" customHeight="1" x14ac:dyDescent="0.3">
      <c r="A317" s="747" t="s">
        <v>567</v>
      </c>
      <c r="B317" s="748" t="s">
        <v>568</v>
      </c>
      <c r="C317" s="749" t="s">
        <v>586</v>
      </c>
      <c r="D317" s="750" t="s">
        <v>587</v>
      </c>
      <c r="E317" s="751">
        <v>50113001</v>
      </c>
      <c r="F317" s="750" t="s">
        <v>598</v>
      </c>
      <c r="G317" s="749" t="s">
        <v>599</v>
      </c>
      <c r="H317" s="749">
        <v>102439</v>
      </c>
      <c r="I317" s="749">
        <v>2439</v>
      </c>
      <c r="J317" s="749" t="s">
        <v>1106</v>
      </c>
      <c r="K317" s="749" t="s">
        <v>1107</v>
      </c>
      <c r="L317" s="752">
        <v>285.08000000000004</v>
      </c>
      <c r="M317" s="752">
        <v>9</v>
      </c>
      <c r="N317" s="753">
        <v>2565.7200000000003</v>
      </c>
    </row>
    <row r="318" spans="1:14" ht="14.4" customHeight="1" x14ac:dyDescent="0.3">
      <c r="A318" s="747" t="s">
        <v>567</v>
      </c>
      <c r="B318" s="748" t="s">
        <v>568</v>
      </c>
      <c r="C318" s="749" t="s">
        <v>586</v>
      </c>
      <c r="D318" s="750" t="s">
        <v>587</v>
      </c>
      <c r="E318" s="751">
        <v>50113001</v>
      </c>
      <c r="F318" s="750" t="s">
        <v>598</v>
      </c>
      <c r="G318" s="749" t="s">
        <v>599</v>
      </c>
      <c r="H318" s="749">
        <v>176538</v>
      </c>
      <c r="I318" s="749">
        <v>76538</v>
      </c>
      <c r="J318" s="749" t="s">
        <v>1108</v>
      </c>
      <c r="K318" s="749" t="s">
        <v>1109</v>
      </c>
      <c r="L318" s="752">
        <v>486.89</v>
      </c>
      <c r="M318" s="752">
        <v>1</v>
      </c>
      <c r="N318" s="753">
        <v>486.89</v>
      </c>
    </row>
    <row r="319" spans="1:14" ht="14.4" customHeight="1" x14ac:dyDescent="0.3">
      <c r="A319" s="747" t="s">
        <v>567</v>
      </c>
      <c r="B319" s="748" t="s">
        <v>568</v>
      </c>
      <c r="C319" s="749" t="s">
        <v>586</v>
      </c>
      <c r="D319" s="750" t="s">
        <v>587</v>
      </c>
      <c r="E319" s="751">
        <v>50113001</v>
      </c>
      <c r="F319" s="750" t="s">
        <v>598</v>
      </c>
      <c r="G319" s="749" t="s">
        <v>599</v>
      </c>
      <c r="H319" s="749">
        <v>102684</v>
      </c>
      <c r="I319" s="749">
        <v>2684</v>
      </c>
      <c r="J319" s="749" t="s">
        <v>850</v>
      </c>
      <c r="K319" s="749" t="s">
        <v>851</v>
      </c>
      <c r="L319" s="752">
        <v>73.790000000000006</v>
      </c>
      <c r="M319" s="752">
        <v>1</v>
      </c>
      <c r="N319" s="753">
        <v>73.790000000000006</v>
      </c>
    </row>
    <row r="320" spans="1:14" ht="14.4" customHeight="1" x14ac:dyDescent="0.3">
      <c r="A320" s="747" t="s">
        <v>567</v>
      </c>
      <c r="B320" s="748" t="s">
        <v>568</v>
      </c>
      <c r="C320" s="749" t="s">
        <v>586</v>
      </c>
      <c r="D320" s="750" t="s">
        <v>587</v>
      </c>
      <c r="E320" s="751">
        <v>50113001</v>
      </c>
      <c r="F320" s="750" t="s">
        <v>598</v>
      </c>
      <c r="G320" s="749" t="s">
        <v>599</v>
      </c>
      <c r="H320" s="749">
        <v>848950</v>
      </c>
      <c r="I320" s="749">
        <v>155148</v>
      </c>
      <c r="J320" s="749" t="s">
        <v>893</v>
      </c>
      <c r="K320" s="749" t="s">
        <v>895</v>
      </c>
      <c r="L320" s="752">
        <v>18.644615384615392</v>
      </c>
      <c r="M320" s="752">
        <v>13</v>
      </c>
      <c r="N320" s="753">
        <v>242.38000000000008</v>
      </c>
    </row>
    <row r="321" spans="1:14" ht="14.4" customHeight="1" x14ac:dyDescent="0.3">
      <c r="A321" s="747" t="s">
        <v>567</v>
      </c>
      <c r="B321" s="748" t="s">
        <v>568</v>
      </c>
      <c r="C321" s="749" t="s">
        <v>586</v>
      </c>
      <c r="D321" s="750" t="s">
        <v>587</v>
      </c>
      <c r="E321" s="751">
        <v>50113001</v>
      </c>
      <c r="F321" s="750" t="s">
        <v>598</v>
      </c>
      <c r="G321" s="749" t="s">
        <v>599</v>
      </c>
      <c r="H321" s="749">
        <v>159357</v>
      </c>
      <c r="I321" s="749">
        <v>59357</v>
      </c>
      <c r="J321" s="749" t="s">
        <v>899</v>
      </c>
      <c r="K321" s="749" t="s">
        <v>900</v>
      </c>
      <c r="L321" s="752">
        <v>188.88048251758735</v>
      </c>
      <c r="M321" s="752">
        <v>3</v>
      </c>
      <c r="N321" s="753">
        <v>566.64144755276209</v>
      </c>
    </row>
    <row r="322" spans="1:14" ht="14.4" customHeight="1" x14ac:dyDescent="0.3">
      <c r="A322" s="747" t="s">
        <v>567</v>
      </c>
      <c r="B322" s="748" t="s">
        <v>568</v>
      </c>
      <c r="C322" s="749" t="s">
        <v>586</v>
      </c>
      <c r="D322" s="750" t="s">
        <v>587</v>
      </c>
      <c r="E322" s="751">
        <v>50113001</v>
      </c>
      <c r="F322" s="750" t="s">
        <v>598</v>
      </c>
      <c r="G322" s="749" t="s">
        <v>599</v>
      </c>
      <c r="H322" s="749">
        <v>185793</v>
      </c>
      <c r="I322" s="749">
        <v>136395</v>
      </c>
      <c r="J322" s="749" t="s">
        <v>910</v>
      </c>
      <c r="K322" s="749" t="s">
        <v>911</v>
      </c>
      <c r="L322" s="752">
        <v>190.83190476190472</v>
      </c>
      <c r="M322" s="752">
        <v>21</v>
      </c>
      <c r="N322" s="753">
        <v>4007.4699999999993</v>
      </c>
    </row>
    <row r="323" spans="1:14" ht="14.4" customHeight="1" x14ac:dyDescent="0.3">
      <c r="A323" s="747" t="s">
        <v>567</v>
      </c>
      <c r="B323" s="748" t="s">
        <v>568</v>
      </c>
      <c r="C323" s="749" t="s">
        <v>586</v>
      </c>
      <c r="D323" s="750" t="s">
        <v>587</v>
      </c>
      <c r="E323" s="751">
        <v>50113001</v>
      </c>
      <c r="F323" s="750" t="s">
        <v>598</v>
      </c>
      <c r="G323" s="749" t="s">
        <v>599</v>
      </c>
      <c r="H323" s="749">
        <v>193109</v>
      </c>
      <c r="I323" s="749">
        <v>93109</v>
      </c>
      <c r="J323" s="749" t="s">
        <v>918</v>
      </c>
      <c r="K323" s="749" t="s">
        <v>692</v>
      </c>
      <c r="L323" s="752">
        <v>151.50407317073166</v>
      </c>
      <c r="M323" s="752">
        <v>820</v>
      </c>
      <c r="N323" s="753">
        <v>124233.33999999997</v>
      </c>
    </row>
    <row r="324" spans="1:14" ht="14.4" customHeight="1" x14ac:dyDescent="0.3">
      <c r="A324" s="747" t="s">
        <v>567</v>
      </c>
      <c r="B324" s="748" t="s">
        <v>568</v>
      </c>
      <c r="C324" s="749" t="s">
        <v>586</v>
      </c>
      <c r="D324" s="750" t="s">
        <v>587</v>
      </c>
      <c r="E324" s="751">
        <v>50113001</v>
      </c>
      <c r="F324" s="750" t="s">
        <v>598</v>
      </c>
      <c r="G324" s="749" t="s">
        <v>599</v>
      </c>
      <c r="H324" s="749">
        <v>847084</v>
      </c>
      <c r="I324" s="749">
        <v>83443</v>
      </c>
      <c r="J324" s="749" t="s">
        <v>931</v>
      </c>
      <c r="K324" s="749" t="s">
        <v>932</v>
      </c>
      <c r="L324" s="752">
        <v>133.76991889190694</v>
      </c>
      <c r="M324" s="752">
        <v>4</v>
      </c>
      <c r="N324" s="753">
        <v>535.07967556762776</v>
      </c>
    </row>
    <row r="325" spans="1:14" ht="14.4" customHeight="1" x14ac:dyDescent="0.3">
      <c r="A325" s="747" t="s">
        <v>567</v>
      </c>
      <c r="B325" s="748" t="s">
        <v>568</v>
      </c>
      <c r="C325" s="749" t="s">
        <v>586</v>
      </c>
      <c r="D325" s="750" t="s">
        <v>587</v>
      </c>
      <c r="E325" s="751">
        <v>50113013</v>
      </c>
      <c r="F325" s="750" t="s">
        <v>1015</v>
      </c>
      <c r="G325" s="749" t="s">
        <v>606</v>
      </c>
      <c r="H325" s="749">
        <v>185525</v>
      </c>
      <c r="I325" s="749">
        <v>85525</v>
      </c>
      <c r="J325" s="749" t="s">
        <v>1110</v>
      </c>
      <c r="K325" s="749" t="s">
        <v>1111</v>
      </c>
      <c r="L325" s="752">
        <v>111.31999999999998</v>
      </c>
      <c r="M325" s="752">
        <v>2</v>
      </c>
      <c r="N325" s="753">
        <v>222.63999999999996</v>
      </c>
    </row>
    <row r="326" spans="1:14" ht="14.4" customHeight="1" x14ac:dyDescent="0.3">
      <c r="A326" s="747" t="s">
        <v>567</v>
      </c>
      <c r="B326" s="748" t="s">
        <v>568</v>
      </c>
      <c r="C326" s="749" t="s">
        <v>586</v>
      </c>
      <c r="D326" s="750" t="s">
        <v>587</v>
      </c>
      <c r="E326" s="751">
        <v>50113013</v>
      </c>
      <c r="F326" s="750" t="s">
        <v>1015</v>
      </c>
      <c r="G326" s="749" t="s">
        <v>606</v>
      </c>
      <c r="H326" s="749">
        <v>203097</v>
      </c>
      <c r="I326" s="749">
        <v>203097</v>
      </c>
      <c r="J326" s="749" t="s">
        <v>1018</v>
      </c>
      <c r="K326" s="749" t="s">
        <v>1019</v>
      </c>
      <c r="L326" s="752">
        <v>166.85285714285712</v>
      </c>
      <c r="M326" s="752">
        <v>7</v>
      </c>
      <c r="N326" s="753">
        <v>1167.9699999999998</v>
      </c>
    </row>
    <row r="327" spans="1:14" ht="14.4" customHeight="1" x14ac:dyDescent="0.3">
      <c r="A327" s="747" t="s">
        <v>567</v>
      </c>
      <c r="B327" s="748" t="s">
        <v>568</v>
      </c>
      <c r="C327" s="749" t="s">
        <v>586</v>
      </c>
      <c r="D327" s="750" t="s">
        <v>587</v>
      </c>
      <c r="E327" s="751">
        <v>50113013</v>
      </c>
      <c r="F327" s="750" t="s">
        <v>1015</v>
      </c>
      <c r="G327" s="749" t="s">
        <v>599</v>
      </c>
      <c r="H327" s="749">
        <v>117171</v>
      </c>
      <c r="I327" s="749">
        <v>17171</v>
      </c>
      <c r="J327" s="749" t="s">
        <v>1028</v>
      </c>
      <c r="K327" s="749" t="s">
        <v>767</v>
      </c>
      <c r="L327" s="752">
        <v>73.44</v>
      </c>
      <c r="M327" s="752">
        <v>1</v>
      </c>
      <c r="N327" s="753">
        <v>73.44</v>
      </c>
    </row>
    <row r="328" spans="1:14" ht="14.4" customHeight="1" x14ac:dyDescent="0.3">
      <c r="A328" s="747" t="s">
        <v>567</v>
      </c>
      <c r="B328" s="748" t="s">
        <v>568</v>
      </c>
      <c r="C328" s="749" t="s">
        <v>586</v>
      </c>
      <c r="D328" s="750" t="s">
        <v>587</v>
      </c>
      <c r="E328" s="751">
        <v>50113013</v>
      </c>
      <c r="F328" s="750" t="s">
        <v>1015</v>
      </c>
      <c r="G328" s="749" t="s">
        <v>599</v>
      </c>
      <c r="H328" s="749">
        <v>101066</v>
      </c>
      <c r="I328" s="749">
        <v>1066</v>
      </c>
      <c r="J328" s="749" t="s">
        <v>1054</v>
      </c>
      <c r="K328" s="749" t="s">
        <v>1055</v>
      </c>
      <c r="L328" s="752">
        <v>50.690000000000005</v>
      </c>
      <c r="M328" s="752">
        <v>3</v>
      </c>
      <c r="N328" s="753">
        <v>152.07000000000002</v>
      </c>
    </row>
    <row r="329" spans="1:14" ht="14.4" customHeight="1" x14ac:dyDescent="0.3">
      <c r="A329" s="747" t="s">
        <v>567</v>
      </c>
      <c r="B329" s="748" t="s">
        <v>568</v>
      </c>
      <c r="C329" s="749" t="s">
        <v>589</v>
      </c>
      <c r="D329" s="750" t="s">
        <v>590</v>
      </c>
      <c r="E329" s="751">
        <v>50113001</v>
      </c>
      <c r="F329" s="750" t="s">
        <v>598</v>
      </c>
      <c r="G329" s="749" t="s">
        <v>599</v>
      </c>
      <c r="H329" s="749">
        <v>196887</v>
      </c>
      <c r="I329" s="749">
        <v>96887</v>
      </c>
      <c r="J329" s="749" t="s">
        <v>600</v>
      </c>
      <c r="K329" s="749" t="s">
        <v>601</v>
      </c>
      <c r="L329" s="752">
        <v>69.379210656878129</v>
      </c>
      <c r="M329" s="752">
        <v>34</v>
      </c>
      <c r="N329" s="753">
        <v>2358.8931623338563</v>
      </c>
    </row>
    <row r="330" spans="1:14" ht="14.4" customHeight="1" x14ac:dyDescent="0.3">
      <c r="A330" s="747" t="s">
        <v>567</v>
      </c>
      <c r="B330" s="748" t="s">
        <v>568</v>
      </c>
      <c r="C330" s="749" t="s">
        <v>589</v>
      </c>
      <c r="D330" s="750" t="s">
        <v>590</v>
      </c>
      <c r="E330" s="751">
        <v>50113001</v>
      </c>
      <c r="F330" s="750" t="s">
        <v>598</v>
      </c>
      <c r="G330" s="749" t="s">
        <v>599</v>
      </c>
      <c r="H330" s="749">
        <v>100362</v>
      </c>
      <c r="I330" s="749">
        <v>362</v>
      </c>
      <c r="J330" s="749" t="s">
        <v>609</v>
      </c>
      <c r="K330" s="749" t="s">
        <v>610</v>
      </c>
      <c r="L330" s="752">
        <v>87.030000000000044</v>
      </c>
      <c r="M330" s="752">
        <v>2</v>
      </c>
      <c r="N330" s="753">
        <v>174.06000000000009</v>
      </c>
    </row>
    <row r="331" spans="1:14" ht="14.4" customHeight="1" x14ac:dyDescent="0.3">
      <c r="A331" s="747" t="s">
        <v>567</v>
      </c>
      <c r="B331" s="748" t="s">
        <v>568</v>
      </c>
      <c r="C331" s="749" t="s">
        <v>589</v>
      </c>
      <c r="D331" s="750" t="s">
        <v>590</v>
      </c>
      <c r="E331" s="751">
        <v>50113001</v>
      </c>
      <c r="F331" s="750" t="s">
        <v>598</v>
      </c>
      <c r="G331" s="749" t="s">
        <v>599</v>
      </c>
      <c r="H331" s="749">
        <v>196610</v>
      </c>
      <c r="I331" s="749">
        <v>96610</v>
      </c>
      <c r="J331" s="749" t="s">
        <v>1090</v>
      </c>
      <c r="K331" s="749" t="s">
        <v>1091</v>
      </c>
      <c r="L331" s="752">
        <v>46.390000000000008</v>
      </c>
      <c r="M331" s="752">
        <v>2</v>
      </c>
      <c r="N331" s="753">
        <v>92.780000000000015</v>
      </c>
    </row>
    <row r="332" spans="1:14" ht="14.4" customHeight="1" x14ac:dyDescent="0.3">
      <c r="A332" s="747" t="s">
        <v>567</v>
      </c>
      <c r="B332" s="748" t="s">
        <v>568</v>
      </c>
      <c r="C332" s="749" t="s">
        <v>589</v>
      </c>
      <c r="D332" s="750" t="s">
        <v>590</v>
      </c>
      <c r="E332" s="751">
        <v>50113001</v>
      </c>
      <c r="F332" s="750" t="s">
        <v>598</v>
      </c>
      <c r="G332" s="749" t="s">
        <v>599</v>
      </c>
      <c r="H332" s="749">
        <v>169755</v>
      </c>
      <c r="I332" s="749">
        <v>69755</v>
      </c>
      <c r="J332" s="749" t="s">
        <v>633</v>
      </c>
      <c r="K332" s="749" t="s">
        <v>634</v>
      </c>
      <c r="L332" s="752">
        <v>36.93</v>
      </c>
      <c r="M332" s="752">
        <v>1</v>
      </c>
      <c r="N332" s="753">
        <v>36.93</v>
      </c>
    </row>
    <row r="333" spans="1:14" ht="14.4" customHeight="1" x14ac:dyDescent="0.3">
      <c r="A333" s="747" t="s">
        <v>567</v>
      </c>
      <c r="B333" s="748" t="s">
        <v>568</v>
      </c>
      <c r="C333" s="749" t="s">
        <v>589</v>
      </c>
      <c r="D333" s="750" t="s">
        <v>590</v>
      </c>
      <c r="E333" s="751">
        <v>50113001</v>
      </c>
      <c r="F333" s="750" t="s">
        <v>598</v>
      </c>
      <c r="G333" s="749" t="s">
        <v>599</v>
      </c>
      <c r="H333" s="749">
        <v>148888</v>
      </c>
      <c r="I333" s="749">
        <v>48888</v>
      </c>
      <c r="J333" s="749" t="s">
        <v>1112</v>
      </c>
      <c r="K333" s="749" t="s">
        <v>1113</v>
      </c>
      <c r="L333" s="752">
        <v>58.400000000000013</v>
      </c>
      <c r="M333" s="752">
        <v>5</v>
      </c>
      <c r="N333" s="753">
        <v>292.00000000000006</v>
      </c>
    </row>
    <row r="334" spans="1:14" ht="14.4" customHeight="1" x14ac:dyDescent="0.3">
      <c r="A334" s="747" t="s">
        <v>567</v>
      </c>
      <c r="B334" s="748" t="s">
        <v>568</v>
      </c>
      <c r="C334" s="749" t="s">
        <v>589</v>
      </c>
      <c r="D334" s="750" t="s">
        <v>590</v>
      </c>
      <c r="E334" s="751">
        <v>50113001</v>
      </c>
      <c r="F334" s="750" t="s">
        <v>598</v>
      </c>
      <c r="G334" s="749" t="s">
        <v>599</v>
      </c>
      <c r="H334" s="749">
        <v>100394</v>
      </c>
      <c r="I334" s="749">
        <v>394</v>
      </c>
      <c r="J334" s="749" t="s">
        <v>635</v>
      </c>
      <c r="K334" s="749" t="s">
        <v>636</v>
      </c>
      <c r="L334" s="752">
        <v>65.739999999999995</v>
      </c>
      <c r="M334" s="752">
        <v>1</v>
      </c>
      <c r="N334" s="753">
        <v>65.739999999999995</v>
      </c>
    </row>
    <row r="335" spans="1:14" ht="14.4" customHeight="1" x14ac:dyDescent="0.3">
      <c r="A335" s="747" t="s">
        <v>567</v>
      </c>
      <c r="B335" s="748" t="s">
        <v>568</v>
      </c>
      <c r="C335" s="749" t="s">
        <v>589</v>
      </c>
      <c r="D335" s="750" t="s">
        <v>590</v>
      </c>
      <c r="E335" s="751">
        <v>50113001</v>
      </c>
      <c r="F335" s="750" t="s">
        <v>598</v>
      </c>
      <c r="G335" s="749" t="s">
        <v>599</v>
      </c>
      <c r="H335" s="749">
        <v>207697</v>
      </c>
      <c r="I335" s="749">
        <v>207697</v>
      </c>
      <c r="J335" s="749" t="s">
        <v>1114</v>
      </c>
      <c r="K335" s="749" t="s">
        <v>1115</v>
      </c>
      <c r="L335" s="752">
        <v>1476.31</v>
      </c>
      <c r="M335" s="752">
        <v>1</v>
      </c>
      <c r="N335" s="753">
        <v>1476.31</v>
      </c>
    </row>
    <row r="336" spans="1:14" ht="14.4" customHeight="1" x14ac:dyDescent="0.3">
      <c r="A336" s="747" t="s">
        <v>567</v>
      </c>
      <c r="B336" s="748" t="s">
        <v>568</v>
      </c>
      <c r="C336" s="749" t="s">
        <v>589</v>
      </c>
      <c r="D336" s="750" t="s">
        <v>590</v>
      </c>
      <c r="E336" s="751">
        <v>50113001</v>
      </c>
      <c r="F336" s="750" t="s">
        <v>598</v>
      </c>
      <c r="G336" s="749" t="s">
        <v>599</v>
      </c>
      <c r="H336" s="749">
        <v>124067</v>
      </c>
      <c r="I336" s="749">
        <v>124067</v>
      </c>
      <c r="J336" s="749" t="s">
        <v>774</v>
      </c>
      <c r="K336" s="749" t="s">
        <v>775</v>
      </c>
      <c r="L336" s="752">
        <v>36.53</v>
      </c>
      <c r="M336" s="752">
        <v>2</v>
      </c>
      <c r="N336" s="753">
        <v>73.06</v>
      </c>
    </row>
    <row r="337" spans="1:14" ht="14.4" customHeight="1" x14ac:dyDescent="0.3">
      <c r="A337" s="747" t="s">
        <v>567</v>
      </c>
      <c r="B337" s="748" t="s">
        <v>568</v>
      </c>
      <c r="C337" s="749" t="s">
        <v>589</v>
      </c>
      <c r="D337" s="750" t="s">
        <v>590</v>
      </c>
      <c r="E337" s="751">
        <v>50113001</v>
      </c>
      <c r="F337" s="750" t="s">
        <v>598</v>
      </c>
      <c r="G337" s="749" t="s">
        <v>599</v>
      </c>
      <c r="H337" s="749">
        <v>100802</v>
      </c>
      <c r="I337" s="749">
        <v>0</v>
      </c>
      <c r="J337" s="749" t="s">
        <v>798</v>
      </c>
      <c r="K337" s="749" t="s">
        <v>799</v>
      </c>
      <c r="L337" s="752">
        <v>79.555708581602858</v>
      </c>
      <c r="M337" s="752">
        <v>13</v>
      </c>
      <c r="N337" s="753">
        <v>1034.2242115608371</v>
      </c>
    </row>
    <row r="338" spans="1:14" ht="14.4" customHeight="1" x14ac:dyDescent="0.3">
      <c r="A338" s="747" t="s">
        <v>567</v>
      </c>
      <c r="B338" s="748" t="s">
        <v>568</v>
      </c>
      <c r="C338" s="749" t="s">
        <v>589</v>
      </c>
      <c r="D338" s="750" t="s">
        <v>590</v>
      </c>
      <c r="E338" s="751">
        <v>50113001</v>
      </c>
      <c r="F338" s="750" t="s">
        <v>598</v>
      </c>
      <c r="G338" s="749" t="s">
        <v>599</v>
      </c>
      <c r="H338" s="749">
        <v>921244</v>
      </c>
      <c r="I338" s="749">
        <v>0</v>
      </c>
      <c r="J338" s="749" t="s">
        <v>1097</v>
      </c>
      <c r="K338" s="749" t="s">
        <v>569</v>
      </c>
      <c r="L338" s="752">
        <v>82.147651312179249</v>
      </c>
      <c r="M338" s="752">
        <v>3</v>
      </c>
      <c r="N338" s="753">
        <v>246.44295393653775</v>
      </c>
    </row>
    <row r="339" spans="1:14" ht="14.4" customHeight="1" x14ac:dyDescent="0.3">
      <c r="A339" s="747" t="s">
        <v>567</v>
      </c>
      <c r="B339" s="748" t="s">
        <v>568</v>
      </c>
      <c r="C339" s="749" t="s">
        <v>589</v>
      </c>
      <c r="D339" s="750" t="s">
        <v>590</v>
      </c>
      <c r="E339" s="751">
        <v>50113001</v>
      </c>
      <c r="F339" s="750" t="s">
        <v>598</v>
      </c>
      <c r="G339" s="749" t="s">
        <v>599</v>
      </c>
      <c r="H339" s="749">
        <v>930674</v>
      </c>
      <c r="I339" s="749">
        <v>0</v>
      </c>
      <c r="J339" s="749" t="s">
        <v>1116</v>
      </c>
      <c r="K339" s="749" t="s">
        <v>569</v>
      </c>
      <c r="L339" s="752">
        <v>192.87379830014737</v>
      </c>
      <c r="M339" s="752">
        <v>40</v>
      </c>
      <c r="N339" s="753">
        <v>7714.9519320058944</v>
      </c>
    </row>
    <row r="340" spans="1:14" ht="14.4" customHeight="1" x14ac:dyDescent="0.3">
      <c r="A340" s="747" t="s">
        <v>567</v>
      </c>
      <c r="B340" s="748" t="s">
        <v>568</v>
      </c>
      <c r="C340" s="749" t="s">
        <v>589</v>
      </c>
      <c r="D340" s="750" t="s">
        <v>590</v>
      </c>
      <c r="E340" s="751">
        <v>50113001</v>
      </c>
      <c r="F340" s="750" t="s">
        <v>598</v>
      </c>
      <c r="G340" s="749" t="s">
        <v>599</v>
      </c>
      <c r="H340" s="749">
        <v>921277</v>
      </c>
      <c r="I340" s="749">
        <v>0</v>
      </c>
      <c r="J340" s="749" t="s">
        <v>814</v>
      </c>
      <c r="K340" s="749" t="s">
        <v>569</v>
      </c>
      <c r="L340" s="752">
        <v>202.29126328217802</v>
      </c>
      <c r="M340" s="752">
        <v>8</v>
      </c>
      <c r="N340" s="753">
        <v>1618.3301062574242</v>
      </c>
    </row>
    <row r="341" spans="1:14" ht="14.4" customHeight="1" x14ac:dyDescent="0.3">
      <c r="A341" s="747" t="s">
        <v>567</v>
      </c>
      <c r="B341" s="748" t="s">
        <v>568</v>
      </c>
      <c r="C341" s="749" t="s">
        <v>589</v>
      </c>
      <c r="D341" s="750" t="s">
        <v>590</v>
      </c>
      <c r="E341" s="751">
        <v>50113001</v>
      </c>
      <c r="F341" s="750" t="s">
        <v>598</v>
      </c>
      <c r="G341" s="749" t="s">
        <v>599</v>
      </c>
      <c r="H341" s="749">
        <v>921241</v>
      </c>
      <c r="I341" s="749">
        <v>0</v>
      </c>
      <c r="J341" s="749" t="s">
        <v>1099</v>
      </c>
      <c r="K341" s="749" t="s">
        <v>569</v>
      </c>
      <c r="L341" s="752">
        <v>91.653564189551915</v>
      </c>
      <c r="M341" s="752">
        <v>23</v>
      </c>
      <c r="N341" s="753">
        <v>2108.031976359694</v>
      </c>
    </row>
    <row r="342" spans="1:14" ht="14.4" customHeight="1" x14ac:dyDescent="0.3">
      <c r="A342" s="747" t="s">
        <v>567</v>
      </c>
      <c r="B342" s="748" t="s">
        <v>568</v>
      </c>
      <c r="C342" s="749" t="s">
        <v>589</v>
      </c>
      <c r="D342" s="750" t="s">
        <v>590</v>
      </c>
      <c r="E342" s="751">
        <v>50113001</v>
      </c>
      <c r="F342" s="750" t="s">
        <v>598</v>
      </c>
      <c r="G342" s="749" t="s">
        <v>599</v>
      </c>
      <c r="H342" s="749">
        <v>920376</v>
      </c>
      <c r="I342" s="749">
        <v>0</v>
      </c>
      <c r="J342" s="749" t="s">
        <v>824</v>
      </c>
      <c r="K342" s="749" t="s">
        <v>569</v>
      </c>
      <c r="L342" s="752">
        <v>72.24235031082587</v>
      </c>
      <c r="M342" s="752">
        <v>20</v>
      </c>
      <c r="N342" s="753">
        <v>1444.8470062165175</v>
      </c>
    </row>
    <row r="343" spans="1:14" ht="14.4" customHeight="1" x14ac:dyDescent="0.3">
      <c r="A343" s="747" t="s">
        <v>567</v>
      </c>
      <c r="B343" s="748" t="s">
        <v>568</v>
      </c>
      <c r="C343" s="749" t="s">
        <v>589</v>
      </c>
      <c r="D343" s="750" t="s">
        <v>590</v>
      </c>
      <c r="E343" s="751">
        <v>50113001</v>
      </c>
      <c r="F343" s="750" t="s">
        <v>598</v>
      </c>
      <c r="G343" s="749" t="s">
        <v>599</v>
      </c>
      <c r="H343" s="749">
        <v>500412</v>
      </c>
      <c r="I343" s="749">
        <v>0</v>
      </c>
      <c r="J343" s="749" t="s">
        <v>826</v>
      </c>
      <c r="K343" s="749" t="s">
        <v>569</v>
      </c>
      <c r="L343" s="752">
        <v>107.42456014170729</v>
      </c>
      <c r="M343" s="752">
        <v>2</v>
      </c>
      <c r="N343" s="753">
        <v>214.84912028341458</v>
      </c>
    </row>
    <row r="344" spans="1:14" ht="14.4" customHeight="1" x14ac:dyDescent="0.3">
      <c r="A344" s="747" t="s">
        <v>567</v>
      </c>
      <c r="B344" s="748" t="s">
        <v>568</v>
      </c>
      <c r="C344" s="749" t="s">
        <v>589</v>
      </c>
      <c r="D344" s="750" t="s">
        <v>590</v>
      </c>
      <c r="E344" s="751">
        <v>50113001</v>
      </c>
      <c r="F344" s="750" t="s">
        <v>598</v>
      </c>
      <c r="G344" s="749" t="s">
        <v>599</v>
      </c>
      <c r="H344" s="749">
        <v>921218</v>
      </c>
      <c r="I344" s="749">
        <v>0</v>
      </c>
      <c r="J344" s="749" t="s">
        <v>827</v>
      </c>
      <c r="K344" s="749" t="s">
        <v>569</v>
      </c>
      <c r="L344" s="752">
        <v>109.08923627002663</v>
      </c>
      <c r="M344" s="752">
        <v>4</v>
      </c>
      <c r="N344" s="753">
        <v>436.35694508010653</v>
      </c>
    </row>
    <row r="345" spans="1:14" ht="14.4" customHeight="1" x14ac:dyDescent="0.3">
      <c r="A345" s="747" t="s">
        <v>567</v>
      </c>
      <c r="B345" s="748" t="s">
        <v>568</v>
      </c>
      <c r="C345" s="749" t="s">
        <v>589</v>
      </c>
      <c r="D345" s="750" t="s">
        <v>590</v>
      </c>
      <c r="E345" s="751">
        <v>50113001</v>
      </c>
      <c r="F345" s="750" t="s">
        <v>598</v>
      </c>
      <c r="G345" s="749" t="s">
        <v>599</v>
      </c>
      <c r="H345" s="749">
        <v>203092</v>
      </c>
      <c r="I345" s="749">
        <v>203092</v>
      </c>
      <c r="J345" s="749" t="s">
        <v>1104</v>
      </c>
      <c r="K345" s="749" t="s">
        <v>1105</v>
      </c>
      <c r="L345" s="752">
        <v>150.98222222222219</v>
      </c>
      <c r="M345" s="752">
        <v>9</v>
      </c>
      <c r="N345" s="753">
        <v>1358.8399999999997</v>
      </c>
    </row>
    <row r="346" spans="1:14" ht="14.4" customHeight="1" x14ac:dyDescent="0.3">
      <c r="A346" s="747" t="s">
        <v>567</v>
      </c>
      <c r="B346" s="748" t="s">
        <v>568</v>
      </c>
      <c r="C346" s="749" t="s">
        <v>589</v>
      </c>
      <c r="D346" s="750" t="s">
        <v>590</v>
      </c>
      <c r="E346" s="751">
        <v>50113001</v>
      </c>
      <c r="F346" s="750" t="s">
        <v>598</v>
      </c>
      <c r="G346" s="749" t="s">
        <v>599</v>
      </c>
      <c r="H346" s="749">
        <v>102439</v>
      </c>
      <c r="I346" s="749">
        <v>2439</v>
      </c>
      <c r="J346" s="749" t="s">
        <v>1106</v>
      </c>
      <c r="K346" s="749" t="s">
        <v>1107</v>
      </c>
      <c r="L346" s="752">
        <v>283.05862068965513</v>
      </c>
      <c r="M346" s="752">
        <v>29</v>
      </c>
      <c r="N346" s="753">
        <v>8208.6999999999989</v>
      </c>
    </row>
    <row r="347" spans="1:14" ht="14.4" customHeight="1" x14ac:dyDescent="0.3">
      <c r="A347" s="747" t="s">
        <v>567</v>
      </c>
      <c r="B347" s="748" t="s">
        <v>568</v>
      </c>
      <c r="C347" s="749" t="s">
        <v>589</v>
      </c>
      <c r="D347" s="750" t="s">
        <v>590</v>
      </c>
      <c r="E347" s="751">
        <v>50113001</v>
      </c>
      <c r="F347" s="750" t="s">
        <v>598</v>
      </c>
      <c r="G347" s="749" t="s">
        <v>599</v>
      </c>
      <c r="H347" s="749">
        <v>102684</v>
      </c>
      <c r="I347" s="749">
        <v>2684</v>
      </c>
      <c r="J347" s="749" t="s">
        <v>850</v>
      </c>
      <c r="K347" s="749" t="s">
        <v>851</v>
      </c>
      <c r="L347" s="752">
        <v>74.22</v>
      </c>
      <c r="M347" s="752">
        <v>1</v>
      </c>
      <c r="N347" s="753">
        <v>74.22</v>
      </c>
    </row>
    <row r="348" spans="1:14" ht="14.4" customHeight="1" x14ac:dyDescent="0.3">
      <c r="A348" s="747" t="s">
        <v>567</v>
      </c>
      <c r="B348" s="748" t="s">
        <v>568</v>
      </c>
      <c r="C348" s="749" t="s">
        <v>589</v>
      </c>
      <c r="D348" s="750" t="s">
        <v>590</v>
      </c>
      <c r="E348" s="751">
        <v>50113001</v>
      </c>
      <c r="F348" s="750" t="s">
        <v>598</v>
      </c>
      <c r="G348" s="749" t="s">
        <v>599</v>
      </c>
      <c r="H348" s="749">
        <v>100536</v>
      </c>
      <c r="I348" s="749">
        <v>536</v>
      </c>
      <c r="J348" s="749" t="s">
        <v>876</v>
      </c>
      <c r="K348" s="749" t="s">
        <v>610</v>
      </c>
      <c r="L348" s="752">
        <v>124.97000000000001</v>
      </c>
      <c r="M348" s="752">
        <v>1</v>
      </c>
      <c r="N348" s="753">
        <v>124.97000000000001</v>
      </c>
    </row>
    <row r="349" spans="1:14" ht="14.4" customHeight="1" x14ac:dyDescent="0.3">
      <c r="A349" s="747" t="s">
        <v>567</v>
      </c>
      <c r="B349" s="748" t="s">
        <v>568</v>
      </c>
      <c r="C349" s="749" t="s">
        <v>589</v>
      </c>
      <c r="D349" s="750" t="s">
        <v>590</v>
      </c>
      <c r="E349" s="751">
        <v>50113001</v>
      </c>
      <c r="F349" s="750" t="s">
        <v>598</v>
      </c>
      <c r="G349" s="749" t="s">
        <v>599</v>
      </c>
      <c r="H349" s="749">
        <v>100874</v>
      </c>
      <c r="I349" s="749">
        <v>874</v>
      </c>
      <c r="J349" s="749" t="s">
        <v>884</v>
      </c>
      <c r="K349" s="749" t="s">
        <v>885</v>
      </c>
      <c r="L349" s="752">
        <v>48.439999999999984</v>
      </c>
      <c r="M349" s="752">
        <v>1</v>
      </c>
      <c r="N349" s="753">
        <v>48.439999999999984</v>
      </c>
    </row>
    <row r="350" spans="1:14" ht="14.4" customHeight="1" x14ac:dyDescent="0.3">
      <c r="A350" s="747" t="s">
        <v>567</v>
      </c>
      <c r="B350" s="748" t="s">
        <v>568</v>
      </c>
      <c r="C350" s="749" t="s">
        <v>589</v>
      </c>
      <c r="D350" s="750" t="s">
        <v>590</v>
      </c>
      <c r="E350" s="751">
        <v>50113001</v>
      </c>
      <c r="F350" s="750" t="s">
        <v>598</v>
      </c>
      <c r="G350" s="749" t="s">
        <v>599</v>
      </c>
      <c r="H350" s="749">
        <v>848950</v>
      </c>
      <c r="I350" s="749">
        <v>155148</v>
      </c>
      <c r="J350" s="749" t="s">
        <v>893</v>
      </c>
      <c r="K350" s="749" t="s">
        <v>895</v>
      </c>
      <c r="L350" s="752">
        <v>18.559999999999999</v>
      </c>
      <c r="M350" s="752">
        <v>3</v>
      </c>
      <c r="N350" s="753">
        <v>55.679999999999993</v>
      </c>
    </row>
    <row r="351" spans="1:14" ht="14.4" customHeight="1" x14ac:dyDescent="0.3">
      <c r="A351" s="747" t="s">
        <v>567</v>
      </c>
      <c r="B351" s="748" t="s">
        <v>568</v>
      </c>
      <c r="C351" s="749" t="s">
        <v>589</v>
      </c>
      <c r="D351" s="750" t="s">
        <v>590</v>
      </c>
      <c r="E351" s="751">
        <v>50113001</v>
      </c>
      <c r="F351" s="750" t="s">
        <v>598</v>
      </c>
      <c r="G351" s="749" t="s">
        <v>599</v>
      </c>
      <c r="H351" s="749">
        <v>846114</v>
      </c>
      <c r="I351" s="749">
        <v>13622</v>
      </c>
      <c r="J351" s="749" t="s">
        <v>1117</v>
      </c>
      <c r="K351" s="749" t="s">
        <v>1118</v>
      </c>
      <c r="L351" s="752">
        <v>23.14</v>
      </c>
      <c r="M351" s="752">
        <v>1</v>
      </c>
      <c r="N351" s="753">
        <v>23.14</v>
      </c>
    </row>
    <row r="352" spans="1:14" ht="14.4" customHeight="1" x14ac:dyDescent="0.3">
      <c r="A352" s="747" t="s">
        <v>567</v>
      </c>
      <c r="B352" s="748" t="s">
        <v>568</v>
      </c>
      <c r="C352" s="749" t="s">
        <v>589</v>
      </c>
      <c r="D352" s="750" t="s">
        <v>590</v>
      </c>
      <c r="E352" s="751">
        <v>50113001</v>
      </c>
      <c r="F352" s="750" t="s">
        <v>598</v>
      </c>
      <c r="G352" s="749" t="s">
        <v>599</v>
      </c>
      <c r="H352" s="749">
        <v>185793</v>
      </c>
      <c r="I352" s="749">
        <v>136395</v>
      </c>
      <c r="J352" s="749" t="s">
        <v>910</v>
      </c>
      <c r="K352" s="749" t="s">
        <v>911</v>
      </c>
      <c r="L352" s="752">
        <v>190.93</v>
      </c>
      <c r="M352" s="752">
        <v>5</v>
      </c>
      <c r="N352" s="753">
        <v>954.65000000000009</v>
      </c>
    </row>
    <row r="353" spans="1:14" ht="14.4" customHeight="1" x14ac:dyDescent="0.3">
      <c r="A353" s="747" t="s">
        <v>567</v>
      </c>
      <c r="B353" s="748" t="s">
        <v>568</v>
      </c>
      <c r="C353" s="749" t="s">
        <v>589</v>
      </c>
      <c r="D353" s="750" t="s">
        <v>590</v>
      </c>
      <c r="E353" s="751">
        <v>50113001</v>
      </c>
      <c r="F353" s="750" t="s">
        <v>598</v>
      </c>
      <c r="G353" s="749" t="s">
        <v>599</v>
      </c>
      <c r="H353" s="749">
        <v>193109</v>
      </c>
      <c r="I353" s="749">
        <v>93109</v>
      </c>
      <c r="J353" s="749" t="s">
        <v>918</v>
      </c>
      <c r="K353" s="749" t="s">
        <v>692</v>
      </c>
      <c r="L353" s="752">
        <v>151.46365934065929</v>
      </c>
      <c r="M353" s="752">
        <v>910</v>
      </c>
      <c r="N353" s="753">
        <v>137831.92999999996</v>
      </c>
    </row>
    <row r="354" spans="1:14" ht="14.4" customHeight="1" x14ac:dyDescent="0.3">
      <c r="A354" s="747" t="s">
        <v>567</v>
      </c>
      <c r="B354" s="748" t="s">
        <v>568</v>
      </c>
      <c r="C354" s="749" t="s">
        <v>589</v>
      </c>
      <c r="D354" s="750" t="s">
        <v>590</v>
      </c>
      <c r="E354" s="751">
        <v>50113001</v>
      </c>
      <c r="F354" s="750" t="s">
        <v>598</v>
      </c>
      <c r="G354" s="749" t="s">
        <v>599</v>
      </c>
      <c r="H354" s="749">
        <v>847084</v>
      </c>
      <c r="I354" s="749">
        <v>83443</v>
      </c>
      <c r="J354" s="749" t="s">
        <v>931</v>
      </c>
      <c r="K354" s="749" t="s">
        <v>932</v>
      </c>
      <c r="L354" s="752">
        <v>133.77038222394683</v>
      </c>
      <c r="M354" s="752">
        <v>7</v>
      </c>
      <c r="N354" s="753">
        <v>936.39267556762775</v>
      </c>
    </row>
    <row r="355" spans="1:14" ht="14.4" customHeight="1" x14ac:dyDescent="0.3">
      <c r="A355" s="747" t="s">
        <v>567</v>
      </c>
      <c r="B355" s="748" t="s">
        <v>568</v>
      </c>
      <c r="C355" s="749" t="s">
        <v>589</v>
      </c>
      <c r="D355" s="750" t="s">
        <v>590</v>
      </c>
      <c r="E355" s="751">
        <v>50113013</v>
      </c>
      <c r="F355" s="750" t="s">
        <v>1015</v>
      </c>
      <c r="G355" s="749" t="s">
        <v>606</v>
      </c>
      <c r="H355" s="749">
        <v>185525</v>
      </c>
      <c r="I355" s="749">
        <v>85525</v>
      </c>
      <c r="J355" s="749" t="s">
        <v>1110</v>
      </c>
      <c r="K355" s="749" t="s">
        <v>1111</v>
      </c>
      <c r="L355" s="752">
        <v>111.32</v>
      </c>
      <c r="M355" s="752">
        <v>2</v>
      </c>
      <c r="N355" s="753">
        <v>222.64</v>
      </c>
    </row>
    <row r="356" spans="1:14" ht="14.4" customHeight="1" x14ac:dyDescent="0.3">
      <c r="A356" s="747" t="s">
        <v>567</v>
      </c>
      <c r="B356" s="748" t="s">
        <v>568</v>
      </c>
      <c r="C356" s="749" t="s">
        <v>589</v>
      </c>
      <c r="D356" s="750" t="s">
        <v>590</v>
      </c>
      <c r="E356" s="751">
        <v>50113013</v>
      </c>
      <c r="F356" s="750" t="s">
        <v>1015</v>
      </c>
      <c r="G356" s="749" t="s">
        <v>606</v>
      </c>
      <c r="H356" s="749">
        <v>203097</v>
      </c>
      <c r="I356" s="749">
        <v>203097</v>
      </c>
      <c r="J356" s="749" t="s">
        <v>1018</v>
      </c>
      <c r="K356" s="749" t="s">
        <v>1019</v>
      </c>
      <c r="L356" s="752">
        <v>167.19333333333333</v>
      </c>
      <c r="M356" s="752">
        <v>9</v>
      </c>
      <c r="N356" s="753">
        <v>1504.74</v>
      </c>
    </row>
    <row r="357" spans="1:14" ht="14.4" customHeight="1" x14ac:dyDescent="0.3">
      <c r="A357" s="747" t="s">
        <v>567</v>
      </c>
      <c r="B357" s="748" t="s">
        <v>568</v>
      </c>
      <c r="C357" s="749" t="s">
        <v>589</v>
      </c>
      <c r="D357" s="750" t="s">
        <v>590</v>
      </c>
      <c r="E357" s="751">
        <v>50113013</v>
      </c>
      <c r="F357" s="750" t="s">
        <v>1015</v>
      </c>
      <c r="G357" s="749" t="s">
        <v>606</v>
      </c>
      <c r="H357" s="749">
        <v>105951</v>
      </c>
      <c r="I357" s="749">
        <v>5951</v>
      </c>
      <c r="J357" s="749" t="s">
        <v>1022</v>
      </c>
      <c r="K357" s="749" t="s">
        <v>1023</v>
      </c>
      <c r="L357" s="752">
        <v>114.93000000000002</v>
      </c>
      <c r="M357" s="752">
        <v>5</v>
      </c>
      <c r="N357" s="753">
        <v>574.65000000000009</v>
      </c>
    </row>
    <row r="358" spans="1:14" ht="14.4" customHeight="1" x14ac:dyDescent="0.3">
      <c r="A358" s="747" t="s">
        <v>567</v>
      </c>
      <c r="B358" s="748" t="s">
        <v>568</v>
      </c>
      <c r="C358" s="749" t="s">
        <v>589</v>
      </c>
      <c r="D358" s="750" t="s">
        <v>590</v>
      </c>
      <c r="E358" s="751">
        <v>50113013</v>
      </c>
      <c r="F358" s="750" t="s">
        <v>1015</v>
      </c>
      <c r="G358" s="749" t="s">
        <v>599</v>
      </c>
      <c r="H358" s="749">
        <v>117171</v>
      </c>
      <c r="I358" s="749">
        <v>17171</v>
      </c>
      <c r="J358" s="749" t="s">
        <v>1028</v>
      </c>
      <c r="K358" s="749" t="s">
        <v>767</v>
      </c>
      <c r="L358" s="752">
        <v>73.440000000000055</v>
      </c>
      <c r="M358" s="752">
        <v>1</v>
      </c>
      <c r="N358" s="753">
        <v>73.440000000000055</v>
      </c>
    </row>
    <row r="359" spans="1:14" ht="14.4" customHeight="1" x14ac:dyDescent="0.3">
      <c r="A359" s="747" t="s">
        <v>567</v>
      </c>
      <c r="B359" s="748" t="s">
        <v>568</v>
      </c>
      <c r="C359" s="749" t="s">
        <v>589</v>
      </c>
      <c r="D359" s="750" t="s">
        <v>590</v>
      </c>
      <c r="E359" s="751">
        <v>50113013</v>
      </c>
      <c r="F359" s="750" t="s">
        <v>1015</v>
      </c>
      <c r="G359" s="749" t="s">
        <v>599</v>
      </c>
      <c r="H359" s="749">
        <v>844576</v>
      </c>
      <c r="I359" s="749">
        <v>100339</v>
      </c>
      <c r="J359" s="749" t="s">
        <v>1045</v>
      </c>
      <c r="K359" s="749" t="s">
        <v>1046</v>
      </c>
      <c r="L359" s="752">
        <v>97.61</v>
      </c>
      <c r="M359" s="752">
        <v>3</v>
      </c>
      <c r="N359" s="753">
        <v>292.83</v>
      </c>
    </row>
    <row r="360" spans="1:14" ht="14.4" customHeight="1" x14ac:dyDescent="0.3">
      <c r="A360" s="747" t="s">
        <v>567</v>
      </c>
      <c r="B360" s="748" t="s">
        <v>568</v>
      </c>
      <c r="C360" s="749" t="s">
        <v>589</v>
      </c>
      <c r="D360" s="750" t="s">
        <v>590</v>
      </c>
      <c r="E360" s="751">
        <v>50113013</v>
      </c>
      <c r="F360" s="750" t="s">
        <v>1015</v>
      </c>
      <c r="G360" s="749" t="s">
        <v>599</v>
      </c>
      <c r="H360" s="749">
        <v>101066</v>
      </c>
      <c r="I360" s="749">
        <v>1066</v>
      </c>
      <c r="J360" s="749" t="s">
        <v>1054</v>
      </c>
      <c r="K360" s="749" t="s">
        <v>1055</v>
      </c>
      <c r="L360" s="752">
        <v>50.689999999999991</v>
      </c>
      <c r="M360" s="752">
        <v>6</v>
      </c>
      <c r="N360" s="753">
        <v>304.13999999999993</v>
      </c>
    </row>
    <row r="361" spans="1:14" ht="14.4" customHeight="1" x14ac:dyDescent="0.3">
      <c r="A361" s="747" t="s">
        <v>567</v>
      </c>
      <c r="B361" s="748" t="s">
        <v>568</v>
      </c>
      <c r="C361" s="749" t="s">
        <v>592</v>
      </c>
      <c r="D361" s="750" t="s">
        <v>593</v>
      </c>
      <c r="E361" s="751">
        <v>50113001</v>
      </c>
      <c r="F361" s="750" t="s">
        <v>598</v>
      </c>
      <c r="G361" s="749" t="s">
        <v>599</v>
      </c>
      <c r="H361" s="749">
        <v>196887</v>
      </c>
      <c r="I361" s="749">
        <v>96887</v>
      </c>
      <c r="J361" s="749" t="s">
        <v>600</v>
      </c>
      <c r="K361" s="749" t="s">
        <v>601</v>
      </c>
      <c r="L361" s="752">
        <v>69.379999999999981</v>
      </c>
      <c r="M361" s="752">
        <v>4</v>
      </c>
      <c r="N361" s="753">
        <v>277.51999999999992</v>
      </c>
    </row>
    <row r="362" spans="1:14" ht="14.4" customHeight="1" x14ac:dyDescent="0.3">
      <c r="A362" s="747" t="s">
        <v>567</v>
      </c>
      <c r="B362" s="748" t="s">
        <v>568</v>
      </c>
      <c r="C362" s="749" t="s">
        <v>592</v>
      </c>
      <c r="D362" s="750" t="s">
        <v>593</v>
      </c>
      <c r="E362" s="751">
        <v>50113001</v>
      </c>
      <c r="F362" s="750" t="s">
        <v>598</v>
      </c>
      <c r="G362" s="749" t="s">
        <v>599</v>
      </c>
      <c r="H362" s="749">
        <v>100362</v>
      </c>
      <c r="I362" s="749">
        <v>362</v>
      </c>
      <c r="J362" s="749" t="s">
        <v>609</v>
      </c>
      <c r="K362" s="749" t="s">
        <v>610</v>
      </c>
      <c r="L362" s="752">
        <v>86.439999999999984</v>
      </c>
      <c r="M362" s="752">
        <v>2</v>
      </c>
      <c r="N362" s="753">
        <v>172.87999999999997</v>
      </c>
    </row>
    <row r="363" spans="1:14" ht="14.4" customHeight="1" x14ac:dyDescent="0.3">
      <c r="A363" s="747" t="s">
        <v>567</v>
      </c>
      <c r="B363" s="748" t="s">
        <v>568</v>
      </c>
      <c r="C363" s="749" t="s">
        <v>592</v>
      </c>
      <c r="D363" s="750" t="s">
        <v>593</v>
      </c>
      <c r="E363" s="751">
        <v>50113001</v>
      </c>
      <c r="F363" s="750" t="s">
        <v>598</v>
      </c>
      <c r="G363" s="749" t="s">
        <v>599</v>
      </c>
      <c r="H363" s="749">
        <v>148888</v>
      </c>
      <c r="I363" s="749">
        <v>48888</v>
      </c>
      <c r="J363" s="749" t="s">
        <v>1112</v>
      </c>
      <c r="K363" s="749" t="s">
        <v>1113</v>
      </c>
      <c r="L363" s="752">
        <v>54.786666666666669</v>
      </c>
      <c r="M363" s="752">
        <v>3</v>
      </c>
      <c r="N363" s="753">
        <v>164.36</v>
      </c>
    </row>
    <row r="364" spans="1:14" ht="14.4" customHeight="1" x14ac:dyDescent="0.3">
      <c r="A364" s="747" t="s">
        <v>567</v>
      </c>
      <c r="B364" s="748" t="s">
        <v>568</v>
      </c>
      <c r="C364" s="749" t="s">
        <v>592</v>
      </c>
      <c r="D364" s="750" t="s">
        <v>593</v>
      </c>
      <c r="E364" s="751">
        <v>50113001</v>
      </c>
      <c r="F364" s="750" t="s">
        <v>598</v>
      </c>
      <c r="G364" s="749" t="s">
        <v>599</v>
      </c>
      <c r="H364" s="749">
        <v>104071</v>
      </c>
      <c r="I364" s="749">
        <v>4071</v>
      </c>
      <c r="J364" s="749" t="s">
        <v>691</v>
      </c>
      <c r="K364" s="749" t="s">
        <v>692</v>
      </c>
      <c r="L364" s="752">
        <v>152.99000000000004</v>
      </c>
      <c r="M364" s="752">
        <v>1</v>
      </c>
      <c r="N364" s="753">
        <v>152.99000000000004</v>
      </c>
    </row>
    <row r="365" spans="1:14" ht="14.4" customHeight="1" x14ac:dyDescent="0.3">
      <c r="A365" s="747" t="s">
        <v>567</v>
      </c>
      <c r="B365" s="748" t="s">
        <v>568</v>
      </c>
      <c r="C365" s="749" t="s">
        <v>592</v>
      </c>
      <c r="D365" s="750" t="s">
        <v>593</v>
      </c>
      <c r="E365" s="751">
        <v>50113001</v>
      </c>
      <c r="F365" s="750" t="s">
        <v>598</v>
      </c>
      <c r="G365" s="749" t="s">
        <v>599</v>
      </c>
      <c r="H365" s="749">
        <v>394712</v>
      </c>
      <c r="I365" s="749">
        <v>0</v>
      </c>
      <c r="J365" s="749" t="s">
        <v>796</v>
      </c>
      <c r="K365" s="749" t="s">
        <v>797</v>
      </c>
      <c r="L365" s="752">
        <v>23.700000000000003</v>
      </c>
      <c r="M365" s="752">
        <v>24</v>
      </c>
      <c r="N365" s="753">
        <v>568.80000000000007</v>
      </c>
    </row>
    <row r="366" spans="1:14" ht="14.4" customHeight="1" x14ac:dyDescent="0.3">
      <c r="A366" s="747" t="s">
        <v>567</v>
      </c>
      <c r="B366" s="748" t="s">
        <v>568</v>
      </c>
      <c r="C366" s="749" t="s">
        <v>592</v>
      </c>
      <c r="D366" s="750" t="s">
        <v>593</v>
      </c>
      <c r="E366" s="751">
        <v>50113001</v>
      </c>
      <c r="F366" s="750" t="s">
        <v>598</v>
      </c>
      <c r="G366" s="749" t="s">
        <v>599</v>
      </c>
      <c r="H366" s="749">
        <v>100802</v>
      </c>
      <c r="I366" s="749">
        <v>0</v>
      </c>
      <c r="J366" s="749" t="s">
        <v>798</v>
      </c>
      <c r="K366" s="749" t="s">
        <v>799</v>
      </c>
      <c r="L366" s="752">
        <v>72.634530416898585</v>
      </c>
      <c r="M366" s="752">
        <v>5</v>
      </c>
      <c r="N366" s="753">
        <v>363.17265208449294</v>
      </c>
    </row>
    <row r="367" spans="1:14" ht="14.4" customHeight="1" x14ac:dyDescent="0.3">
      <c r="A367" s="747" t="s">
        <v>567</v>
      </c>
      <c r="B367" s="748" t="s">
        <v>568</v>
      </c>
      <c r="C367" s="749" t="s">
        <v>592</v>
      </c>
      <c r="D367" s="750" t="s">
        <v>593</v>
      </c>
      <c r="E367" s="751">
        <v>50113001</v>
      </c>
      <c r="F367" s="750" t="s">
        <v>598</v>
      </c>
      <c r="G367" s="749" t="s">
        <v>599</v>
      </c>
      <c r="H367" s="749">
        <v>921244</v>
      </c>
      <c r="I367" s="749">
        <v>0</v>
      </c>
      <c r="J367" s="749" t="s">
        <v>1097</v>
      </c>
      <c r="K367" s="749" t="s">
        <v>569</v>
      </c>
      <c r="L367" s="752">
        <v>81.884596695080504</v>
      </c>
      <c r="M367" s="752">
        <v>3</v>
      </c>
      <c r="N367" s="753">
        <v>245.6537900852415</v>
      </c>
    </row>
    <row r="368" spans="1:14" ht="14.4" customHeight="1" x14ac:dyDescent="0.3">
      <c r="A368" s="747" t="s">
        <v>567</v>
      </c>
      <c r="B368" s="748" t="s">
        <v>568</v>
      </c>
      <c r="C368" s="749" t="s">
        <v>592</v>
      </c>
      <c r="D368" s="750" t="s">
        <v>593</v>
      </c>
      <c r="E368" s="751">
        <v>50113001</v>
      </c>
      <c r="F368" s="750" t="s">
        <v>598</v>
      </c>
      <c r="G368" s="749" t="s">
        <v>599</v>
      </c>
      <c r="H368" s="749">
        <v>930674</v>
      </c>
      <c r="I368" s="749">
        <v>0</v>
      </c>
      <c r="J368" s="749" t="s">
        <v>1116</v>
      </c>
      <c r="K368" s="749" t="s">
        <v>569</v>
      </c>
      <c r="L368" s="752">
        <v>176.29096074324198</v>
      </c>
      <c r="M368" s="752">
        <v>21</v>
      </c>
      <c r="N368" s="753">
        <v>3702.1101756080816</v>
      </c>
    </row>
    <row r="369" spans="1:14" ht="14.4" customHeight="1" x14ac:dyDescent="0.3">
      <c r="A369" s="747" t="s">
        <v>567</v>
      </c>
      <c r="B369" s="748" t="s">
        <v>568</v>
      </c>
      <c r="C369" s="749" t="s">
        <v>592</v>
      </c>
      <c r="D369" s="750" t="s">
        <v>593</v>
      </c>
      <c r="E369" s="751">
        <v>50113001</v>
      </c>
      <c r="F369" s="750" t="s">
        <v>598</v>
      </c>
      <c r="G369" s="749" t="s">
        <v>599</v>
      </c>
      <c r="H369" s="749">
        <v>921277</v>
      </c>
      <c r="I369" s="749">
        <v>0</v>
      </c>
      <c r="J369" s="749" t="s">
        <v>814</v>
      </c>
      <c r="K369" s="749" t="s">
        <v>569</v>
      </c>
      <c r="L369" s="752">
        <v>214.96919791728766</v>
      </c>
      <c r="M369" s="752">
        <v>2</v>
      </c>
      <c r="N369" s="753">
        <v>429.93839583457532</v>
      </c>
    </row>
    <row r="370" spans="1:14" ht="14.4" customHeight="1" x14ac:dyDescent="0.3">
      <c r="A370" s="747" t="s">
        <v>567</v>
      </c>
      <c r="B370" s="748" t="s">
        <v>568</v>
      </c>
      <c r="C370" s="749" t="s">
        <v>592</v>
      </c>
      <c r="D370" s="750" t="s">
        <v>593</v>
      </c>
      <c r="E370" s="751">
        <v>50113001</v>
      </c>
      <c r="F370" s="750" t="s">
        <v>598</v>
      </c>
      <c r="G370" s="749" t="s">
        <v>599</v>
      </c>
      <c r="H370" s="749">
        <v>501065</v>
      </c>
      <c r="I370" s="749">
        <v>0</v>
      </c>
      <c r="J370" s="749" t="s">
        <v>1119</v>
      </c>
      <c r="K370" s="749" t="s">
        <v>569</v>
      </c>
      <c r="L370" s="752">
        <v>127.59880997200756</v>
      </c>
      <c r="M370" s="752">
        <v>2</v>
      </c>
      <c r="N370" s="753">
        <v>255.19761994401512</v>
      </c>
    </row>
    <row r="371" spans="1:14" ht="14.4" customHeight="1" x14ac:dyDescent="0.3">
      <c r="A371" s="747" t="s">
        <v>567</v>
      </c>
      <c r="B371" s="748" t="s">
        <v>568</v>
      </c>
      <c r="C371" s="749" t="s">
        <v>592</v>
      </c>
      <c r="D371" s="750" t="s">
        <v>593</v>
      </c>
      <c r="E371" s="751">
        <v>50113001</v>
      </c>
      <c r="F371" s="750" t="s">
        <v>598</v>
      </c>
      <c r="G371" s="749" t="s">
        <v>599</v>
      </c>
      <c r="H371" s="749">
        <v>921241</v>
      </c>
      <c r="I371" s="749">
        <v>0</v>
      </c>
      <c r="J371" s="749" t="s">
        <v>1099</v>
      </c>
      <c r="K371" s="749" t="s">
        <v>569</v>
      </c>
      <c r="L371" s="752">
        <v>76.956543965942643</v>
      </c>
      <c r="M371" s="752">
        <v>4</v>
      </c>
      <c r="N371" s="753">
        <v>307.82617586377057</v>
      </c>
    </row>
    <row r="372" spans="1:14" ht="14.4" customHeight="1" x14ac:dyDescent="0.3">
      <c r="A372" s="747" t="s">
        <v>567</v>
      </c>
      <c r="B372" s="748" t="s">
        <v>568</v>
      </c>
      <c r="C372" s="749" t="s">
        <v>592</v>
      </c>
      <c r="D372" s="750" t="s">
        <v>593</v>
      </c>
      <c r="E372" s="751">
        <v>50113001</v>
      </c>
      <c r="F372" s="750" t="s">
        <v>598</v>
      </c>
      <c r="G372" s="749" t="s">
        <v>599</v>
      </c>
      <c r="H372" s="749">
        <v>920376</v>
      </c>
      <c r="I372" s="749">
        <v>0</v>
      </c>
      <c r="J372" s="749" t="s">
        <v>824</v>
      </c>
      <c r="K372" s="749" t="s">
        <v>569</v>
      </c>
      <c r="L372" s="752">
        <v>75.017133059398418</v>
      </c>
      <c r="M372" s="752">
        <v>15</v>
      </c>
      <c r="N372" s="753">
        <v>1125.2569958909762</v>
      </c>
    </row>
    <row r="373" spans="1:14" ht="14.4" customHeight="1" x14ac:dyDescent="0.3">
      <c r="A373" s="747" t="s">
        <v>567</v>
      </c>
      <c r="B373" s="748" t="s">
        <v>568</v>
      </c>
      <c r="C373" s="749" t="s">
        <v>592</v>
      </c>
      <c r="D373" s="750" t="s">
        <v>593</v>
      </c>
      <c r="E373" s="751">
        <v>50113001</v>
      </c>
      <c r="F373" s="750" t="s">
        <v>598</v>
      </c>
      <c r="G373" s="749" t="s">
        <v>599</v>
      </c>
      <c r="H373" s="749">
        <v>920064</v>
      </c>
      <c r="I373" s="749">
        <v>0</v>
      </c>
      <c r="J373" s="749" t="s">
        <v>1101</v>
      </c>
      <c r="K373" s="749" t="s">
        <v>569</v>
      </c>
      <c r="L373" s="752">
        <v>55.385943076158377</v>
      </c>
      <c r="M373" s="752">
        <v>4</v>
      </c>
      <c r="N373" s="753">
        <v>221.54377230463351</v>
      </c>
    </row>
    <row r="374" spans="1:14" ht="14.4" customHeight="1" x14ac:dyDescent="0.3">
      <c r="A374" s="747" t="s">
        <v>567</v>
      </c>
      <c r="B374" s="748" t="s">
        <v>568</v>
      </c>
      <c r="C374" s="749" t="s">
        <v>592</v>
      </c>
      <c r="D374" s="750" t="s">
        <v>593</v>
      </c>
      <c r="E374" s="751">
        <v>50113001</v>
      </c>
      <c r="F374" s="750" t="s">
        <v>598</v>
      </c>
      <c r="G374" s="749" t="s">
        <v>599</v>
      </c>
      <c r="H374" s="749">
        <v>500412</v>
      </c>
      <c r="I374" s="749">
        <v>0</v>
      </c>
      <c r="J374" s="749" t="s">
        <v>826</v>
      </c>
      <c r="K374" s="749" t="s">
        <v>569</v>
      </c>
      <c r="L374" s="752">
        <v>105.04000367361137</v>
      </c>
      <c r="M374" s="752">
        <v>2</v>
      </c>
      <c r="N374" s="753">
        <v>210.08000734722273</v>
      </c>
    </row>
    <row r="375" spans="1:14" ht="14.4" customHeight="1" x14ac:dyDescent="0.3">
      <c r="A375" s="747" t="s">
        <v>567</v>
      </c>
      <c r="B375" s="748" t="s">
        <v>568</v>
      </c>
      <c r="C375" s="749" t="s">
        <v>592</v>
      </c>
      <c r="D375" s="750" t="s">
        <v>593</v>
      </c>
      <c r="E375" s="751">
        <v>50113001</v>
      </c>
      <c r="F375" s="750" t="s">
        <v>598</v>
      </c>
      <c r="G375" s="749" t="s">
        <v>599</v>
      </c>
      <c r="H375" s="749">
        <v>203092</v>
      </c>
      <c r="I375" s="749">
        <v>203092</v>
      </c>
      <c r="J375" s="749" t="s">
        <v>1104</v>
      </c>
      <c r="K375" s="749" t="s">
        <v>1105</v>
      </c>
      <c r="L375" s="752">
        <v>150.30500000000004</v>
      </c>
      <c r="M375" s="752">
        <v>6</v>
      </c>
      <c r="N375" s="753">
        <v>901.83000000000015</v>
      </c>
    </row>
    <row r="376" spans="1:14" ht="14.4" customHeight="1" x14ac:dyDescent="0.3">
      <c r="A376" s="747" t="s">
        <v>567</v>
      </c>
      <c r="B376" s="748" t="s">
        <v>568</v>
      </c>
      <c r="C376" s="749" t="s">
        <v>592</v>
      </c>
      <c r="D376" s="750" t="s">
        <v>593</v>
      </c>
      <c r="E376" s="751">
        <v>50113001</v>
      </c>
      <c r="F376" s="750" t="s">
        <v>598</v>
      </c>
      <c r="G376" s="749" t="s">
        <v>599</v>
      </c>
      <c r="H376" s="749">
        <v>102439</v>
      </c>
      <c r="I376" s="749">
        <v>2439</v>
      </c>
      <c r="J376" s="749" t="s">
        <v>1106</v>
      </c>
      <c r="K376" s="749" t="s">
        <v>1107</v>
      </c>
      <c r="L376" s="752">
        <v>285.08</v>
      </c>
      <c r="M376" s="752">
        <v>14</v>
      </c>
      <c r="N376" s="753">
        <v>3991.12</v>
      </c>
    </row>
    <row r="377" spans="1:14" ht="14.4" customHeight="1" x14ac:dyDescent="0.3">
      <c r="A377" s="747" t="s">
        <v>567</v>
      </c>
      <c r="B377" s="748" t="s">
        <v>568</v>
      </c>
      <c r="C377" s="749" t="s">
        <v>592</v>
      </c>
      <c r="D377" s="750" t="s">
        <v>593</v>
      </c>
      <c r="E377" s="751">
        <v>50113001</v>
      </c>
      <c r="F377" s="750" t="s">
        <v>598</v>
      </c>
      <c r="G377" s="749" t="s">
        <v>599</v>
      </c>
      <c r="H377" s="749">
        <v>100874</v>
      </c>
      <c r="I377" s="749">
        <v>874</v>
      </c>
      <c r="J377" s="749" t="s">
        <v>884</v>
      </c>
      <c r="K377" s="749" t="s">
        <v>885</v>
      </c>
      <c r="L377" s="752">
        <v>48.439999999999976</v>
      </c>
      <c r="M377" s="752">
        <v>1</v>
      </c>
      <c r="N377" s="753">
        <v>48.439999999999976</v>
      </c>
    </row>
    <row r="378" spans="1:14" ht="14.4" customHeight="1" x14ac:dyDescent="0.3">
      <c r="A378" s="747" t="s">
        <v>567</v>
      </c>
      <c r="B378" s="748" t="s">
        <v>568</v>
      </c>
      <c r="C378" s="749" t="s">
        <v>592</v>
      </c>
      <c r="D378" s="750" t="s">
        <v>593</v>
      </c>
      <c r="E378" s="751">
        <v>50113001</v>
      </c>
      <c r="F378" s="750" t="s">
        <v>598</v>
      </c>
      <c r="G378" s="749" t="s">
        <v>599</v>
      </c>
      <c r="H378" s="749">
        <v>848950</v>
      </c>
      <c r="I378" s="749">
        <v>155148</v>
      </c>
      <c r="J378" s="749" t="s">
        <v>893</v>
      </c>
      <c r="K378" s="749" t="s">
        <v>895</v>
      </c>
      <c r="L378" s="752">
        <v>20.039999999999996</v>
      </c>
      <c r="M378" s="752">
        <v>6</v>
      </c>
      <c r="N378" s="753">
        <v>120.23999999999998</v>
      </c>
    </row>
    <row r="379" spans="1:14" ht="14.4" customHeight="1" x14ac:dyDescent="0.3">
      <c r="A379" s="747" t="s">
        <v>567</v>
      </c>
      <c r="B379" s="748" t="s">
        <v>568</v>
      </c>
      <c r="C379" s="749" t="s">
        <v>592</v>
      </c>
      <c r="D379" s="750" t="s">
        <v>593</v>
      </c>
      <c r="E379" s="751">
        <v>50113001</v>
      </c>
      <c r="F379" s="750" t="s">
        <v>598</v>
      </c>
      <c r="G379" s="749" t="s">
        <v>599</v>
      </c>
      <c r="H379" s="749">
        <v>193109</v>
      </c>
      <c r="I379" s="749">
        <v>93109</v>
      </c>
      <c r="J379" s="749" t="s">
        <v>918</v>
      </c>
      <c r="K379" s="749" t="s">
        <v>692</v>
      </c>
      <c r="L379" s="752">
        <v>151.52705278592373</v>
      </c>
      <c r="M379" s="752">
        <v>682</v>
      </c>
      <c r="N379" s="753">
        <v>103341.44999999998</v>
      </c>
    </row>
    <row r="380" spans="1:14" ht="14.4" customHeight="1" x14ac:dyDescent="0.3">
      <c r="A380" s="747" t="s">
        <v>567</v>
      </c>
      <c r="B380" s="748" t="s">
        <v>568</v>
      </c>
      <c r="C380" s="749" t="s">
        <v>592</v>
      </c>
      <c r="D380" s="750" t="s">
        <v>593</v>
      </c>
      <c r="E380" s="751">
        <v>50113013</v>
      </c>
      <c r="F380" s="750" t="s">
        <v>1015</v>
      </c>
      <c r="G380" s="749" t="s">
        <v>606</v>
      </c>
      <c r="H380" s="749">
        <v>185524</v>
      </c>
      <c r="I380" s="749">
        <v>85524</v>
      </c>
      <c r="J380" s="749" t="s">
        <v>1110</v>
      </c>
      <c r="K380" s="749" t="s">
        <v>1120</v>
      </c>
      <c r="L380" s="752">
        <v>101.41999999999999</v>
      </c>
      <c r="M380" s="752">
        <v>2</v>
      </c>
      <c r="N380" s="753">
        <v>202.83999999999997</v>
      </c>
    </row>
    <row r="381" spans="1:14" ht="14.4" customHeight="1" x14ac:dyDescent="0.3">
      <c r="A381" s="747" t="s">
        <v>567</v>
      </c>
      <c r="B381" s="748" t="s">
        <v>568</v>
      </c>
      <c r="C381" s="749" t="s">
        <v>592</v>
      </c>
      <c r="D381" s="750" t="s">
        <v>593</v>
      </c>
      <c r="E381" s="751">
        <v>50113013</v>
      </c>
      <c r="F381" s="750" t="s">
        <v>1015</v>
      </c>
      <c r="G381" s="749" t="s">
        <v>606</v>
      </c>
      <c r="H381" s="749">
        <v>185525</v>
      </c>
      <c r="I381" s="749">
        <v>85525</v>
      </c>
      <c r="J381" s="749" t="s">
        <v>1110</v>
      </c>
      <c r="K381" s="749" t="s">
        <v>1111</v>
      </c>
      <c r="L381" s="752">
        <v>111.31999999999996</v>
      </c>
      <c r="M381" s="752">
        <v>10</v>
      </c>
      <c r="N381" s="753">
        <v>1113.1999999999996</v>
      </c>
    </row>
    <row r="382" spans="1:14" ht="14.4" customHeight="1" x14ac:dyDescent="0.3">
      <c r="A382" s="747" t="s">
        <v>567</v>
      </c>
      <c r="B382" s="748" t="s">
        <v>568</v>
      </c>
      <c r="C382" s="749" t="s">
        <v>592</v>
      </c>
      <c r="D382" s="750" t="s">
        <v>593</v>
      </c>
      <c r="E382" s="751">
        <v>50113013</v>
      </c>
      <c r="F382" s="750" t="s">
        <v>1015</v>
      </c>
      <c r="G382" s="749" t="s">
        <v>606</v>
      </c>
      <c r="H382" s="749">
        <v>203097</v>
      </c>
      <c r="I382" s="749">
        <v>203097</v>
      </c>
      <c r="J382" s="749" t="s">
        <v>1018</v>
      </c>
      <c r="K382" s="749" t="s">
        <v>1019</v>
      </c>
      <c r="L382" s="752">
        <v>167.34</v>
      </c>
      <c r="M382" s="752">
        <v>30</v>
      </c>
      <c r="N382" s="753">
        <v>5020.2</v>
      </c>
    </row>
    <row r="383" spans="1:14" ht="14.4" customHeight="1" x14ac:dyDescent="0.3">
      <c r="A383" s="747" t="s">
        <v>567</v>
      </c>
      <c r="B383" s="748" t="s">
        <v>568</v>
      </c>
      <c r="C383" s="749" t="s">
        <v>592</v>
      </c>
      <c r="D383" s="750" t="s">
        <v>593</v>
      </c>
      <c r="E383" s="751">
        <v>50113013</v>
      </c>
      <c r="F383" s="750" t="s">
        <v>1015</v>
      </c>
      <c r="G383" s="749" t="s">
        <v>599</v>
      </c>
      <c r="H383" s="749">
        <v>844576</v>
      </c>
      <c r="I383" s="749">
        <v>100339</v>
      </c>
      <c r="J383" s="749" t="s">
        <v>1045</v>
      </c>
      <c r="K383" s="749" t="s">
        <v>1046</v>
      </c>
      <c r="L383" s="752">
        <v>97.61</v>
      </c>
      <c r="M383" s="752">
        <v>7</v>
      </c>
      <c r="N383" s="753">
        <v>683.27</v>
      </c>
    </row>
    <row r="384" spans="1:14" ht="14.4" customHeight="1" x14ac:dyDescent="0.3">
      <c r="A384" s="747" t="s">
        <v>567</v>
      </c>
      <c r="B384" s="748" t="s">
        <v>568</v>
      </c>
      <c r="C384" s="749" t="s">
        <v>592</v>
      </c>
      <c r="D384" s="750" t="s">
        <v>593</v>
      </c>
      <c r="E384" s="751">
        <v>50113013</v>
      </c>
      <c r="F384" s="750" t="s">
        <v>1015</v>
      </c>
      <c r="G384" s="749" t="s">
        <v>599</v>
      </c>
      <c r="H384" s="749">
        <v>101066</v>
      </c>
      <c r="I384" s="749">
        <v>1066</v>
      </c>
      <c r="J384" s="749" t="s">
        <v>1054</v>
      </c>
      <c r="K384" s="749" t="s">
        <v>1055</v>
      </c>
      <c r="L384" s="752">
        <v>50.690000000000005</v>
      </c>
      <c r="M384" s="752">
        <v>18</v>
      </c>
      <c r="N384" s="753">
        <v>912.42000000000007</v>
      </c>
    </row>
    <row r="385" spans="1:14" ht="14.4" customHeight="1" x14ac:dyDescent="0.3">
      <c r="A385" s="747" t="s">
        <v>567</v>
      </c>
      <c r="B385" s="748" t="s">
        <v>568</v>
      </c>
      <c r="C385" s="749" t="s">
        <v>592</v>
      </c>
      <c r="D385" s="750" t="s">
        <v>593</v>
      </c>
      <c r="E385" s="751">
        <v>50113013</v>
      </c>
      <c r="F385" s="750" t="s">
        <v>1015</v>
      </c>
      <c r="G385" s="749" t="s">
        <v>599</v>
      </c>
      <c r="H385" s="749">
        <v>101076</v>
      </c>
      <c r="I385" s="749">
        <v>1076</v>
      </c>
      <c r="J385" s="749" t="s">
        <v>1064</v>
      </c>
      <c r="K385" s="749" t="s">
        <v>885</v>
      </c>
      <c r="L385" s="752">
        <v>78.429999999999993</v>
      </c>
      <c r="M385" s="752">
        <v>1</v>
      </c>
      <c r="N385" s="753">
        <v>78.429999999999993</v>
      </c>
    </row>
    <row r="386" spans="1:14" ht="14.4" customHeight="1" x14ac:dyDescent="0.3">
      <c r="A386" s="747" t="s">
        <v>567</v>
      </c>
      <c r="B386" s="748" t="s">
        <v>568</v>
      </c>
      <c r="C386" s="749" t="s">
        <v>595</v>
      </c>
      <c r="D386" s="750" t="s">
        <v>596</v>
      </c>
      <c r="E386" s="751">
        <v>50113001</v>
      </c>
      <c r="F386" s="750" t="s">
        <v>598</v>
      </c>
      <c r="G386" s="749" t="s">
        <v>599</v>
      </c>
      <c r="H386" s="749">
        <v>196887</v>
      </c>
      <c r="I386" s="749">
        <v>96887</v>
      </c>
      <c r="J386" s="749" t="s">
        <v>600</v>
      </c>
      <c r="K386" s="749" t="s">
        <v>601</v>
      </c>
      <c r="L386" s="752">
        <v>69.379030668109493</v>
      </c>
      <c r="M386" s="752">
        <v>15</v>
      </c>
      <c r="N386" s="753">
        <v>1040.6854600216425</v>
      </c>
    </row>
    <row r="387" spans="1:14" ht="14.4" customHeight="1" x14ac:dyDescent="0.3">
      <c r="A387" s="747" t="s">
        <v>567</v>
      </c>
      <c r="B387" s="748" t="s">
        <v>568</v>
      </c>
      <c r="C387" s="749" t="s">
        <v>595</v>
      </c>
      <c r="D387" s="750" t="s">
        <v>596</v>
      </c>
      <c r="E387" s="751">
        <v>50113001</v>
      </c>
      <c r="F387" s="750" t="s">
        <v>598</v>
      </c>
      <c r="G387" s="749" t="s">
        <v>599</v>
      </c>
      <c r="H387" s="749">
        <v>100362</v>
      </c>
      <c r="I387" s="749">
        <v>362</v>
      </c>
      <c r="J387" s="749" t="s">
        <v>609</v>
      </c>
      <c r="K387" s="749" t="s">
        <v>610</v>
      </c>
      <c r="L387" s="752">
        <v>86.702222222222218</v>
      </c>
      <c r="M387" s="752">
        <v>9</v>
      </c>
      <c r="N387" s="753">
        <v>780.31999999999994</v>
      </c>
    </row>
    <row r="388" spans="1:14" ht="14.4" customHeight="1" x14ac:dyDescent="0.3">
      <c r="A388" s="747" t="s">
        <v>567</v>
      </c>
      <c r="B388" s="748" t="s">
        <v>568</v>
      </c>
      <c r="C388" s="749" t="s">
        <v>595</v>
      </c>
      <c r="D388" s="750" t="s">
        <v>596</v>
      </c>
      <c r="E388" s="751">
        <v>50113001</v>
      </c>
      <c r="F388" s="750" t="s">
        <v>598</v>
      </c>
      <c r="G388" s="749" t="s">
        <v>599</v>
      </c>
      <c r="H388" s="749">
        <v>169789</v>
      </c>
      <c r="I388" s="749">
        <v>69789</v>
      </c>
      <c r="J388" s="749" t="s">
        <v>1121</v>
      </c>
      <c r="K388" s="749" t="s">
        <v>1122</v>
      </c>
      <c r="L388" s="752">
        <v>21.879999999999995</v>
      </c>
      <c r="M388" s="752">
        <v>12</v>
      </c>
      <c r="N388" s="753">
        <v>262.55999999999995</v>
      </c>
    </row>
    <row r="389" spans="1:14" ht="14.4" customHeight="1" x14ac:dyDescent="0.3">
      <c r="A389" s="747" t="s">
        <v>567</v>
      </c>
      <c r="B389" s="748" t="s">
        <v>568</v>
      </c>
      <c r="C389" s="749" t="s">
        <v>595</v>
      </c>
      <c r="D389" s="750" t="s">
        <v>596</v>
      </c>
      <c r="E389" s="751">
        <v>50113001</v>
      </c>
      <c r="F389" s="750" t="s">
        <v>598</v>
      </c>
      <c r="G389" s="749" t="s">
        <v>599</v>
      </c>
      <c r="H389" s="749">
        <v>112895</v>
      </c>
      <c r="I389" s="749">
        <v>12895</v>
      </c>
      <c r="J389" s="749" t="s">
        <v>641</v>
      </c>
      <c r="K389" s="749" t="s">
        <v>642</v>
      </c>
      <c r="L389" s="752">
        <v>106.95999999999998</v>
      </c>
      <c r="M389" s="752">
        <v>2</v>
      </c>
      <c r="N389" s="753">
        <v>213.91999999999996</v>
      </c>
    </row>
    <row r="390" spans="1:14" ht="14.4" customHeight="1" x14ac:dyDescent="0.3">
      <c r="A390" s="747" t="s">
        <v>567</v>
      </c>
      <c r="B390" s="748" t="s">
        <v>568</v>
      </c>
      <c r="C390" s="749" t="s">
        <v>595</v>
      </c>
      <c r="D390" s="750" t="s">
        <v>596</v>
      </c>
      <c r="E390" s="751">
        <v>50113001</v>
      </c>
      <c r="F390" s="750" t="s">
        <v>598</v>
      </c>
      <c r="G390" s="749" t="s">
        <v>599</v>
      </c>
      <c r="H390" s="749">
        <v>117011</v>
      </c>
      <c r="I390" s="749">
        <v>17011</v>
      </c>
      <c r="J390" s="749" t="s">
        <v>687</v>
      </c>
      <c r="K390" s="749" t="s">
        <v>688</v>
      </c>
      <c r="L390" s="752">
        <v>147.71006503978492</v>
      </c>
      <c r="M390" s="752">
        <v>12</v>
      </c>
      <c r="N390" s="753">
        <v>1772.5207804774191</v>
      </c>
    </row>
    <row r="391" spans="1:14" ht="14.4" customHeight="1" x14ac:dyDescent="0.3">
      <c r="A391" s="747" t="s">
        <v>567</v>
      </c>
      <c r="B391" s="748" t="s">
        <v>568</v>
      </c>
      <c r="C391" s="749" t="s">
        <v>595</v>
      </c>
      <c r="D391" s="750" t="s">
        <v>596</v>
      </c>
      <c r="E391" s="751">
        <v>50113001</v>
      </c>
      <c r="F391" s="750" t="s">
        <v>598</v>
      </c>
      <c r="G391" s="749" t="s">
        <v>599</v>
      </c>
      <c r="H391" s="749">
        <v>920235</v>
      </c>
      <c r="I391" s="749">
        <v>15880</v>
      </c>
      <c r="J391" s="749" t="s">
        <v>709</v>
      </c>
      <c r="K391" s="749" t="s">
        <v>569</v>
      </c>
      <c r="L391" s="752">
        <v>163.56996638621888</v>
      </c>
      <c r="M391" s="752">
        <v>1</v>
      </c>
      <c r="N391" s="753">
        <v>163.56996638621888</v>
      </c>
    </row>
    <row r="392" spans="1:14" ht="14.4" customHeight="1" x14ac:dyDescent="0.3">
      <c r="A392" s="747" t="s">
        <v>567</v>
      </c>
      <c r="B392" s="748" t="s">
        <v>568</v>
      </c>
      <c r="C392" s="749" t="s">
        <v>595</v>
      </c>
      <c r="D392" s="750" t="s">
        <v>596</v>
      </c>
      <c r="E392" s="751">
        <v>50113001</v>
      </c>
      <c r="F392" s="750" t="s">
        <v>598</v>
      </c>
      <c r="G392" s="749" t="s">
        <v>599</v>
      </c>
      <c r="H392" s="749">
        <v>905098</v>
      </c>
      <c r="I392" s="749">
        <v>23989</v>
      </c>
      <c r="J392" s="749" t="s">
        <v>1123</v>
      </c>
      <c r="K392" s="749" t="s">
        <v>569</v>
      </c>
      <c r="L392" s="752">
        <v>416.99</v>
      </c>
      <c r="M392" s="752">
        <v>2</v>
      </c>
      <c r="N392" s="753">
        <v>833.98</v>
      </c>
    </row>
    <row r="393" spans="1:14" ht="14.4" customHeight="1" x14ac:dyDescent="0.3">
      <c r="A393" s="747" t="s">
        <v>567</v>
      </c>
      <c r="B393" s="748" t="s">
        <v>568</v>
      </c>
      <c r="C393" s="749" t="s">
        <v>595</v>
      </c>
      <c r="D393" s="750" t="s">
        <v>596</v>
      </c>
      <c r="E393" s="751">
        <v>50113001</v>
      </c>
      <c r="F393" s="750" t="s">
        <v>598</v>
      </c>
      <c r="G393" s="749" t="s">
        <v>599</v>
      </c>
      <c r="H393" s="749">
        <v>51366</v>
      </c>
      <c r="I393" s="749">
        <v>51366</v>
      </c>
      <c r="J393" s="749" t="s">
        <v>778</v>
      </c>
      <c r="K393" s="749" t="s">
        <v>779</v>
      </c>
      <c r="L393" s="752">
        <v>171.59999999999997</v>
      </c>
      <c r="M393" s="752">
        <v>7</v>
      </c>
      <c r="N393" s="753">
        <v>1201.1999999999998</v>
      </c>
    </row>
    <row r="394" spans="1:14" ht="14.4" customHeight="1" x14ac:dyDescent="0.3">
      <c r="A394" s="747" t="s">
        <v>567</v>
      </c>
      <c r="B394" s="748" t="s">
        <v>568</v>
      </c>
      <c r="C394" s="749" t="s">
        <v>595</v>
      </c>
      <c r="D394" s="750" t="s">
        <v>596</v>
      </c>
      <c r="E394" s="751">
        <v>50113001</v>
      </c>
      <c r="F394" s="750" t="s">
        <v>598</v>
      </c>
      <c r="G394" s="749" t="s">
        <v>599</v>
      </c>
      <c r="H394" s="749">
        <v>51383</v>
      </c>
      <c r="I394" s="749">
        <v>51383</v>
      </c>
      <c r="J394" s="749" t="s">
        <v>778</v>
      </c>
      <c r="K394" s="749" t="s">
        <v>781</v>
      </c>
      <c r="L394" s="752">
        <v>93.5</v>
      </c>
      <c r="M394" s="752">
        <v>23</v>
      </c>
      <c r="N394" s="753">
        <v>2150.5</v>
      </c>
    </row>
    <row r="395" spans="1:14" ht="14.4" customHeight="1" x14ac:dyDescent="0.3">
      <c r="A395" s="747" t="s">
        <v>567</v>
      </c>
      <c r="B395" s="748" t="s">
        <v>568</v>
      </c>
      <c r="C395" s="749" t="s">
        <v>595</v>
      </c>
      <c r="D395" s="750" t="s">
        <v>596</v>
      </c>
      <c r="E395" s="751">
        <v>50113001</v>
      </c>
      <c r="F395" s="750" t="s">
        <v>598</v>
      </c>
      <c r="G395" s="749" t="s">
        <v>599</v>
      </c>
      <c r="H395" s="749">
        <v>132082</v>
      </c>
      <c r="I395" s="749">
        <v>32082</v>
      </c>
      <c r="J395" s="749" t="s">
        <v>782</v>
      </c>
      <c r="K395" s="749" t="s">
        <v>783</v>
      </c>
      <c r="L395" s="752">
        <v>82.715000000000003</v>
      </c>
      <c r="M395" s="752">
        <v>2</v>
      </c>
      <c r="N395" s="753">
        <v>165.43</v>
      </c>
    </row>
    <row r="396" spans="1:14" ht="14.4" customHeight="1" x14ac:dyDescent="0.3">
      <c r="A396" s="747" t="s">
        <v>567</v>
      </c>
      <c r="B396" s="748" t="s">
        <v>568</v>
      </c>
      <c r="C396" s="749" t="s">
        <v>595</v>
      </c>
      <c r="D396" s="750" t="s">
        <v>596</v>
      </c>
      <c r="E396" s="751">
        <v>50113001</v>
      </c>
      <c r="F396" s="750" t="s">
        <v>598</v>
      </c>
      <c r="G396" s="749" t="s">
        <v>599</v>
      </c>
      <c r="H396" s="749">
        <v>394712</v>
      </c>
      <c r="I396" s="749">
        <v>0</v>
      </c>
      <c r="J396" s="749" t="s">
        <v>796</v>
      </c>
      <c r="K396" s="749" t="s">
        <v>797</v>
      </c>
      <c r="L396" s="752">
        <v>23.700494815911139</v>
      </c>
      <c r="M396" s="752">
        <v>612</v>
      </c>
      <c r="N396" s="753">
        <v>14504.702827337616</v>
      </c>
    </row>
    <row r="397" spans="1:14" ht="14.4" customHeight="1" x14ac:dyDescent="0.3">
      <c r="A397" s="747" t="s">
        <v>567</v>
      </c>
      <c r="B397" s="748" t="s">
        <v>568</v>
      </c>
      <c r="C397" s="749" t="s">
        <v>595</v>
      </c>
      <c r="D397" s="750" t="s">
        <v>596</v>
      </c>
      <c r="E397" s="751">
        <v>50113001</v>
      </c>
      <c r="F397" s="750" t="s">
        <v>598</v>
      </c>
      <c r="G397" s="749" t="s">
        <v>599</v>
      </c>
      <c r="H397" s="749">
        <v>100802</v>
      </c>
      <c r="I397" s="749">
        <v>0</v>
      </c>
      <c r="J397" s="749" t="s">
        <v>798</v>
      </c>
      <c r="K397" s="749" t="s">
        <v>799</v>
      </c>
      <c r="L397" s="752">
        <v>75.618389271819638</v>
      </c>
      <c r="M397" s="752">
        <v>2</v>
      </c>
      <c r="N397" s="753">
        <v>151.23677854363928</v>
      </c>
    </row>
    <row r="398" spans="1:14" ht="14.4" customHeight="1" x14ac:dyDescent="0.3">
      <c r="A398" s="747" t="s">
        <v>567</v>
      </c>
      <c r="B398" s="748" t="s">
        <v>568</v>
      </c>
      <c r="C398" s="749" t="s">
        <v>595</v>
      </c>
      <c r="D398" s="750" t="s">
        <v>596</v>
      </c>
      <c r="E398" s="751">
        <v>50113001</v>
      </c>
      <c r="F398" s="750" t="s">
        <v>598</v>
      </c>
      <c r="G398" s="749" t="s">
        <v>599</v>
      </c>
      <c r="H398" s="749">
        <v>901084</v>
      </c>
      <c r="I398" s="749">
        <v>1000</v>
      </c>
      <c r="J398" s="749" t="s">
        <v>1124</v>
      </c>
      <c r="K398" s="749" t="s">
        <v>1125</v>
      </c>
      <c r="L398" s="752">
        <v>181.72196415607462</v>
      </c>
      <c r="M398" s="752">
        <v>6</v>
      </c>
      <c r="N398" s="753">
        <v>1090.3317849364478</v>
      </c>
    </row>
    <row r="399" spans="1:14" ht="14.4" customHeight="1" x14ac:dyDescent="0.3">
      <c r="A399" s="747" t="s">
        <v>567</v>
      </c>
      <c r="B399" s="748" t="s">
        <v>568</v>
      </c>
      <c r="C399" s="749" t="s">
        <v>595</v>
      </c>
      <c r="D399" s="750" t="s">
        <v>596</v>
      </c>
      <c r="E399" s="751">
        <v>50113001</v>
      </c>
      <c r="F399" s="750" t="s">
        <v>598</v>
      </c>
      <c r="G399" s="749" t="s">
        <v>599</v>
      </c>
      <c r="H399" s="749">
        <v>930224</v>
      </c>
      <c r="I399" s="749">
        <v>0</v>
      </c>
      <c r="J399" s="749" t="s">
        <v>1126</v>
      </c>
      <c r="K399" s="749" t="s">
        <v>569</v>
      </c>
      <c r="L399" s="752">
        <v>75.017345475622918</v>
      </c>
      <c r="M399" s="752">
        <v>1</v>
      </c>
      <c r="N399" s="753">
        <v>75.017345475622918</v>
      </c>
    </row>
    <row r="400" spans="1:14" ht="14.4" customHeight="1" x14ac:dyDescent="0.3">
      <c r="A400" s="747" t="s">
        <v>567</v>
      </c>
      <c r="B400" s="748" t="s">
        <v>568</v>
      </c>
      <c r="C400" s="749" t="s">
        <v>595</v>
      </c>
      <c r="D400" s="750" t="s">
        <v>596</v>
      </c>
      <c r="E400" s="751">
        <v>50113001</v>
      </c>
      <c r="F400" s="750" t="s">
        <v>598</v>
      </c>
      <c r="G400" s="749" t="s">
        <v>599</v>
      </c>
      <c r="H400" s="749">
        <v>844940</v>
      </c>
      <c r="I400" s="749">
        <v>0</v>
      </c>
      <c r="J400" s="749" t="s">
        <v>1127</v>
      </c>
      <c r="K400" s="749" t="s">
        <v>569</v>
      </c>
      <c r="L400" s="752">
        <v>123.01568888830111</v>
      </c>
      <c r="M400" s="752">
        <v>6</v>
      </c>
      <c r="N400" s="753">
        <v>738.09413332980671</v>
      </c>
    </row>
    <row r="401" spans="1:14" ht="14.4" customHeight="1" x14ac:dyDescent="0.3">
      <c r="A401" s="747" t="s">
        <v>567</v>
      </c>
      <c r="B401" s="748" t="s">
        <v>568</v>
      </c>
      <c r="C401" s="749" t="s">
        <v>595</v>
      </c>
      <c r="D401" s="750" t="s">
        <v>596</v>
      </c>
      <c r="E401" s="751">
        <v>50113001</v>
      </c>
      <c r="F401" s="750" t="s">
        <v>598</v>
      </c>
      <c r="G401" s="749" t="s">
        <v>599</v>
      </c>
      <c r="H401" s="749">
        <v>900321</v>
      </c>
      <c r="I401" s="749">
        <v>0</v>
      </c>
      <c r="J401" s="749" t="s">
        <v>816</v>
      </c>
      <c r="K401" s="749" t="s">
        <v>569</v>
      </c>
      <c r="L401" s="752">
        <v>314.95641293134923</v>
      </c>
      <c r="M401" s="752">
        <v>4</v>
      </c>
      <c r="N401" s="753">
        <v>1259.8256517253969</v>
      </c>
    </row>
    <row r="402" spans="1:14" ht="14.4" customHeight="1" x14ac:dyDescent="0.3">
      <c r="A402" s="747" t="s">
        <v>567</v>
      </c>
      <c r="B402" s="748" t="s">
        <v>568</v>
      </c>
      <c r="C402" s="749" t="s">
        <v>595</v>
      </c>
      <c r="D402" s="750" t="s">
        <v>596</v>
      </c>
      <c r="E402" s="751">
        <v>50113001</v>
      </c>
      <c r="F402" s="750" t="s">
        <v>598</v>
      </c>
      <c r="G402" s="749" t="s">
        <v>599</v>
      </c>
      <c r="H402" s="749">
        <v>501065</v>
      </c>
      <c r="I402" s="749">
        <v>0</v>
      </c>
      <c r="J402" s="749" t="s">
        <v>1119</v>
      </c>
      <c r="K402" s="749" t="s">
        <v>569</v>
      </c>
      <c r="L402" s="752">
        <v>51.099679826840188</v>
      </c>
      <c r="M402" s="752">
        <v>1</v>
      </c>
      <c r="N402" s="753">
        <v>51.099679826840188</v>
      </c>
    </row>
    <row r="403" spans="1:14" ht="14.4" customHeight="1" x14ac:dyDescent="0.3">
      <c r="A403" s="747" t="s">
        <v>567</v>
      </c>
      <c r="B403" s="748" t="s">
        <v>568</v>
      </c>
      <c r="C403" s="749" t="s">
        <v>595</v>
      </c>
      <c r="D403" s="750" t="s">
        <v>596</v>
      </c>
      <c r="E403" s="751">
        <v>50113001</v>
      </c>
      <c r="F403" s="750" t="s">
        <v>598</v>
      </c>
      <c r="G403" s="749" t="s">
        <v>599</v>
      </c>
      <c r="H403" s="749">
        <v>900814</v>
      </c>
      <c r="I403" s="749">
        <v>0</v>
      </c>
      <c r="J403" s="749" t="s">
        <v>1128</v>
      </c>
      <c r="K403" s="749" t="s">
        <v>569</v>
      </c>
      <c r="L403" s="752">
        <v>317.66169083692819</v>
      </c>
      <c r="M403" s="752">
        <v>1</v>
      </c>
      <c r="N403" s="753">
        <v>317.66169083692819</v>
      </c>
    </row>
    <row r="404" spans="1:14" ht="14.4" customHeight="1" x14ac:dyDescent="0.3">
      <c r="A404" s="747" t="s">
        <v>567</v>
      </c>
      <c r="B404" s="748" t="s">
        <v>568</v>
      </c>
      <c r="C404" s="749" t="s">
        <v>595</v>
      </c>
      <c r="D404" s="750" t="s">
        <v>596</v>
      </c>
      <c r="E404" s="751">
        <v>50113001</v>
      </c>
      <c r="F404" s="750" t="s">
        <v>598</v>
      </c>
      <c r="G404" s="749" t="s">
        <v>599</v>
      </c>
      <c r="H404" s="749">
        <v>920376</v>
      </c>
      <c r="I404" s="749">
        <v>0</v>
      </c>
      <c r="J404" s="749" t="s">
        <v>824</v>
      </c>
      <c r="K404" s="749" t="s">
        <v>569</v>
      </c>
      <c r="L404" s="752">
        <v>72.034576454943107</v>
      </c>
      <c r="M404" s="752">
        <v>33</v>
      </c>
      <c r="N404" s="753">
        <v>2377.1410230131223</v>
      </c>
    </row>
    <row r="405" spans="1:14" ht="14.4" customHeight="1" x14ac:dyDescent="0.3">
      <c r="A405" s="747" t="s">
        <v>567</v>
      </c>
      <c r="B405" s="748" t="s">
        <v>568</v>
      </c>
      <c r="C405" s="749" t="s">
        <v>595</v>
      </c>
      <c r="D405" s="750" t="s">
        <v>596</v>
      </c>
      <c r="E405" s="751">
        <v>50113001</v>
      </c>
      <c r="F405" s="750" t="s">
        <v>598</v>
      </c>
      <c r="G405" s="749" t="s">
        <v>599</v>
      </c>
      <c r="H405" s="749">
        <v>900406</v>
      </c>
      <c r="I405" s="749">
        <v>0</v>
      </c>
      <c r="J405" s="749" t="s">
        <v>1129</v>
      </c>
      <c r="K405" s="749" t="s">
        <v>569</v>
      </c>
      <c r="L405" s="752">
        <v>59.488191424528267</v>
      </c>
      <c r="M405" s="752">
        <v>4</v>
      </c>
      <c r="N405" s="753">
        <v>237.95276569811307</v>
      </c>
    </row>
    <row r="406" spans="1:14" ht="14.4" customHeight="1" x14ac:dyDescent="0.3">
      <c r="A406" s="747" t="s">
        <v>567</v>
      </c>
      <c r="B406" s="748" t="s">
        <v>568</v>
      </c>
      <c r="C406" s="749" t="s">
        <v>595</v>
      </c>
      <c r="D406" s="750" t="s">
        <v>596</v>
      </c>
      <c r="E406" s="751">
        <v>50113001</v>
      </c>
      <c r="F406" s="750" t="s">
        <v>598</v>
      </c>
      <c r="G406" s="749" t="s">
        <v>599</v>
      </c>
      <c r="H406" s="749">
        <v>500988</v>
      </c>
      <c r="I406" s="749">
        <v>0</v>
      </c>
      <c r="J406" s="749" t="s">
        <v>1130</v>
      </c>
      <c r="K406" s="749" t="s">
        <v>569</v>
      </c>
      <c r="L406" s="752">
        <v>186.02099566063114</v>
      </c>
      <c r="M406" s="752">
        <v>11</v>
      </c>
      <c r="N406" s="753">
        <v>2046.2309522669425</v>
      </c>
    </row>
    <row r="407" spans="1:14" ht="14.4" customHeight="1" x14ac:dyDescent="0.3">
      <c r="A407" s="747" t="s">
        <v>567</v>
      </c>
      <c r="B407" s="748" t="s">
        <v>568</v>
      </c>
      <c r="C407" s="749" t="s">
        <v>595</v>
      </c>
      <c r="D407" s="750" t="s">
        <v>596</v>
      </c>
      <c r="E407" s="751">
        <v>50113001</v>
      </c>
      <c r="F407" s="750" t="s">
        <v>598</v>
      </c>
      <c r="G407" s="749" t="s">
        <v>599</v>
      </c>
      <c r="H407" s="749">
        <v>185812</v>
      </c>
      <c r="I407" s="749">
        <v>85812</v>
      </c>
      <c r="J407" s="749" t="s">
        <v>1131</v>
      </c>
      <c r="K407" s="749" t="s">
        <v>1132</v>
      </c>
      <c r="L407" s="752">
        <v>51.399999999999984</v>
      </c>
      <c r="M407" s="752">
        <v>2</v>
      </c>
      <c r="N407" s="753">
        <v>102.79999999999997</v>
      </c>
    </row>
    <row r="408" spans="1:14" ht="14.4" customHeight="1" x14ac:dyDescent="0.3">
      <c r="A408" s="747" t="s">
        <v>567</v>
      </c>
      <c r="B408" s="748" t="s">
        <v>568</v>
      </c>
      <c r="C408" s="749" t="s">
        <v>595</v>
      </c>
      <c r="D408" s="750" t="s">
        <v>596</v>
      </c>
      <c r="E408" s="751">
        <v>50113001</v>
      </c>
      <c r="F408" s="750" t="s">
        <v>598</v>
      </c>
      <c r="G408" s="749" t="s">
        <v>599</v>
      </c>
      <c r="H408" s="749">
        <v>100498</v>
      </c>
      <c r="I408" s="749">
        <v>498</v>
      </c>
      <c r="J408" s="749" t="s">
        <v>844</v>
      </c>
      <c r="K408" s="749" t="s">
        <v>845</v>
      </c>
      <c r="L408" s="752">
        <v>96.820000000000022</v>
      </c>
      <c r="M408" s="752">
        <v>1</v>
      </c>
      <c r="N408" s="753">
        <v>96.820000000000022</v>
      </c>
    </row>
    <row r="409" spans="1:14" ht="14.4" customHeight="1" x14ac:dyDescent="0.3">
      <c r="A409" s="747" t="s">
        <v>567</v>
      </c>
      <c r="B409" s="748" t="s">
        <v>568</v>
      </c>
      <c r="C409" s="749" t="s">
        <v>595</v>
      </c>
      <c r="D409" s="750" t="s">
        <v>596</v>
      </c>
      <c r="E409" s="751">
        <v>50113001</v>
      </c>
      <c r="F409" s="750" t="s">
        <v>598</v>
      </c>
      <c r="G409" s="749" t="s">
        <v>599</v>
      </c>
      <c r="H409" s="749">
        <v>166555</v>
      </c>
      <c r="I409" s="749">
        <v>66555</v>
      </c>
      <c r="J409" s="749" t="s">
        <v>846</v>
      </c>
      <c r="K409" s="749" t="s">
        <v>847</v>
      </c>
      <c r="L409" s="752">
        <v>117.41</v>
      </c>
      <c r="M409" s="752">
        <v>1</v>
      </c>
      <c r="N409" s="753">
        <v>117.41</v>
      </c>
    </row>
    <row r="410" spans="1:14" ht="14.4" customHeight="1" x14ac:dyDescent="0.3">
      <c r="A410" s="747" t="s">
        <v>567</v>
      </c>
      <c r="B410" s="748" t="s">
        <v>568</v>
      </c>
      <c r="C410" s="749" t="s">
        <v>595</v>
      </c>
      <c r="D410" s="750" t="s">
        <v>596</v>
      </c>
      <c r="E410" s="751">
        <v>50113001</v>
      </c>
      <c r="F410" s="750" t="s">
        <v>598</v>
      </c>
      <c r="G410" s="749" t="s">
        <v>599</v>
      </c>
      <c r="H410" s="749">
        <v>215978</v>
      </c>
      <c r="I410" s="749">
        <v>215978</v>
      </c>
      <c r="J410" s="749" t="s">
        <v>846</v>
      </c>
      <c r="K410" s="749" t="s">
        <v>847</v>
      </c>
      <c r="L410" s="752">
        <v>116.60999999999997</v>
      </c>
      <c r="M410" s="752">
        <v>3</v>
      </c>
      <c r="N410" s="753">
        <v>349.82999999999993</v>
      </c>
    </row>
    <row r="411" spans="1:14" ht="14.4" customHeight="1" x14ac:dyDescent="0.3">
      <c r="A411" s="747" t="s">
        <v>567</v>
      </c>
      <c r="B411" s="748" t="s">
        <v>568</v>
      </c>
      <c r="C411" s="749" t="s">
        <v>595</v>
      </c>
      <c r="D411" s="750" t="s">
        <v>596</v>
      </c>
      <c r="E411" s="751">
        <v>50113001</v>
      </c>
      <c r="F411" s="750" t="s">
        <v>598</v>
      </c>
      <c r="G411" s="749" t="s">
        <v>599</v>
      </c>
      <c r="H411" s="749">
        <v>102439</v>
      </c>
      <c r="I411" s="749">
        <v>2439</v>
      </c>
      <c r="J411" s="749" t="s">
        <v>1106</v>
      </c>
      <c r="K411" s="749" t="s">
        <v>1107</v>
      </c>
      <c r="L411" s="752">
        <v>280.19500000000005</v>
      </c>
      <c r="M411" s="752">
        <v>2</v>
      </c>
      <c r="N411" s="753">
        <v>560.3900000000001</v>
      </c>
    </row>
    <row r="412" spans="1:14" ht="14.4" customHeight="1" x14ac:dyDescent="0.3">
      <c r="A412" s="747" t="s">
        <v>567</v>
      </c>
      <c r="B412" s="748" t="s">
        <v>568</v>
      </c>
      <c r="C412" s="749" t="s">
        <v>595</v>
      </c>
      <c r="D412" s="750" t="s">
        <v>596</v>
      </c>
      <c r="E412" s="751">
        <v>50113001</v>
      </c>
      <c r="F412" s="750" t="s">
        <v>598</v>
      </c>
      <c r="G412" s="749" t="s">
        <v>599</v>
      </c>
      <c r="H412" s="749">
        <v>102684</v>
      </c>
      <c r="I412" s="749">
        <v>2684</v>
      </c>
      <c r="J412" s="749" t="s">
        <v>850</v>
      </c>
      <c r="K412" s="749" t="s">
        <v>851</v>
      </c>
      <c r="L412" s="752">
        <v>73.070995795969509</v>
      </c>
      <c r="M412" s="752">
        <v>14</v>
      </c>
      <c r="N412" s="753">
        <v>1022.9939411435731</v>
      </c>
    </row>
    <row r="413" spans="1:14" ht="14.4" customHeight="1" x14ac:dyDescent="0.3">
      <c r="A413" s="747" t="s">
        <v>567</v>
      </c>
      <c r="B413" s="748" t="s">
        <v>568</v>
      </c>
      <c r="C413" s="749" t="s">
        <v>595</v>
      </c>
      <c r="D413" s="750" t="s">
        <v>596</v>
      </c>
      <c r="E413" s="751">
        <v>50113001</v>
      </c>
      <c r="F413" s="750" t="s">
        <v>598</v>
      </c>
      <c r="G413" s="749" t="s">
        <v>599</v>
      </c>
      <c r="H413" s="749">
        <v>100502</v>
      </c>
      <c r="I413" s="749">
        <v>502</v>
      </c>
      <c r="J413" s="749" t="s">
        <v>850</v>
      </c>
      <c r="K413" s="749" t="s">
        <v>852</v>
      </c>
      <c r="L413" s="752">
        <v>231.05625000000006</v>
      </c>
      <c r="M413" s="752">
        <v>8</v>
      </c>
      <c r="N413" s="753">
        <v>1848.4500000000005</v>
      </c>
    </row>
    <row r="414" spans="1:14" ht="14.4" customHeight="1" x14ac:dyDescent="0.3">
      <c r="A414" s="747" t="s">
        <v>567</v>
      </c>
      <c r="B414" s="748" t="s">
        <v>568</v>
      </c>
      <c r="C414" s="749" t="s">
        <v>595</v>
      </c>
      <c r="D414" s="750" t="s">
        <v>596</v>
      </c>
      <c r="E414" s="751">
        <v>50113001</v>
      </c>
      <c r="F414" s="750" t="s">
        <v>598</v>
      </c>
      <c r="G414" s="749" t="s">
        <v>599</v>
      </c>
      <c r="H414" s="749">
        <v>100874</v>
      </c>
      <c r="I414" s="749">
        <v>874</v>
      </c>
      <c r="J414" s="749" t="s">
        <v>884</v>
      </c>
      <c r="K414" s="749" t="s">
        <v>885</v>
      </c>
      <c r="L414" s="752">
        <v>44.23</v>
      </c>
      <c r="M414" s="752">
        <v>2</v>
      </c>
      <c r="N414" s="753">
        <v>88.46</v>
      </c>
    </row>
    <row r="415" spans="1:14" ht="14.4" customHeight="1" x14ac:dyDescent="0.3">
      <c r="A415" s="747" t="s">
        <v>567</v>
      </c>
      <c r="B415" s="748" t="s">
        <v>568</v>
      </c>
      <c r="C415" s="749" t="s">
        <v>595</v>
      </c>
      <c r="D415" s="750" t="s">
        <v>596</v>
      </c>
      <c r="E415" s="751">
        <v>50113001</v>
      </c>
      <c r="F415" s="750" t="s">
        <v>598</v>
      </c>
      <c r="G415" s="749" t="s">
        <v>599</v>
      </c>
      <c r="H415" s="749">
        <v>849941</v>
      </c>
      <c r="I415" s="749">
        <v>162142</v>
      </c>
      <c r="J415" s="749" t="s">
        <v>893</v>
      </c>
      <c r="K415" s="749" t="s">
        <v>894</v>
      </c>
      <c r="L415" s="752">
        <v>28.995000000000005</v>
      </c>
      <c r="M415" s="752">
        <v>2</v>
      </c>
      <c r="N415" s="753">
        <v>57.990000000000009</v>
      </c>
    </row>
    <row r="416" spans="1:14" ht="14.4" customHeight="1" x14ac:dyDescent="0.3">
      <c r="A416" s="747" t="s">
        <v>567</v>
      </c>
      <c r="B416" s="748" t="s">
        <v>568</v>
      </c>
      <c r="C416" s="749" t="s">
        <v>595</v>
      </c>
      <c r="D416" s="750" t="s">
        <v>596</v>
      </c>
      <c r="E416" s="751">
        <v>50113001</v>
      </c>
      <c r="F416" s="750" t="s">
        <v>598</v>
      </c>
      <c r="G416" s="749" t="s">
        <v>599</v>
      </c>
      <c r="H416" s="749">
        <v>159357</v>
      </c>
      <c r="I416" s="749">
        <v>59357</v>
      </c>
      <c r="J416" s="749" t="s">
        <v>899</v>
      </c>
      <c r="K416" s="749" t="s">
        <v>900</v>
      </c>
      <c r="L416" s="752">
        <v>188.88</v>
      </c>
      <c r="M416" s="752">
        <v>2</v>
      </c>
      <c r="N416" s="753">
        <v>377.76</v>
      </c>
    </row>
    <row r="417" spans="1:14" ht="14.4" customHeight="1" x14ac:dyDescent="0.3">
      <c r="A417" s="747" t="s">
        <v>567</v>
      </c>
      <c r="B417" s="748" t="s">
        <v>568</v>
      </c>
      <c r="C417" s="749" t="s">
        <v>595</v>
      </c>
      <c r="D417" s="750" t="s">
        <v>596</v>
      </c>
      <c r="E417" s="751">
        <v>50113001</v>
      </c>
      <c r="F417" s="750" t="s">
        <v>598</v>
      </c>
      <c r="G417" s="749" t="s">
        <v>599</v>
      </c>
      <c r="H417" s="749">
        <v>100810</v>
      </c>
      <c r="I417" s="749">
        <v>810</v>
      </c>
      <c r="J417" s="749" t="s">
        <v>904</v>
      </c>
      <c r="K417" s="749" t="s">
        <v>905</v>
      </c>
      <c r="L417" s="752">
        <v>57.601428571428585</v>
      </c>
      <c r="M417" s="752">
        <v>7</v>
      </c>
      <c r="N417" s="753">
        <v>403.21000000000009</v>
      </c>
    </row>
    <row r="418" spans="1:14" ht="14.4" customHeight="1" x14ac:dyDescent="0.3">
      <c r="A418" s="747" t="s">
        <v>567</v>
      </c>
      <c r="B418" s="748" t="s">
        <v>568</v>
      </c>
      <c r="C418" s="749" t="s">
        <v>595</v>
      </c>
      <c r="D418" s="750" t="s">
        <v>596</v>
      </c>
      <c r="E418" s="751">
        <v>50113001</v>
      </c>
      <c r="F418" s="750" t="s">
        <v>598</v>
      </c>
      <c r="G418" s="749" t="s">
        <v>599</v>
      </c>
      <c r="H418" s="749">
        <v>185793</v>
      </c>
      <c r="I418" s="749">
        <v>136395</v>
      </c>
      <c r="J418" s="749" t="s">
        <v>910</v>
      </c>
      <c r="K418" s="749" t="s">
        <v>911</v>
      </c>
      <c r="L418" s="752">
        <v>192.04999999999995</v>
      </c>
      <c r="M418" s="752">
        <v>2</v>
      </c>
      <c r="N418" s="753">
        <v>384.09999999999991</v>
      </c>
    </row>
    <row r="419" spans="1:14" ht="14.4" customHeight="1" x14ac:dyDescent="0.3">
      <c r="A419" s="747" t="s">
        <v>567</v>
      </c>
      <c r="B419" s="748" t="s">
        <v>568</v>
      </c>
      <c r="C419" s="749" t="s">
        <v>595</v>
      </c>
      <c r="D419" s="750" t="s">
        <v>596</v>
      </c>
      <c r="E419" s="751">
        <v>50113001</v>
      </c>
      <c r="F419" s="750" t="s">
        <v>598</v>
      </c>
      <c r="G419" s="749" t="s">
        <v>599</v>
      </c>
      <c r="H419" s="749">
        <v>193109</v>
      </c>
      <c r="I419" s="749">
        <v>93109</v>
      </c>
      <c r="J419" s="749" t="s">
        <v>918</v>
      </c>
      <c r="K419" s="749" t="s">
        <v>692</v>
      </c>
      <c r="L419" s="752">
        <v>151.62778688524583</v>
      </c>
      <c r="M419" s="752">
        <v>366</v>
      </c>
      <c r="N419" s="753">
        <v>55495.769999999968</v>
      </c>
    </row>
    <row r="420" spans="1:14" ht="14.4" customHeight="1" x14ac:dyDescent="0.3">
      <c r="A420" s="747" t="s">
        <v>567</v>
      </c>
      <c r="B420" s="748" t="s">
        <v>568</v>
      </c>
      <c r="C420" s="749" t="s">
        <v>595</v>
      </c>
      <c r="D420" s="750" t="s">
        <v>596</v>
      </c>
      <c r="E420" s="751">
        <v>50113013</v>
      </c>
      <c r="F420" s="750" t="s">
        <v>1015</v>
      </c>
      <c r="G420" s="749" t="s">
        <v>606</v>
      </c>
      <c r="H420" s="749">
        <v>203097</v>
      </c>
      <c r="I420" s="749">
        <v>203097</v>
      </c>
      <c r="J420" s="749" t="s">
        <v>1018</v>
      </c>
      <c r="K420" s="749" t="s">
        <v>1019</v>
      </c>
      <c r="L420" s="752">
        <v>167.01109389484836</v>
      </c>
      <c r="M420" s="752">
        <v>6</v>
      </c>
      <c r="N420" s="753">
        <v>1002.0665633690901</v>
      </c>
    </row>
    <row r="421" spans="1:14" ht="14.4" customHeight="1" x14ac:dyDescent="0.3">
      <c r="A421" s="747" t="s">
        <v>567</v>
      </c>
      <c r="B421" s="748" t="s">
        <v>568</v>
      </c>
      <c r="C421" s="749" t="s">
        <v>595</v>
      </c>
      <c r="D421" s="750" t="s">
        <v>596</v>
      </c>
      <c r="E421" s="751">
        <v>50113013</v>
      </c>
      <c r="F421" s="750" t="s">
        <v>1015</v>
      </c>
      <c r="G421" s="749" t="s">
        <v>599</v>
      </c>
      <c r="H421" s="749">
        <v>117171</v>
      </c>
      <c r="I421" s="749">
        <v>17171</v>
      </c>
      <c r="J421" s="749" t="s">
        <v>1028</v>
      </c>
      <c r="K421" s="749" t="s">
        <v>767</v>
      </c>
      <c r="L421" s="752">
        <v>72.930000000000007</v>
      </c>
      <c r="M421" s="752">
        <v>1</v>
      </c>
      <c r="N421" s="753">
        <v>72.930000000000007</v>
      </c>
    </row>
    <row r="422" spans="1:14" ht="14.4" customHeight="1" thickBot="1" x14ac:dyDescent="0.35">
      <c r="A422" s="754" t="s">
        <v>567</v>
      </c>
      <c r="B422" s="755" t="s">
        <v>568</v>
      </c>
      <c r="C422" s="756" t="s">
        <v>595</v>
      </c>
      <c r="D422" s="757" t="s">
        <v>596</v>
      </c>
      <c r="E422" s="758">
        <v>50113013</v>
      </c>
      <c r="F422" s="757" t="s">
        <v>1015</v>
      </c>
      <c r="G422" s="756" t="s">
        <v>599</v>
      </c>
      <c r="H422" s="756">
        <v>101066</v>
      </c>
      <c r="I422" s="756">
        <v>1066</v>
      </c>
      <c r="J422" s="756" t="s">
        <v>1054</v>
      </c>
      <c r="K422" s="756" t="s">
        <v>1055</v>
      </c>
      <c r="L422" s="759">
        <v>50.830000000000005</v>
      </c>
      <c r="M422" s="759">
        <v>5</v>
      </c>
      <c r="N422" s="760">
        <v>254.15000000000003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1133</v>
      </c>
      <c r="B5" s="745"/>
      <c r="C5" s="765">
        <v>0</v>
      </c>
      <c r="D5" s="745">
        <v>1002.0665633690901</v>
      </c>
      <c r="E5" s="765">
        <v>1</v>
      </c>
      <c r="F5" s="746">
        <v>1002.0665633690901</v>
      </c>
    </row>
    <row r="6" spans="1:6" ht="14.4" customHeight="1" x14ac:dyDescent="0.3">
      <c r="A6" s="776" t="s">
        <v>1134</v>
      </c>
      <c r="B6" s="752">
        <v>8187.6212248386501</v>
      </c>
      <c r="C6" s="766">
        <v>4.9379862968387277E-2</v>
      </c>
      <c r="D6" s="752">
        <v>157621.28816967143</v>
      </c>
      <c r="E6" s="766">
        <v>0.95062013703161263</v>
      </c>
      <c r="F6" s="753">
        <v>165808.90939451009</v>
      </c>
    </row>
    <row r="7" spans="1:6" ht="14.4" customHeight="1" x14ac:dyDescent="0.3">
      <c r="A7" s="776" t="s">
        <v>1135</v>
      </c>
      <c r="B7" s="752"/>
      <c r="C7" s="766">
        <v>0</v>
      </c>
      <c r="D7" s="752">
        <v>4452</v>
      </c>
      <c r="E7" s="766">
        <v>1</v>
      </c>
      <c r="F7" s="753">
        <v>4452</v>
      </c>
    </row>
    <row r="8" spans="1:6" ht="14.4" customHeight="1" x14ac:dyDescent="0.3">
      <c r="A8" s="776" t="s">
        <v>1136</v>
      </c>
      <c r="B8" s="752"/>
      <c r="C8" s="766">
        <v>0</v>
      </c>
      <c r="D8" s="752">
        <v>2302.0300000000002</v>
      </c>
      <c r="E8" s="766">
        <v>1</v>
      </c>
      <c r="F8" s="753">
        <v>2302.0300000000002</v>
      </c>
    </row>
    <row r="9" spans="1:6" ht="14.4" customHeight="1" thickBot="1" x14ac:dyDescent="0.35">
      <c r="A9" s="777" t="s">
        <v>1137</v>
      </c>
      <c r="B9" s="768"/>
      <c r="C9" s="769">
        <v>0</v>
      </c>
      <c r="D9" s="768">
        <v>6336.2400000000007</v>
      </c>
      <c r="E9" s="769">
        <v>1</v>
      </c>
      <c r="F9" s="770">
        <v>6336.2400000000007</v>
      </c>
    </row>
    <row r="10" spans="1:6" ht="14.4" customHeight="1" thickBot="1" x14ac:dyDescent="0.35">
      <c r="A10" s="771" t="s">
        <v>3</v>
      </c>
      <c r="B10" s="772">
        <v>8187.6212248386501</v>
      </c>
      <c r="C10" s="773">
        <v>4.5511753858312035E-2</v>
      </c>
      <c r="D10" s="772">
        <v>171713.62473304052</v>
      </c>
      <c r="E10" s="773">
        <v>0.95448824614168792</v>
      </c>
      <c r="F10" s="774">
        <v>179901.24595787917</v>
      </c>
    </row>
    <row r="11" spans="1:6" ht="14.4" customHeight="1" thickBot="1" x14ac:dyDescent="0.35"/>
    <row r="12" spans="1:6" ht="14.4" customHeight="1" x14ac:dyDescent="0.3">
      <c r="A12" s="775" t="s">
        <v>1138</v>
      </c>
      <c r="B12" s="745"/>
      <c r="C12" s="765">
        <v>0</v>
      </c>
      <c r="D12" s="745">
        <v>3434.4282107793629</v>
      </c>
      <c r="E12" s="765">
        <v>1</v>
      </c>
      <c r="F12" s="746">
        <v>3434.4282107793629</v>
      </c>
    </row>
    <row r="13" spans="1:6" ht="14.4" customHeight="1" x14ac:dyDescent="0.3">
      <c r="A13" s="776" t="s">
        <v>1139</v>
      </c>
      <c r="B13" s="752"/>
      <c r="C13" s="766">
        <v>0</v>
      </c>
      <c r="D13" s="752">
        <v>135.41</v>
      </c>
      <c r="E13" s="766">
        <v>1</v>
      </c>
      <c r="F13" s="753">
        <v>135.41</v>
      </c>
    </row>
    <row r="14" spans="1:6" ht="14.4" customHeight="1" x14ac:dyDescent="0.3">
      <c r="A14" s="776" t="s">
        <v>1140</v>
      </c>
      <c r="B14" s="752"/>
      <c r="C14" s="766">
        <v>0</v>
      </c>
      <c r="D14" s="752">
        <v>1258.26</v>
      </c>
      <c r="E14" s="766">
        <v>1</v>
      </c>
      <c r="F14" s="753">
        <v>1258.26</v>
      </c>
    </row>
    <row r="15" spans="1:6" ht="14.4" customHeight="1" x14ac:dyDescent="0.3">
      <c r="A15" s="776" t="s">
        <v>1141</v>
      </c>
      <c r="B15" s="752"/>
      <c r="C15" s="766">
        <v>0</v>
      </c>
      <c r="D15" s="752">
        <v>657.19000000000028</v>
      </c>
      <c r="E15" s="766">
        <v>1</v>
      </c>
      <c r="F15" s="753">
        <v>657.19000000000028</v>
      </c>
    </row>
    <row r="16" spans="1:6" ht="14.4" customHeight="1" x14ac:dyDescent="0.3">
      <c r="A16" s="776" t="s">
        <v>1142</v>
      </c>
      <c r="B16" s="752"/>
      <c r="C16" s="766">
        <v>0</v>
      </c>
      <c r="D16" s="752">
        <v>248.8</v>
      </c>
      <c r="E16" s="766">
        <v>1</v>
      </c>
      <c r="F16" s="753">
        <v>248.8</v>
      </c>
    </row>
    <row r="17" spans="1:6" ht="14.4" customHeight="1" x14ac:dyDescent="0.3">
      <c r="A17" s="776" t="s">
        <v>1143</v>
      </c>
      <c r="B17" s="752"/>
      <c r="C17" s="766">
        <v>0</v>
      </c>
      <c r="D17" s="752">
        <v>21554.483</v>
      </c>
      <c r="E17" s="766">
        <v>1</v>
      </c>
      <c r="F17" s="753">
        <v>21554.483</v>
      </c>
    </row>
    <row r="18" spans="1:6" ht="14.4" customHeight="1" x14ac:dyDescent="0.3">
      <c r="A18" s="776" t="s">
        <v>1144</v>
      </c>
      <c r="B18" s="752"/>
      <c r="C18" s="766">
        <v>0</v>
      </c>
      <c r="D18" s="752">
        <v>173.32999999999993</v>
      </c>
      <c r="E18" s="766">
        <v>1</v>
      </c>
      <c r="F18" s="753">
        <v>173.32999999999993</v>
      </c>
    </row>
    <row r="19" spans="1:6" ht="14.4" customHeight="1" x14ac:dyDescent="0.3">
      <c r="A19" s="776" t="s">
        <v>1145</v>
      </c>
      <c r="B19" s="752"/>
      <c r="C19" s="766">
        <v>0</v>
      </c>
      <c r="D19" s="752">
        <v>58.72</v>
      </c>
      <c r="E19" s="766">
        <v>1</v>
      </c>
      <c r="F19" s="753">
        <v>58.72</v>
      </c>
    </row>
    <row r="20" spans="1:6" ht="14.4" customHeight="1" x14ac:dyDescent="0.3">
      <c r="A20" s="776" t="s">
        <v>1146</v>
      </c>
      <c r="B20" s="752"/>
      <c r="C20" s="766">
        <v>0</v>
      </c>
      <c r="D20" s="752">
        <v>270.83999999999997</v>
      </c>
      <c r="E20" s="766">
        <v>1</v>
      </c>
      <c r="F20" s="753">
        <v>270.83999999999997</v>
      </c>
    </row>
    <row r="21" spans="1:6" ht="14.4" customHeight="1" x14ac:dyDescent="0.3">
      <c r="A21" s="776" t="s">
        <v>1147</v>
      </c>
      <c r="B21" s="752"/>
      <c r="C21" s="766">
        <v>0</v>
      </c>
      <c r="D21" s="752">
        <v>62.76993995757455</v>
      </c>
      <c r="E21" s="766">
        <v>1</v>
      </c>
      <c r="F21" s="753">
        <v>62.76993995757455</v>
      </c>
    </row>
    <row r="22" spans="1:6" ht="14.4" customHeight="1" x14ac:dyDescent="0.3">
      <c r="A22" s="776" t="s">
        <v>1148</v>
      </c>
      <c r="B22" s="752"/>
      <c r="C22" s="766">
        <v>0</v>
      </c>
      <c r="D22" s="752">
        <v>21.46</v>
      </c>
      <c r="E22" s="766">
        <v>1</v>
      </c>
      <c r="F22" s="753">
        <v>21.46</v>
      </c>
    </row>
    <row r="23" spans="1:6" ht="14.4" customHeight="1" x14ac:dyDescent="0.3">
      <c r="A23" s="776" t="s">
        <v>1149</v>
      </c>
      <c r="B23" s="752"/>
      <c r="C23" s="766">
        <v>0</v>
      </c>
      <c r="D23" s="752">
        <v>172.77008220790023</v>
      </c>
      <c r="E23" s="766">
        <v>1</v>
      </c>
      <c r="F23" s="753">
        <v>172.77008220790023</v>
      </c>
    </row>
    <row r="24" spans="1:6" ht="14.4" customHeight="1" x14ac:dyDescent="0.3">
      <c r="A24" s="776" t="s">
        <v>1150</v>
      </c>
      <c r="B24" s="752"/>
      <c r="C24" s="766">
        <v>0</v>
      </c>
      <c r="D24" s="752">
        <v>116.05</v>
      </c>
      <c r="E24" s="766">
        <v>1</v>
      </c>
      <c r="F24" s="753">
        <v>116.05</v>
      </c>
    </row>
    <row r="25" spans="1:6" ht="14.4" customHeight="1" x14ac:dyDescent="0.3">
      <c r="A25" s="776" t="s">
        <v>1151</v>
      </c>
      <c r="B25" s="752"/>
      <c r="C25" s="766">
        <v>0</v>
      </c>
      <c r="D25" s="752">
        <v>14.31</v>
      </c>
      <c r="E25" s="766">
        <v>1</v>
      </c>
      <c r="F25" s="753">
        <v>14.31</v>
      </c>
    </row>
    <row r="26" spans="1:6" ht="14.4" customHeight="1" x14ac:dyDescent="0.3">
      <c r="A26" s="776" t="s">
        <v>1152</v>
      </c>
      <c r="B26" s="752"/>
      <c r="C26" s="766">
        <v>0</v>
      </c>
      <c r="D26" s="752">
        <v>70.05992500000005</v>
      </c>
      <c r="E26" s="766">
        <v>1</v>
      </c>
      <c r="F26" s="753">
        <v>70.05992500000005</v>
      </c>
    </row>
    <row r="27" spans="1:6" ht="14.4" customHeight="1" x14ac:dyDescent="0.3">
      <c r="A27" s="776" t="s">
        <v>1153</v>
      </c>
      <c r="B27" s="752"/>
      <c r="C27" s="766">
        <v>0</v>
      </c>
      <c r="D27" s="752">
        <v>7937.479933770278</v>
      </c>
      <c r="E27" s="766">
        <v>1</v>
      </c>
      <c r="F27" s="753">
        <v>7937.479933770278</v>
      </c>
    </row>
    <row r="28" spans="1:6" ht="14.4" customHeight="1" x14ac:dyDescent="0.3">
      <c r="A28" s="776" t="s">
        <v>1154</v>
      </c>
      <c r="B28" s="752"/>
      <c r="C28" s="766">
        <v>0</v>
      </c>
      <c r="D28" s="752">
        <v>139.82000000000005</v>
      </c>
      <c r="E28" s="766">
        <v>1</v>
      </c>
      <c r="F28" s="753">
        <v>139.82000000000005</v>
      </c>
    </row>
    <row r="29" spans="1:6" ht="14.4" customHeight="1" x14ac:dyDescent="0.3">
      <c r="A29" s="776" t="s">
        <v>1155</v>
      </c>
      <c r="B29" s="752"/>
      <c r="C29" s="766">
        <v>0</v>
      </c>
      <c r="D29" s="752">
        <v>28738.251641102608</v>
      </c>
      <c r="E29" s="766">
        <v>1</v>
      </c>
      <c r="F29" s="753">
        <v>28738.251641102608</v>
      </c>
    </row>
    <row r="30" spans="1:6" ht="14.4" customHeight="1" x14ac:dyDescent="0.3">
      <c r="A30" s="776" t="s">
        <v>1156</v>
      </c>
      <c r="B30" s="752"/>
      <c r="C30" s="766">
        <v>0</v>
      </c>
      <c r="D30" s="752">
        <v>5275.0499999999993</v>
      </c>
      <c r="E30" s="766">
        <v>1</v>
      </c>
      <c r="F30" s="753">
        <v>5275.0499999999993</v>
      </c>
    </row>
    <row r="31" spans="1:6" ht="14.4" customHeight="1" x14ac:dyDescent="0.3">
      <c r="A31" s="776" t="s">
        <v>1157</v>
      </c>
      <c r="B31" s="752">
        <v>126.95000000000003</v>
      </c>
      <c r="C31" s="766">
        <v>1</v>
      </c>
      <c r="D31" s="752"/>
      <c r="E31" s="766">
        <v>0</v>
      </c>
      <c r="F31" s="753">
        <v>126.95000000000003</v>
      </c>
    </row>
    <row r="32" spans="1:6" ht="14.4" customHeight="1" x14ac:dyDescent="0.3">
      <c r="A32" s="776" t="s">
        <v>1158</v>
      </c>
      <c r="B32" s="752">
        <v>3672.18</v>
      </c>
      <c r="C32" s="766">
        <v>1</v>
      </c>
      <c r="D32" s="752"/>
      <c r="E32" s="766">
        <v>0</v>
      </c>
      <c r="F32" s="753">
        <v>3672.18</v>
      </c>
    </row>
    <row r="33" spans="1:6" ht="14.4" customHeight="1" x14ac:dyDescent="0.3">
      <c r="A33" s="776" t="s">
        <v>1159</v>
      </c>
      <c r="B33" s="752"/>
      <c r="C33" s="766">
        <v>0</v>
      </c>
      <c r="D33" s="752">
        <v>14972.832</v>
      </c>
      <c r="E33" s="766">
        <v>1</v>
      </c>
      <c r="F33" s="753">
        <v>14972.832</v>
      </c>
    </row>
    <row r="34" spans="1:6" ht="14.4" customHeight="1" x14ac:dyDescent="0.3">
      <c r="A34" s="776" t="s">
        <v>1160</v>
      </c>
      <c r="B34" s="752"/>
      <c r="C34" s="766">
        <v>0</v>
      </c>
      <c r="D34" s="752">
        <v>2090.8799999999997</v>
      </c>
      <c r="E34" s="766">
        <v>1</v>
      </c>
      <c r="F34" s="753">
        <v>2090.8799999999997</v>
      </c>
    </row>
    <row r="35" spans="1:6" ht="14.4" customHeight="1" x14ac:dyDescent="0.3">
      <c r="A35" s="776" t="s">
        <v>1161</v>
      </c>
      <c r="B35" s="752"/>
      <c r="C35" s="766">
        <v>0</v>
      </c>
      <c r="D35" s="752">
        <v>15314.09</v>
      </c>
      <c r="E35" s="766">
        <v>1</v>
      </c>
      <c r="F35" s="753">
        <v>15314.09</v>
      </c>
    </row>
    <row r="36" spans="1:6" ht="14.4" customHeight="1" x14ac:dyDescent="0.3">
      <c r="A36" s="776" t="s">
        <v>1162</v>
      </c>
      <c r="B36" s="752"/>
      <c r="C36" s="766">
        <v>0</v>
      </c>
      <c r="D36" s="752">
        <v>1681.81</v>
      </c>
      <c r="E36" s="766">
        <v>1</v>
      </c>
      <c r="F36" s="753">
        <v>1681.81</v>
      </c>
    </row>
    <row r="37" spans="1:6" ht="14.4" customHeight="1" x14ac:dyDescent="0.3">
      <c r="A37" s="776" t="s">
        <v>1163</v>
      </c>
      <c r="B37" s="752"/>
      <c r="C37" s="766">
        <v>0</v>
      </c>
      <c r="D37" s="752">
        <v>2619.6099999999997</v>
      </c>
      <c r="E37" s="766">
        <v>1</v>
      </c>
      <c r="F37" s="753">
        <v>2619.6099999999997</v>
      </c>
    </row>
    <row r="38" spans="1:6" ht="14.4" customHeight="1" x14ac:dyDescent="0.3">
      <c r="A38" s="776" t="s">
        <v>1164</v>
      </c>
      <c r="B38" s="752">
        <v>692.51400000000001</v>
      </c>
      <c r="C38" s="766">
        <v>0.13702040365691656</v>
      </c>
      <c r="D38" s="752">
        <v>4361.58</v>
      </c>
      <c r="E38" s="766">
        <v>0.86297959634308341</v>
      </c>
      <c r="F38" s="753">
        <v>5054.0940000000001</v>
      </c>
    </row>
    <row r="39" spans="1:6" ht="14.4" customHeight="1" x14ac:dyDescent="0.3">
      <c r="A39" s="776" t="s">
        <v>1165</v>
      </c>
      <c r="B39" s="752"/>
      <c r="C39" s="766">
        <v>0</v>
      </c>
      <c r="D39" s="752">
        <v>6042.92</v>
      </c>
      <c r="E39" s="766">
        <v>1</v>
      </c>
      <c r="F39" s="753">
        <v>6042.92</v>
      </c>
    </row>
    <row r="40" spans="1:6" ht="14.4" customHeight="1" x14ac:dyDescent="0.3">
      <c r="A40" s="776" t="s">
        <v>1166</v>
      </c>
      <c r="B40" s="752"/>
      <c r="C40" s="766">
        <v>0</v>
      </c>
      <c r="D40" s="752">
        <v>104.35000000000004</v>
      </c>
      <c r="E40" s="766">
        <v>1</v>
      </c>
      <c r="F40" s="753">
        <v>104.35000000000004</v>
      </c>
    </row>
    <row r="41" spans="1:6" ht="14.4" customHeight="1" x14ac:dyDescent="0.3">
      <c r="A41" s="776" t="s">
        <v>1167</v>
      </c>
      <c r="B41" s="752">
        <v>126.10000000000002</v>
      </c>
      <c r="C41" s="766">
        <v>1</v>
      </c>
      <c r="D41" s="752"/>
      <c r="E41" s="766">
        <v>0</v>
      </c>
      <c r="F41" s="753">
        <v>126.10000000000002</v>
      </c>
    </row>
    <row r="42" spans="1:6" ht="14.4" customHeight="1" x14ac:dyDescent="0.3">
      <c r="A42" s="776" t="s">
        <v>1168</v>
      </c>
      <c r="B42" s="752">
        <v>3062.8272248386493</v>
      </c>
      <c r="C42" s="766">
        <v>1</v>
      </c>
      <c r="D42" s="752"/>
      <c r="E42" s="766">
        <v>0</v>
      </c>
      <c r="F42" s="753">
        <v>3062.8272248386493</v>
      </c>
    </row>
    <row r="43" spans="1:6" ht="14.4" customHeight="1" x14ac:dyDescent="0.3">
      <c r="A43" s="776" t="s">
        <v>1169</v>
      </c>
      <c r="B43" s="752"/>
      <c r="C43" s="766">
        <v>0</v>
      </c>
      <c r="D43" s="752">
        <v>2821.8199895497451</v>
      </c>
      <c r="E43" s="766">
        <v>1</v>
      </c>
      <c r="F43" s="753">
        <v>2821.8199895497451</v>
      </c>
    </row>
    <row r="44" spans="1:6" ht="14.4" customHeight="1" x14ac:dyDescent="0.3">
      <c r="A44" s="776" t="s">
        <v>1170</v>
      </c>
      <c r="B44" s="752"/>
      <c r="C44" s="766">
        <v>0</v>
      </c>
      <c r="D44" s="752">
        <v>3429.8</v>
      </c>
      <c r="E44" s="766">
        <v>1</v>
      </c>
      <c r="F44" s="753">
        <v>3429.8</v>
      </c>
    </row>
    <row r="45" spans="1:6" ht="14.4" customHeight="1" x14ac:dyDescent="0.3">
      <c r="A45" s="776" t="s">
        <v>1171</v>
      </c>
      <c r="B45" s="752">
        <v>213.38999999999996</v>
      </c>
      <c r="C45" s="766">
        <v>1</v>
      </c>
      <c r="D45" s="752"/>
      <c r="E45" s="766">
        <v>0</v>
      </c>
      <c r="F45" s="753">
        <v>213.38999999999996</v>
      </c>
    </row>
    <row r="46" spans="1:6" ht="14.4" customHeight="1" x14ac:dyDescent="0.3">
      <c r="A46" s="776" t="s">
        <v>1172</v>
      </c>
      <c r="B46" s="752"/>
      <c r="C46" s="766">
        <v>0</v>
      </c>
      <c r="D46" s="752">
        <v>65.449999999999989</v>
      </c>
      <c r="E46" s="766">
        <v>1</v>
      </c>
      <c r="F46" s="753">
        <v>65.449999999999989</v>
      </c>
    </row>
    <row r="47" spans="1:6" ht="14.4" customHeight="1" x14ac:dyDescent="0.3">
      <c r="A47" s="776" t="s">
        <v>1173</v>
      </c>
      <c r="B47" s="752"/>
      <c r="C47" s="766">
        <v>0</v>
      </c>
      <c r="D47" s="752">
        <v>217.24999999999994</v>
      </c>
      <c r="E47" s="766">
        <v>1</v>
      </c>
      <c r="F47" s="753">
        <v>217.24999999999994</v>
      </c>
    </row>
    <row r="48" spans="1:6" ht="14.4" customHeight="1" x14ac:dyDescent="0.3">
      <c r="A48" s="776" t="s">
        <v>1174</v>
      </c>
      <c r="B48" s="752"/>
      <c r="C48" s="766">
        <v>0</v>
      </c>
      <c r="D48" s="752">
        <v>224.83000000000004</v>
      </c>
      <c r="E48" s="766">
        <v>1</v>
      </c>
      <c r="F48" s="753">
        <v>224.83000000000004</v>
      </c>
    </row>
    <row r="49" spans="1:6" ht="14.4" customHeight="1" x14ac:dyDescent="0.3">
      <c r="A49" s="776" t="s">
        <v>1175</v>
      </c>
      <c r="B49" s="752">
        <v>293.65999999999991</v>
      </c>
      <c r="C49" s="766">
        <v>1</v>
      </c>
      <c r="D49" s="752"/>
      <c r="E49" s="766">
        <v>0</v>
      </c>
      <c r="F49" s="753">
        <v>293.65999999999991</v>
      </c>
    </row>
    <row r="50" spans="1:6" ht="14.4" customHeight="1" x14ac:dyDescent="0.3">
      <c r="A50" s="776" t="s">
        <v>1176</v>
      </c>
      <c r="B50" s="752"/>
      <c r="C50" s="766">
        <v>0</v>
      </c>
      <c r="D50" s="752">
        <v>47211.840010672997</v>
      </c>
      <c r="E50" s="766">
        <v>1</v>
      </c>
      <c r="F50" s="753">
        <v>47211.840010672997</v>
      </c>
    </row>
    <row r="51" spans="1:6" ht="14.4" customHeight="1" thickBot="1" x14ac:dyDescent="0.35">
      <c r="A51" s="777" t="s">
        <v>1177</v>
      </c>
      <c r="B51" s="768"/>
      <c r="C51" s="769">
        <v>0</v>
      </c>
      <c r="D51" s="768">
        <v>215.08000000000004</v>
      </c>
      <c r="E51" s="769">
        <v>1</v>
      </c>
      <c r="F51" s="770">
        <v>215.08000000000004</v>
      </c>
    </row>
    <row r="52" spans="1:6" ht="14.4" customHeight="1" thickBot="1" x14ac:dyDescent="0.35">
      <c r="A52" s="771" t="s">
        <v>3</v>
      </c>
      <c r="B52" s="772">
        <v>8187.6212248386491</v>
      </c>
      <c r="C52" s="773">
        <v>4.5511753858312055E-2</v>
      </c>
      <c r="D52" s="772">
        <v>171713.62473304043</v>
      </c>
      <c r="E52" s="773">
        <v>0.95448824614168792</v>
      </c>
      <c r="F52" s="774">
        <v>179901.24595787909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1392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149.80000000000001</v>
      </c>
      <c r="G3" s="47">
        <f>SUBTOTAL(9,G6:G1048576)</f>
        <v>8187.6212248386491</v>
      </c>
      <c r="H3" s="48">
        <f>IF(M3=0,0,G3/M3)</f>
        <v>4.5511753858312E-2</v>
      </c>
      <c r="I3" s="47">
        <f>SUBTOTAL(9,I6:I1048576)</f>
        <v>1207.5999999999999</v>
      </c>
      <c r="J3" s="47">
        <f>SUBTOTAL(9,J6:J1048576)</f>
        <v>171713.62473304063</v>
      </c>
      <c r="K3" s="48">
        <f>IF(M3=0,0,J3/M3)</f>
        <v>0.95448824614168792</v>
      </c>
      <c r="L3" s="47">
        <f>SUBTOTAL(9,L6:L1048576)</f>
        <v>1357.4</v>
      </c>
      <c r="M3" s="49">
        <f>SUBTOTAL(9,M6:M1048576)</f>
        <v>179901.24595787929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581</v>
      </c>
      <c r="B6" s="741" t="s">
        <v>1178</v>
      </c>
      <c r="C6" s="741" t="s">
        <v>1179</v>
      </c>
      <c r="D6" s="741" t="s">
        <v>671</v>
      </c>
      <c r="E6" s="741" t="s">
        <v>1180</v>
      </c>
      <c r="F6" s="745"/>
      <c r="G6" s="745"/>
      <c r="H6" s="765">
        <v>0</v>
      </c>
      <c r="I6" s="745">
        <v>54</v>
      </c>
      <c r="J6" s="745">
        <v>3288.5682107793627</v>
      </c>
      <c r="K6" s="765">
        <v>1</v>
      </c>
      <c r="L6" s="745">
        <v>54</v>
      </c>
      <c r="M6" s="746">
        <v>3288.5682107793627</v>
      </c>
    </row>
    <row r="7" spans="1:13" ht="14.4" customHeight="1" x14ac:dyDescent="0.3">
      <c r="A7" s="747" t="s">
        <v>581</v>
      </c>
      <c r="B7" s="748" t="s">
        <v>1178</v>
      </c>
      <c r="C7" s="748" t="s">
        <v>1181</v>
      </c>
      <c r="D7" s="748" t="s">
        <v>1182</v>
      </c>
      <c r="E7" s="748" t="s">
        <v>1183</v>
      </c>
      <c r="F7" s="752"/>
      <c r="G7" s="752"/>
      <c r="H7" s="766">
        <v>0</v>
      </c>
      <c r="I7" s="752">
        <v>1</v>
      </c>
      <c r="J7" s="752">
        <v>145.86000000000004</v>
      </c>
      <c r="K7" s="766">
        <v>1</v>
      </c>
      <c r="L7" s="752">
        <v>1</v>
      </c>
      <c r="M7" s="753">
        <v>145.86000000000004</v>
      </c>
    </row>
    <row r="8" spans="1:13" ht="14.4" customHeight="1" x14ac:dyDescent="0.3">
      <c r="A8" s="747" t="s">
        <v>581</v>
      </c>
      <c r="B8" s="748" t="s">
        <v>1184</v>
      </c>
      <c r="C8" s="748" t="s">
        <v>1185</v>
      </c>
      <c r="D8" s="748" t="s">
        <v>1186</v>
      </c>
      <c r="E8" s="748" t="s">
        <v>1187</v>
      </c>
      <c r="F8" s="752"/>
      <c r="G8" s="752"/>
      <c r="H8" s="766">
        <v>0</v>
      </c>
      <c r="I8" s="752">
        <v>1</v>
      </c>
      <c r="J8" s="752">
        <v>65.949999999999989</v>
      </c>
      <c r="K8" s="766">
        <v>1</v>
      </c>
      <c r="L8" s="752">
        <v>1</v>
      </c>
      <c r="M8" s="753">
        <v>65.949999999999989</v>
      </c>
    </row>
    <row r="9" spans="1:13" ht="14.4" customHeight="1" x14ac:dyDescent="0.3">
      <c r="A9" s="747" t="s">
        <v>581</v>
      </c>
      <c r="B9" s="748" t="s">
        <v>1184</v>
      </c>
      <c r="C9" s="748" t="s">
        <v>1188</v>
      </c>
      <c r="D9" s="748" t="s">
        <v>1186</v>
      </c>
      <c r="E9" s="748" t="s">
        <v>1189</v>
      </c>
      <c r="F9" s="752"/>
      <c r="G9" s="752"/>
      <c r="H9" s="766">
        <v>0</v>
      </c>
      <c r="I9" s="752">
        <v>1</v>
      </c>
      <c r="J9" s="752">
        <v>149.13000000000005</v>
      </c>
      <c r="K9" s="766">
        <v>1</v>
      </c>
      <c r="L9" s="752">
        <v>1</v>
      </c>
      <c r="M9" s="753">
        <v>149.13000000000005</v>
      </c>
    </row>
    <row r="10" spans="1:13" ht="14.4" customHeight="1" x14ac:dyDescent="0.3">
      <c r="A10" s="747" t="s">
        <v>581</v>
      </c>
      <c r="B10" s="748" t="s">
        <v>1190</v>
      </c>
      <c r="C10" s="748" t="s">
        <v>1191</v>
      </c>
      <c r="D10" s="748" t="s">
        <v>703</v>
      </c>
      <c r="E10" s="748" t="s">
        <v>1192</v>
      </c>
      <c r="F10" s="752"/>
      <c r="G10" s="752"/>
      <c r="H10" s="766">
        <v>0</v>
      </c>
      <c r="I10" s="752">
        <v>1</v>
      </c>
      <c r="J10" s="752">
        <v>135.41</v>
      </c>
      <c r="K10" s="766">
        <v>1</v>
      </c>
      <c r="L10" s="752">
        <v>1</v>
      </c>
      <c r="M10" s="753">
        <v>135.41</v>
      </c>
    </row>
    <row r="11" spans="1:13" ht="14.4" customHeight="1" x14ac:dyDescent="0.3">
      <c r="A11" s="747" t="s">
        <v>581</v>
      </c>
      <c r="B11" s="748" t="s">
        <v>1193</v>
      </c>
      <c r="C11" s="748" t="s">
        <v>1194</v>
      </c>
      <c r="D11" s="748" t="s">
        <v>1195</v>
      </c>
      <c r="E11" s="748" t="s">
        <v>1196</v>
      </c>
      <c r="F11" s="752"/>
      <c r="G11" s="752"/>
      <c r="H11" s="766">
        <v>0</v>
      </c>
      <c r="I11" s="752">
        <v>2</v>
      </c>
      <c r="J11" s="752">
        <v>1258.26</v>
      </c>
      <c r="K11" s="766">
        <v>1</v>
      </c>
      <c r="L11" s="752">
        <v>2</v>
      </c>
      <c r="M11" s="753">
        <v>1258.26</v>
      </c>
    </row>
    <row r="12" spans="1:13" ht="14.4" customHeight="1" x14ac:dyDescent="0.3">
      <c r="A12" s="747" t="s">
        <v>581</v>
      </c>
      <c r="B12" s="748" t="s">
        <v>1197</v>
      </c>
      <c r="C12" s="748" t="s">
        <v>1198</v>
      </c>
      <c r="D12" s="748" t="s">
        <v>1199</v>
      </c>
      <c r="E12" s="748" t="s">
        <v>1200</v>
      </c>
      <c r="F12" s="752"/>
      <c r="G12" s="752"/>
      <c r="H12" s="766">
        <v>0</v>
      </c>
      <c r="I12" s="752">
        <v>2</v>
      </c>
      <c r="J12" s="752">
        <v>815.60000000000014</v>
      </c>
      <c r="K12" s="766">
        <v>1</v>
      </c>
      <c r="L12" s="752">
        <v>2</v>
      </c>
      <c r="M12" s="753">
        <v>815.60000000000014</v>
      </c>
    </row>
    <row r="13" spans="1:13" ht="14.4" customHeight="1" x14ac:dyDescent="0.3">
      <c r="A13" s="747" t="s">
        <v>581</v>
      </c>
      <c r="B13" s="748" t="s">
        <v>1197</v>
      </c>
      <c r="C13" s="748" t="s">
        <v>1201</v>
      </c>
      <c r="D13" s="748" t="s">
        <v>1202</v>
      </c>
      <c r="E13" s="748" t="s">
        <v>1203</v>
      </c>
      <c r="F13" s="752"/>
      <c r="G13" s="752"/>
      <c r="H13" s="766">
        <v>0</v>
      </c>
      <c r="I13" s="752">
        <v>0</v>
      </c>
      <c r="J13" s="752">
        <v>-158.40999999999985</v>
      </c>
      <c r="K13" s="766">
        <v>1</v>
      </c>
      <c r="L13" s="752">
        <v>0</v>
      </c>
      <c r="M13" s="753">
        <v>-158.40999999999985</v>
      </c>
    </row>
    <row r="14" spans="1:13" ht="14.4" customHeight="1" x14ac:dyDescent="0.3">
      <c r="A14" s="747" t="s">
        <v>581</v>
      </c>
      <c r="B14" s="748" t="s">
        <v>1204</v>
      </c>
      <c r="C14" s="748" t="s">
        <v>1205</v>
      </c>
      <c r="D14" s="748" t="s">
        <v>1206</v>
      </c>
      <c r="E14" s="748" t="s">
        <v>1207</v>
      </c>
      <c r="F14" s="752"/>
      <c r="G14" s="752"/>
      <c r="H14" s="766">
        <v>0</v>
      </c>
      <c r="I14" s="752">
        <v>1</v>
      </c>
      <c r="J14" s="752">
        <v>111.27000000000002</v>
      </c>
      <c r="K14" s="766">
        <v>1</v>
      </c>
      <c r="L14" s="752">
        <v>1</v>
      </c>
      <c r="M14" s="753">
        <v>111.27000000000002</v>
      </c>
    </row>
    <row r="15" spans="1:13" ht="14.4" customHeight="1" x14ac:dyDescent="0.3">
      <c r="A15" s="747" t="s">
        <v>581</v>
      </c>
      <c r="B15" s="748" t="s">
        <v>1204</v>
      </c>
      <c r="C15" s="748" t="s">
        <v>1208</v>
      </c>
      <c r="D15" s="748" t="s">
        <v>1206</v>
      </c>
      <c r="E15" s="748" t="s">
        <v>1209</v>
      </c>
      <c r="F15" s="752"/>
      <c r="G15" s="752"/>
      <c r="H15" s="766">
        <v>0</v>
      </c>
      <c r="I15" s="752">
        <v>1</v>
      </c>
      <c r="J15" s="752">
        <v>137.53</v>
      </c>
      <c r="K15" s="766">
        <v>1</v>
      </c>
      <c r="L15" s="752">
        <v>1</v>
      </c>
      <c r="M15" s="753">
        <v>137.53</v>
      </c>
    </row>
    <row r="16" spans="1:13" ht="14.4" customHeight="1" x14ac:dyDescent="0.3">
      <c r="A16" s="747" t="s">
        <v>581</v>
      </c>
      <c r="B16" s="748" t="s">
        <v>1210</v>
      </c>
      <c r="C16" s="748" t="s">
        <v>1211</v>
      </c>
      <c r="D16" s="748" t="s">
        <v>741</v>
      </c>
      <c r="E16" s="748" t="s">
        <v>1212</v>
      </c>
      <c r="F16" s="752"/>
      <c r="G16" s="752"/>
      <c r="H16" s="766">
        <v>0</v>
      </c>
      <c r="I16" s="752">
        <v>2</v>
      </c>
      <c r="J16" s="752">
        <v>2212.5199999999995</v>
      </c>
      <c r="K16" s="766">
        <v>1</v>
      </c>
      <c r="L16" s="752">
        <v>2</v>
      </c>
      <c r="M16" s="753">
        <v>2212.5199999999995</v>
      </c>
    </row>
    <row r="17" spans="1:13" ht="14.4" customHeight="1" x14ac:dyDescent="0.3">
      <c r="A17" s="747" t="s">
        <v>581</v>
      </c>
      <c r="B17" s="748" t="s">
        <v>1210</v>
      </c>
      <c r="C17" s="748" t="s">
        <v>1213</v>
      </c>
      <c r="D17" s="748" t="s">
        <v>737</v>
      </c>
      <c r="E17" s="748" t="s">
        <v>1214</v>
      </c>
      <c r="F17" s="752"/>
      <c r="G17" s="752"/>
      <c r="H17" s="766">
        <v>0</v>
      </c>
      <c r="I17" s="752">
        <v>9</v>
      </c>
      <c r="J17" s="752">
        <v>2624.3700000000003</v>
      </c>
      <c r="K17" s="766">
        <v>1</v>
      </c>
      <c r="L17" s="752">
        <v>9</v>
      </c>
      <c r="M17" s="753">
        <v>2624.3700000000003</v>
      </c>
    </row>
    <row r="18" spans="1:13" ht="14.4" customHeight="1" x14ac:dyDescent="0.3">
      <c r="A18" s="747" t="s">
        <v>581</v>
      </c>
      <c r="B18" s="748" t="s">
        <v>1210</v>
      </c>
      <c r="C18" s="748" t="s">
        <v>1215</v>
      </c>
      <c r="D18" s="748" t="s">
        <v>737</v>
      </c>
      <c r="E18" s="748" t="s">
        <v>1216</v>
      </c>
      <c r="F18" s="752"/>
      <c r="G18" s="752"/>
      <c r="H18" s="766">
        <v>0</v>
      </c>
      <c r="I18" s="752">
        <v>9</v>
      </c>
      <c r="J18" s="752">
        <v>5675.9430000000011</v>
      </c>
      <c r="K18" s="766">
        <v>1</v>
      </c>
      <c r="L18" s="752">
        <v>9</v>
      </c>
      <c r="M18" s="753">
        <v>5675.9430000000011</v>
      </c>
    </row>
    <row r="19" spans="1:13" ht="14.4" customHeight="1" x14ac:dyDescent="0.3">
      <c r="A19" s="747" t="s">
        <v>581</v>
      </c>
      <c r="B19" s="748" t="s">
        <v>1210</v>
      </c>
      <c r="C19" s="748" t="s">
        <v>1217</v>
      </c>
      <c r="D19" s="748" t="s">
        <v>737</v>
      </c>
      <c r="E19" s="748" t="s">
        <v>1218</v>
      </c>
      <c r="F19" s="752"/>
      <c r="G19" s="752"/>
      <c r="H19" s="766">
        <v>0</v>
      </c>
      <c r="I19" s="752">
        <v>27</v>
      </c>
      <c r="J19" s="752">
        <v>11041.65</v>
      </c>
      <c r="K19" s="766">
        <v>1</v>
      </c>
      <c r="L19" s="752">
        <v>27</v>
      </c>
      <c r="M19" s="753">
        <v>11041.65</v>
      </c>
    </row>
    <row r="20" spans="1:13" ht="14.4" customHeight="1" x14ac:dyDescent="0.3">
      <c r="A20" s="747" t="s">
        <v>581</v>
      </c>
      <c r="B20" s="748" t="s">
        <v>1219</v>
      </c>
      <c r="C20" s="748" t="s">
        <v>1220</v>
      </c>
      <c r="D20" s="748" t="s">
        <v>673</v>
      </c>
      <c r="E20" s="748" t="s">
        <v>1221</v>
      </c>
      <c r="F20" s="752"/>
      <c r="G20" s="752"/>
      <c r="H20" s="766">
        <v>0</v>
      </c>
      <c r="I20" s="752">
        <v>1</v>
      </c>
      <c r="J20" s="752">
        <v>128.44999999999993</v>
      </c>
      <c r="K20" s="766">
        <v>1</v>
      </c>
      <c r="L20" s="752">
        <v>1</v>
      </c>
      <c r="M20" s="753">
        <v>128.44999999999993</v>
      </c>
    </row>
    <row r="21" spans="1:13" ht="14.4" customHeight="1" x14ac:dyDescent="0.3">
      <c r="A21" s="747" t="s">
        <v>581</v>
      </c>
      <c r="B21" s="748" t="s">
        <v>1219</v>
      </c>
      <c r="C21" s="748" t="s">
        <v>1222</v>
      </c>
      <c r="D21" s="748" t="s">
        <v>673</v>
      </c>
      <c r="E21" s="748" t="s">
        <v>1223</v>
      </c>
      <c r="F21" s="752"/>
      <c r="G21" s="752"/>
      <c r="H21" s="766">
        <v>0</v>
      </c>
      <c r="I21" s="752">
        <v>1</v>
      </c>
      <c r="J21" s="752">
        <v>44.88</v>
      </c>
      <c r="K21" s="766">
        <v>1</v>
      </c>
      <c r="L21" s="752">
        <v>1</v>
      </c>
      <c r="M21" s="753">
        <v>44.88</v>
      </c>
    </row>
    <row r="22" spans="1:13" ht="14.4" customHeight="1" x14ac:dyDescent="0.3">
      <c r="A22" s="747" t="s">
        <v>581</v>
      </c>
      <c r="B22" s="748" t="s">
        <v>1224</v>
      </c>
      <c r="C22" s="748" t="s">
        <v>1225</v>
      </c>
      <c r="D22" s="748" t="s">
        <v>744</v>
      </c>
      <c r="E22" s="748" t="s">
        <v>1226</v>
      </c>
      <c r="F22" s="752"/>
      <c r="G22" s="752"/>
      <c r="H22" s="766">
        <v>0</v>
      </c>
      <c r="I22" s="752">
        <v>1</v>
      </c>
      <c r="J22" s="752">
        <v>58.72</v>
      </c>
      <c r="K22" s="766">
        <v>1</v>
      </c>
      <c r="L22" s="752">
        <v>1</v>
      </c>
      <c r="M22" s="753">
        <v>58.72</v>
      </c>
    </row>
    <row r="23" spans="1:13" ht="14.4" customHeight="1" x14ac:dyDescent="0.3">
      <c r="A23" s="747" t="s">
        <v>581</v>
      </c>
      <c r="B23" s="748" t="s">
        <v>1227</v>
      </c>
      <c r="C23" s="748" t="s">
        <v>1228</v>
      </c>
      <c r="D23" s="748" t="s">
        <v>772</v>
      </c>
      <c r="E23" s="748" t="s">
        <v>1229</v>
      </c>
      <c r="F23" s="752"/>
      <c r="G23" s="752"/>
      <c r="H23" s="766">
        <v>0</v>
      </c>
      <c r="I23" s="752">
        <v>4</v>
      </c>
      <c r="J23" s="752">
        <v>270.83999999999997</v>
      </c>
      <c r="K23" s="766">
        <v>1</v>
      </c>
      <c r="L23" s="752">
        <v>4</v>
      </c>
      <c r="M23" s="753">
        <v>270.83999999999997</v>
      </c>
    </row>
    <row r="24" spans="1:13" ht="14.4" customHeight="1" x14ac:dyDescent="0.3">
      <c r="A24" s="747" t="s">
        <v>581</v>
      </c>
      <c r="B24" s="748" t="s">
        <v>1230</v>
      </c>
      <c r="C24" s="748" t="s">
        <v>1231</v>
      </c>
      <c r="D24" s="748" t="s">
        <v>1232</v>
      </c>
      <c r="E24" s="748" t="s">
        <v>1233</v>
      </c>
      <c r="F24" s="752"/>
      <c r="G24" s="752"/>
      <c r="H24" s="766">
        <v>0</v>
      </c>
      <c r="I24" s="752">
        <v>1</v>
      </c>
      <c r="J24" s="752">
        <v>26.150000000000002</v>
      </c>
      <c r="K24" s="766">
        <v>1</v>
      </c>
      <c r="L24" s="752">
        <v>1</v>
      </c>
      <c r="M24" s="753">
        <v>26.150000000000002</v>
      </c>
    </row>
    <row r="25" spans="1:13" ht="14.4" customHeight="1" x14ac:dyDescent="0.3">
      <c r="A25" s="747" t="s">
        <v>581</v>
      </c>
      <c r="B25" s="748" t="s">
        <v>1230</v>
      </c>
      <c r="C25" s="748" t="s">
        <v>1234</v>
      </c>
      <c r="D25" s="748" t="s">
        <v>901</v>
      </c>
      <c r="E25" s="748" t="s">
        <v>1233</v>
      </c>
      <c r="F25" s="752"/>
      <c r="G25" s="752"/>
      <c r="H25" s="766">
        <v>0</v>
      </c>
      <c r="I25" s="752">
        <v>1</v>
      </c>
      <c r="J25" s="752">
        <v>36.619939957574545</v>
      </c>
      <c r="K25" s="766">
        <v>1</v>
      </c>
      <c r="L25" s="752">
        <v>1</v>
      </c>
      <c r="M25" s="753">
        <v>36.619939957574545</v>
      </c>
    </row>
    <row r="26" spans="1:13" ht="14.4" customHeight="1" x14ac:dyDescent="0.3">
      <c r="A26" s="747" t="s">
        <v>581</v>
      </c>
      <c r="B26" s="748" t="s">
        <v>1235</v>
      </c>
      <c r="C26" s="748" t="s">
        <v>1236</v>
      </c>
      <c r="D26" s="748" t="s">
        <v>619</v>
      </c>
      <c r="E26" s="748" t="s">
        <v>1237</v>
      </c>
      <c r="F26" s="752"/>
      <c r="G26" s="752"/>
      <c r="H26" s="766">
        <v>0</v>
      </c>
      <c r="I26" s="752">
        <v>1</v>
      </c>
      <c r="J26" s="752">
        <v>21.46</v>
      </c>
      <c r="K26" s="766">
        <v>1</v>
      </c>
      <c r="L26" s="752">
        <v>1</v>
      </c>
      <c r="M26" s="753">
        <v>21.46</v>
      </c>
    </row>
    <row r="27" spans="1:13" ht="14.4" customHeight="1" x14ac:dyDescent="0.3">
      <c r="A27" s="747" t="s">
        <v>581</v>
      </c>
      <c r="B27" s="748" t="s">
        <v>1238</v>
      </c>
      <c r="C27" s="748" t="s">
        <v>1239</v>
      </c>
      <c r="D27" s="748" t="s">
        <v>896</v>
      </c>
      <c r="E27" s="748" t="s">
        <v>1233</v>
      </c>
      <c r="F27" s="752"/>
      <c r="G27" s="752"/>
      <c r="H27" s="766">
        <v>0</v>
      </c>
      <c r="I27" s="752">
        <v>2</v>
      </c>
      <c r="J27" s="752">
        <v>172.77008220790023</v>
      </c>
      <c r="K27" s="766">
        <v>1</v>
      </c>
      <c r="L27" s="752">
        <v>2</v>
      </c>
      <c r="M27" s="753">
        <v>172.77008220790023</v>
      </c>
    </row>
    <row r="28" spans="1:13" ht="14.4" customHeight="1" x14ac:dyDescent="0.3">
      <c r="A28" s="747" t="s">
        <v>581</v>
      </c>
      <c r="B28" s="748" t="s">
        <v>1240</v>
      </c>
      <c r="C28" s="748" t="s">
        <v>1241</v>
      </c>
      <c r="D28" s="748" t="s">
        <v>1242</v>
      </c>
      <c r="E28" s="748" t="s">
        <v>1243</v>
      </c>
      <c r="F28" s="752"/>
      <c r="G28" s="752"/>
      <c r="H28" s="766">
        <v>0</v>
      </c>
      <c r="I28" s="752">
        <v>1</v>
      </c>
      <c r="J28" s="752">
        <v>116.05</v>
      </c>
      <c r="K28" s="766">
        <v>1</v>
      </c>
      <c r="L28" s="752">
        <v>1</v>
      </c>
      <c r="M28" s="753">
        <v>116.05</v>
      </c>
    </row>
    <row r="29" spans="1:13" ht="14.4" customHeight="1" x14ac:dyDescent="0.3">
      <c r="A29" s="747" t="s">
        <v>581</v>
      </c>
      <c r="B29" s="748" t="s">
        <v>1244</v>
      </c>
      <c r="C29" s="748" t="s">
        <v>1245</v>
      </c>
      <c r="D29" s="748" t="s">
        <v>1246</v>
      </c>
      <c r="E29" s="748" t="s">
        <v>1247</v>
      </c>
      <c r="F29" s="752"/>
      <c r="G29" s="752"/>
      <c r="H29" s="766">
        <v>0</v>
      </c>
      <c r="I29" s="752">
        <v>1</v>
      </c>
      <c r="J29" s="752">
        <v>14.31</v>
      </c>
      <c r="K29" s="766">
        <v>1</v>
      </c>
      <c r="L29" s="752">
        <v>1</v>
      </c>
      <c r="M29" s="753">
        <v>14.31</v>
      </c>
    </row>
    <row r="30" spans="1:13" ht="14.4" customHeight="1" x14ac:dyDescent="0.3">
      <c r="A30" s="747" t="s">
        <v>581</v>
      </c>
      <c r="B30" s="748" t="s">
        <v>1248</v>
      </c>
      <c r="C30" s="748" t="s">
        <v>1249</v>
      </c>
      <c r="D30" s="748" t="s">
        <v>1250</v>
      </c>
      <c r="E30" s="748" t="s">
        <v>1251</v>
      </c>
      <c r="F30" s="752"/>
      <c r="G30" s="752"/>
      <c r="H30" s="766">
        <v>0</v>
      </c>
      <c r="I30" s="752">
        <v>1</v>
      </c>
      <c r="J30" s="752">
        <v>70.05992500000005</v>
      </c>
      <c r="K30" s="766">
        <v>1</v>
      </c>
      <c r="L30" s="752">
        <v>1</v>
      </c>
      <c r="M30" s="753">
        <v>70.05992500000005</v>
      </c>
    </row>
    <row r="31" spans="1:13" ht="14.4" customHeight="1" x14ac:dyDescent="0.3">
      <c r="A31" s="747" t="s">
        <v>581</v>
      </c>
      <c r="B31" s="748" t="s">
        <v>1252</v>
      </c>
      <c r="C31" s="748" t="s">
        <v>1253</v>
      </c>
      <c r="D31" s="748" t="s">
        <v>912</v>
      </c>
      <c r="E31" s="748" t="s">
        <v>1254</v>
      </c>
      <c r="F31" s="752"/>
      <c r="G31" s="752"/>
      <c r="H31" s="766">
        <v>0</v>
      </c>
      <c r="I31" s="752">
        <v>96</v>
      </c>
      <c r="J31" s="752">
        <v>4876.0899337702776</v>
      </c>
      <c r="K31" s="766">
        <v>1</v>
      </c>
      <c r="L31" s="752">
        <v>96</v>
      </c>
      <c r="M31" s="753">
        <v>4876.0899337702776</v>
      </c>
    </row>
    <row r="32" spans="1:13" ht="14.4" customHeight="1" x14ac:dyDescent="0.3">
      <c r="A32" s="747" t="s">
        <v>581</v>
      </c>
      <c r="B32" s="748" t="s">
        <v>1255</v>
      </c>
      <c r="C32" s="748" t="s">
        <v>1256</v>
      </c>
      <c r="D32" s="748" t="s">
        <v>1257</v>
      </c>
      <c r="E32" s="748" t="s">
        <v>1258</v>
      </c>
      <c r="F32" s="752"/>
      <c r="G32" s="752"/>
      <c r="H32" s="766">
        <v>0</v>
      </c>
      <c r="I32" s="752">
        <v>1</v>
      </c>
      <c r="J32" s="752">
        <v>78.290000000000035</v>
      </c>
      <c r="K32" s="766">
        <v>1</v>
      </c>
      <c r="L32" s="752">
        <v>1</v>
      </c>
      <c r="M32" s="753">
        <v>78.290000000000035</v>
      </c>
    </row>
    <row r="33" spans="1:13" ht="14.4" customHeight="1" x14ac:dyDescent="0.3">
      <c r="A33" s="747" t="s">
        <v>581</v>
      </c>
      <c r="B33" s="748" t="s">
        <v>1255</v>
      </c>
      <c r="C33" s="748" t="s">
        <v>1259</v>
      </c>
      <c r="D33" s="748" t="s">
        <v>1257</v>
      </c>
      <c r="E33" s="748" t="s">
        <v>1260</v>
      </c>
      <c r="F33" s="752"/>
      <c r="G33" s="752"/>
      <c r="H33" s="766">
        <v>0</v>
      </c>
      <c r="I33" s="752">
        <v>1</v>
      </c>
      <c r="J33" s="752">
        <v>61.53</v>
      </c>
      <c r="K33" s="766">
        <v>1</v>
      </c>
      <c r="L33" s="752">
        <v>1</v>
      </c>
      <c r="M33" s="753">
        <v>61.53</v>
      </c>
    </row>
    <row r="34" spans="1:13" ht="14.4" customHeight="1" x14ac:dyDescent="0.3">
      <c r="A34" s="747" t="s">
        <v>581</v>
      </c>
      <c r="B34" s="748" t="s">
        <v>1261</v>
      </c>
      <c r="C34" s="748" t="s">
        <v>1262</v>
      </c>
      <c r="D34" s="748" t="s">
        <v>1018</v>
      </c>
      <c r="E34" s="748" t="s">
        <v>1263</v>
      </c>
      <c r="F34" s="752"/>
      <c r="G34" s="752"/>
      <c r="H34" s="766">
        <v>0</v>
      </c>
      <c r="I34" s="752">
        <v>5</v>
      </c>
      <c r="J34" s="752">
        <v>829.55</v>
      </c>
      <c r="K34" s="766">
        <v>1</v>
      </c>
      <c r="L34" s="752">
        <v>5</v>
      </c>
      <c r="M34" s="753">
        <v>829.55</v>
      </c>
    </row>
    <row r="35" spans="1:13" ht="14.4" customHeight="1" x14ac:dyDescent="0.3">
      <c r="A35" s="747" t="s">
        <v>581</v>
      </c>
      <c r="B35" s="748" t="s">
        <v>1261</v>
      </c>
      <c r="C35" s="748" t="s">
        <v>1264</v>
      </c>
      <c r="D35" s="748" t="s">
        <v>1018</v>
      </c>
      <c r="E35" s="748" t="s">
        <v>1265</v>
      </c>
      <c r="F35" s="752"/>
      <c r="G35" s="752"/>
      <c r="H35" s="766">
        <v>0</v>
      </c>
      <c r="I35" s="752">
        <v>147</v>
      </c>
      <c r="J35" s="752">
        <v>16877.755077733524</v>
      </c>
      <c r="K35" s="766">
        <v>1</v>
      </c>
      <c r="L35" s="752">
        <v>147</v>
      </c>
      <c r="M35" s="753">
        <v>16877.755077733524</v>
      </c>
    </row>
    <row r="36" spans="1:13" ht="14.4" customHeight="1" x14ac:dyDescent="0.3">
      <c r="A36" s="747" t="s">
        <v>581</v>
      </c>
      <c r="B36" s="748" t="s">
        <v>1266</v>
      </c>
      <c r="C36" s="748" t="s">
        <v>1267</v>
      </c>
      <c r="D36" s="748" t="s">
        <v>1268</v>
      </c>
      <c r="E36" s="748" t="s">
        <v>1269</v>
      </c>
      <c r="F36" s="752"/>
      <c r="G36" s="752"/>
      <c r="H36" s="766">
        <v>0</v>
      </c>
      <c r="I36" s="752">
        <v>11.5</v>
      </c>
      <c r="J36" s="752">
        <v>5275.0499999999993</v>
      </c>
      <c r="K36" s="766">
        <v>1</v>
      </c>
      <c r="L36" s="752">
        <v>11.5</v>
      </c>
      <c r="M36" s="753">
        <v>5275.0499999999993</v>
      </c>
    </row>
    <row r="37" spans="1:13" ht="14.4" customHeight="1" x14ac:dyDescent="0.3">
      <c r="A37" s="747" t="s">
        <v>581</v>
      </c>
      <c r="B37" s="748" t="s">
        <v>1270</v>
      </c>
      <c r="C37" s="748" t="s">
        <v>1271</v>
      </c>
      <c r="D37" s="748" t="s">
        <v>1272</v>
      </c>
      <c r="E37" s="748" t="s">
        <v>1033</v>
      </c>
      <c r="F37" s="752">
        <v>1</v>
      </c>
      <c r="G37" s="752">
        <v>126.95000000000003</v>
      </c>
      <c r="H37" s="766">
        <v>1</v>
      </c>
      <c r="I37" s="752"/>
      <c r="J37" s="752"/>
      <c r="K37" s="766">
        <v>0</v>
      </c>
      <c r="L37" s="752">
        <v>1</v>
      </c>
      <c r="M37" s="753">
        <v>126.95000000000003</v>
      </c>
    </row>
    <row r="38" spans="1:13" ht="14.4" customHeight="1" x14ac:dyDescent="0.3">
      <c r="A38" s="747" t="s">
        <v>581</v>
      </c>
      <c r="B38" s="748" t="s">
        <v>1273</v>
      </c>
      <c r="C38" s="748" t="s">
        <v>1274</v>
      </c>
      <c r="D38" s="748" t="s">
        <v>1275</v>
      </c>
      <c r="E38" s="748" t="s">
        <v>1276</v>
      </c>
      <c r="F38" s="752">
        <v>138</v>
      </c>
      <c r="G38" s="752">
        <v>3672.18</v>
      </c>
      <c r="H38" s="766">
        <v>1</v>
      </c>
      <c r="I38" s="752"/>
      <c r="J38" s="752"/>
      <c r="K38" s="766">
        <v>0</v>
      </c>
      <c r="L38" s="752">
        <v>138</v>
      </c>
      <c r="M38" s="753">
        <v>3672.18</v>
      </c>
    </row>
    <row r="39" spans="1:13" ht="14.4" customHeight="1" x14ac:dyDescent="0.3">
      <c r="A39" s="747" t="s">
        <v>581</v>
      </c>
      <c r="B39" s="748" t="s">
        <v>1277</v>
      </c>
      <c r="C39" s="748" t="s">
        <v>1278</v>
      </c>
      <c r="D39" s="748" t="s">
        <v>1279</v>
      </c>
      <c r="E39" s="748" t="s">
        <v>1280</v>
      </c>
      <c r="F39" s="752"/>
      <c r="G39" s="752"/>
      <c r="H39" s="766">
        <v>0</v>
      </c>
      <c r="I39" s="752">
        <v>16.099999999999998</v>
      </c>
      <c r="J39" s="752">
        <v>14972.832</v>
      </c>
      <c r="K39" s="766">
        <v>1</v>
      </c>
      <c r="L39" s="752">
        <v>16.099999999999998</v>
      </c>
      <c r="M39" s="753">
        <v>14972.832</v>
      </c>
    </row>
    <row r="40" spans="1:13" ht="14.4" customHeight="1" x14ac:dyDescent="0.3">
      <c r="A40" s="747" t="s">
        <v>581</v>
      </c>
      <c r="B40" s="748" t="s">
        <v>1281</v>
      </c>
      <c r="C40" s="748" t="s">
        <v>1282</v>
      </c>
      <c r="D40" s="748" t="s">
        <v>655</v>
      </c>
      <c r="E40" s="748" t="s">
        <v>1283</v>
      </c>
      <c r="F40" s="752"/>
      <c r="G40" s="752"/>
      <c r="H40" s="766">
        <v>0</v>
      </c>
      <c r="I40" s="752">
        <v>9</v>
      </c>
      <c r="J40" s="752">
        <v>2090.8799999999997</v>
      </c>
      <c r="K40" s="766">
        <v>1</v>
      </c>
      <c r="L40" s="752">
        <v>9</v>
      </c>
      <c r="M40" s="753">
        <v>2090.8799999999997</v>
      </c>
    </row>
    <row r="41" spans="1:13" ht="14.4" customHeight="1" x14ac:dyDescent="0.3">
      <c r="A41" s="747" t="s">
        <v>581</v>
      </c>
      <c r="B41" s="748" t="s">
        <v>1284</v>
      </c>
      <c r="C41" s="748" t="s">
        <v>1285</v>
      </c>
      <c r="D41" s="748" t="s">
        <v>1286</v>
      </c>
      <c r="E41" s="748" t="s">
        <v>1287</v>
      </c>
      <c r="F41" s="752"/>
      <c r="G41" s="752"/>
      <c r="H41" s="766">
        <v>0</v>
      </c>
      <c r="I41" s="752">
        <v>2.1</v>
      </c>
      <c r="J41" s="752">
        <v>325.70999999999998</v>
      </c>
      <c r="K41" s="766">
        <v>1</v>
      </c>
      <c r="L41" s="752">
        <v>2.1</v>
      </c>
      <c r="M41" s="753">
        <v>325.70999999999998</v>
      </c>
    </row>
    <row r="42" spans="1:13" ht="14.4" customHeight="1" x14ac:dyDescent="0.3">
      <c r="A42" s="747" t="s">
        <v>581</v>
      </c>
      <c r="B42" s="748" t="s">
        <v>1284</v>
      </c>
      <c r="C42" s="748" t="s">
        <v>1288</v>
      </c>
      <c r="D42" s="748" t="s">
        <v>1286</v>
      </c>
      <c r="E42" s="748" t="s">
        <v>1289</v>
      </c>
      <c r="F42" s="752"/>
      <c r="G42" s="752"/>
      <c r="H42" s="766">
        <v>0</v>
      </c>
      <c r="I42" s="752">
        <v>56.9</v>
      </c>
      <c r="J42" s="752">
        <v>14988.380000000001</v>
      </c>
      <c r="K42" s="766">
        <v>1</v>
      </c>
      <c r="L42" s="752">
        <v>56.9</v>
      </c>
      <c r="M42" s="753">
        <v>14988.380000000001</v>
      </c>
    </row>
    <row r="43" spans="1:13" ht="14.4" customHeight="1" x14ac:dyDescent="0.3">
      <c r="A43" s="747" t="s">
        <v>581</v>
      </c>
      <c r="B43" s="748" t="s">
        <v>1290</v>
      </c>
      <c r="C43" s="748" t="s">
        <v>1291</v>
      </c>
      <c r="D43" s="748" t="s">
        <v>1292</v>
      </c>
      <c r="E43" s="748" t="s">
        <v>1293</v>
      </c>
      <c r="F43" s="752"/>
      <c r="G43" s="752"/>
      <c r="H43" s="766">
        <v>0</v>
      </c>
      <c r="I43" s="752">
        <v>3</v>
      </c>
      <c r="J43" s="752">
        <v>1681.81</v>
      </c>
      <c r="K43" s="766">
        <v>1</v>
      </c>
      <c r="L43" s="752">
        <v>3</v>
      </c>
      <c r="M43" s="753">
        <v>1681.81</v>
      </c>
    </row>
    <row r="44" spans="1:13" ht="14.4" customHeight="1" x14ac:dyDescent="0.3">
      <c r="A44" s="747" t="s">
        <v>581</v>
      </c>
      <c r="B44" s="748" t="s">
        <v>1294</v>
      </c>
      <c r="C44" s="748" t="s">
        <v>1295</v>
      </c>
      <c r="D44" s="748" t="s">
        <v>1296</v>
      </c>
      <c r="E44" s="748" t="s">
        <v>1297</v>
      </c>
      <c r="F44" s="752"/>
      <c r="G44" s="752"/>
      <c r="H44" s="766">
        <v>0</v>
      </c>
      <c r="I44" s="752">
        <v>21</v>
      </c>
      <c r="J44" s="752">
        <v>701.19</v>
      </c>
      <c r="K44" s="766">
        <v>1</v>
      </c>
      <c r="L44" s="752">
        <v>21</v>
      </c>
      <c r="M44" s="753">
        <v>701.19</v>
      </c>
    </row>
    <row r="45" spans="1:13" ht="14.4" customHeight="1" x14ac:dyDescent="0.3">
      <c r="A45" s="747" t="s">
        <v>581</v>
      </c>
      <c r="B45" s="748" t="s">
        <v>1294</v>
      </c>
      <c r="C45" s="748" t="s">
        <v>1298</v>
      </c>
      <c r="D45" s="748" t="s">
        <v>1296</v>
      </c>
      <c r="E45" s="748" t="s">
        <v>1299</v>
      </c>
      <c r="F45" s="752"/>
      <c r="G45" s="752"/>
      <c r="H45" s="766">
        <v>0</v>
      </c>
      <c r="I45" s="752">
        <v>35</v>
      </c>
      <c r="J45" s="752">
        <v>1918.4199999999996</v>
      </c>
      <c r="K45" s="766">
        <v>1</v>
      </c>
      <c r="L45" s="752">
        <v>35</v>
      </c>
      <c r="M45" s="753">
        <v>1918.4199999999996</v>
      </c>
    </row>
    <row r="46" spans="1:13" ht="14.4" customHeight="1" x14ac:dyDescent="0.3">
      <c r="A46" s="747" t="s">
        <v>581</v>
      </c>
      <c r="B46" s="748" t="s">
        <v>1300</v>
      </c>
      <c r="C46" s="748" t="s">
        <v>1301</v>
      </c>
      <c r="D46" s="748" t="s">
        <v>1302</v>
      </c>
      <c r="E46" s="748" t="s">
        <v>1303</v>
      </c>
      <c r="F46" s="752">
        <v>1.8</v>
      </c>
      <c r="G46" s="752">
        <v>692.51400000000001</v>
      </c>
      <c r="H46" s="766">
        <v>1</v>
      </c>
      <c r="I46" s="752"/>
      <c r="J46" s="752"/>
      <c r="K46" s="766">
        <v>0</v>
      </c>
      <c r="L46" s="752">
        <v>1.8</v>
      </c>
      <c r="M46" s="753">
        <v>692.51400000000001</v>
      </c>
    </row>
    <row r="47" spans="1:13" ht="14.4" customHeight="1" x14ac:dyDescent="0.3">
      <c r="A47" s="747" t="s">
        <v>581</v>
      </c>
      <c r="B47" s="748" t="s">
        <v>1300</v>
      </c>
      <c r="C47" s="748" t="s">
        <v>1304</v>
      </c>
      <c r="D47" s="748" t="s">
        <v>1305</v>
      </c>
      <c r="E47" s="748" t="s">
        <v>1306</v>
      </c>
      <c r="F47" s="752"/>
      <c r="G47" s="752"/>
      <c r="H47" s="766">
        <v>0</v>
      </c>
      <c r="I47" s="752">
        <v>214</v>
      </c>
      <c r="J47" s="752">
        <v>4361.58</v>
      </c>
      <c r="K47" s="766">
        <v>1</v>
      </c>
      <c r="L47" s="752">
        <v>214</v>
      </c>
      <c r="M47" s="753">
        <v>4361.58</v>
      </c>
    </row>
    <row r="48" spans="1:13" ht="14.4" customHeight="1" x14ac:dyDescent="0.3">
      <c r="A48" s="747" t="s">
        <v>581</v>
      </c>
      <c r="B48" s="748" t="s">
        <v>1307</v>
      </c>
      <c r="C48" s="748" t="s">
        <v>1308</v>
      </c>
      <c r="D48" s="748" t="s">
        <v>1309</v>
      </c>
      <c r="E48" s="748" t="s">
        <v>1310</v>
      </c>
      <c r="F48" s="752"/>
      <c r="G48" s="752"/>
      <c r="H48" s="766">
        <v>0</v>
      </c>
      <c r="I48" s="752">
        <v>10</v>
      </c>
      <c r="J48" s="752">
        <v>1507</v>
      </c>
      <c r="K48" s="766">
        <v>1</v>
      </c>
      <c r="L48" s="752">
        <v>10</v>
      </c>
      <c r="M48" s="753">
        <v>1507</v>
      </c>
    </row>
    <row r="49" spans="1:13" ht="14.4" customHeight="1" x14ac:dyDescent="0.3">
      <c r="A49" s="747" t="s">
        <v>581</v>
      </c>
      <c r="B49" s="748" t="s">
        <v>1307</v>
      </c>
      <c r="C49" s="748" t="s">
        <v>1311</v>
      </c>
      <c r="D49" s="748" t="s">
        <v>1309</v>
      </c>
      <c r="E49" s="748" t="s">
        <v>1312</v>
      </c>
      <c r="F49" s="752"/>
      <c r="G49" s="752"/>
      <c r="H49" s="766">
        <v>0</v>
      </c>
      <c r="I49" s="752">
        <v>1</v>
      </c>
      <c r="J49" s="752">
        <v>308</v>
      </c>
      <c r="K49" s="766">
        <v>1</v>
      </c>
      <c r="L49" s="752">
        <v>1</v>
      </c>
      <c r="M49" s="753">
        <v>308</v>
      </c>
    </row>
    <row r="50" spans="1:13" ht="14.4" customHeight="1" x14ac:dyDescent="0.3">
      <c r="A50" s="747" t="s">
        <v>581</v>
      </c>
      <c r="B50" s="748" t="s">
        <v>1307</v>
      </c>
      <c r="C50" s="748" t="s">
        <v>1313</v>
      </c>
      <c r="D50" s="748" t="s">
        <v>1314</v>
      </c>
      <c r="E50" s="748" t="s">
        <v>1315</v>
      </c>
      <c r="F50" s="752"/>
      <c r="G50" s="752"/>
      <c r="H50" s="766">
        <v>0</v>
      </c>
      <c r="I50" s="752">
        <v>2</v>
      </c>
      <c r="J50" s="752">
        <v>4227.92</v>
      </c>
      <c r="K50" s="766">
        <v>1</v>
      </c>
      <c r="L50" s="752">
        <v>2</v>
      </c>
      <c r="M50" s="753">
        <v>4227.92</v>
      </c>
    </row>
    <row r="51" spans="1:13" ht="14.4" customHeight="1" x14ac:dyDescent="0.3">
      <c r="A51" s="747" t="s">
        <v>581</v>
      </c>
      <c r="B51" s="748" t="s">
        <v>1316</v>
      </c>
      <c r="C51" s="748" t="s">
        <v>1317</v>
      </c>
      <c r="D51" s="748" t="s">
        <v>641</v>
      </c>
      <c r="E51" s="748" t="s">
        <v>1318</v>
      </c>
      <c r="F51" s="752"/>
      <c r="G51" s="752"/>
      <c r="H51" s="766">
        <v>0</v>
      </c>
      <c r="I51" s="752">
        <v>1</v>
      </c>
      <c r="J51" s="752">
        <v>104.35000000000004</v>
      </c>
      <c r="K51" s="766">
        <v>1</v>
      </c>
      <c r="L51" s="752">
        <v>1</v>
      </c>
      <c r="M51" s="753">
        <v>104.35000000000004</v>
      </c>
    </row>
    <row r="52" spans="1:13" ht="14.4" customHeight="1" x14ac:dyDescent="0.3">
      <c r="A52" s="747" t="s">
        <v>581</v>
      </c>
      <c r="B52" s="748" t="s">
        <v>1319</v>
      </c>
      <c r="C52" s="748" t="s">
        <v>1320</v>
      </c>
      <c r="D52" s="748" t="s">
        <v>855</v>
      </c>
      <c r="E52" s="748" t="s">
        <v>1321</v>
      </c>
      <c r="F52" s="752">
        <v>2</v>
      </c>
      <c r="G52" s="752">
        <v>126.10000000000002</v>
      </c>
      <c r="H52" s="766">
        <v>1</v>
      </c>
      <c r="I52" s="752"/>
      <c r="J52" s="752"/>
      <c r="K52" s="766">
        <v>0</v>
      </c>
      <c r="L52" s="752">
        <v>2</v>
      </c>
      <c r="M52" s="753">
        <v>126.10000000000002</v>
      </c>
    </row>
    <row r="53" spans="1:13" ht="14.4" customHeight="1" x14ac:dyDescent="0.3">
      <c r="A53" s="747" t="s">
        <v>581</v>
      </c>
      <c r="B53" s="748" t="s">
        <v>1322</v>
      </c>
      <c r="C53" s="748" t="s">
        <v>1323</v>
      </c>
      <c r="D53" s="748" t="s">
        <v>1324</v>
      </c>
      <c r="E53" s="748" t="s">
        <v>1325</v>
      </c>
      <c r="F53" s="752">
        <v>2</v>
      </c>
      <c r="G53" s="752">
        <v>737.78</v>
      </c>
      <c r="H53" s="766">
        <v>1</v>
      </c>
      <c r="I53" s="752"/>
      <c r="J53" s="752"/>
      <c r="K53" s="766">
        <v>0</v>
      </c>
      <c r="L53" s="752">
        <v>2</v>
      </c>
      <c r="M53" s="753">
        <v>737.78</v>
      </c>
    </row>
    <row r="54" spans="1:13" ht="14.4" customHeight="1" x14ac:dyDescent="0.3">
      <c r="A54" s="747" t="s">
        <v>581</v>
      </c>
      <c r="B54" s="748" t="s">
        <v>1322</v>
      </c>
      <c r="C54" s="748" t="s">
        <v>1326</v>
      </c>
      <c r="D54" s="748" t="s">
        <v>1324</v>
      </c>
      <c r="E54" s="748" t="s">
        <v>1327</v>
      </c>
      <c r="F54" s="752">
        <v>3</v>
      </c>
      <c r="G54" s="752">
        <v>2325.0472248386495</v>
      </c>
      <c r="H54" s="766">
        <v>1</v>
      </c>
      <c r="I54" s="752"/>
      <c r="J54" s="752"/>
      <c r="K54" s="766">
        <v>0</v>
      </c>
      <c r="L54" s="752">
        <v>3</v>
      </c>
      <c r="M54" s="753">
        <v>2325.0472248386495</v>
      </c>
    </row>
    <row r="55" spans="1:13" ht="14.4" customHeight="1" x14ac:dyDescent="0.3">
      <c r="A55" s="747" t="s">
        <v>581</v>
      </c>
      <c r="B55" s="748" t="s">
        <v>1328</v>
      </c>
      <c r="C55" s="748" t="s">
        <v>1329</v>
      </c>
      <c r="D55" s="748" t="s">
        <v>1330</v>
      </c>
      <c r="E55" s="748" t="s">
        <v>1331</v>
      </c>
      <c r="F55" s="752"/>
      <c r="G55" s="752"/>
      <c r="H55" s="766">
        <v>0</v>
      </c>
      <c r="I55" s="752">
        <v>27</v>
      </c>
      <c r="J55" s="752">
        <v>1037.1300000000001</v>
      </c>
      <c r="K55" s="766">
        <v>1</v>
      </c>
      <c r="L55" s="752">
        <v>27</v>
      </c>
      <c r="M55" s="753">
        <v>1037.1300000000001</v>
      </c>
    </row>
    <row r="56" spans="1:13" ht="14.4" customHeight="1" x14ac:dyDescent="0.3">
      <c r="A56" s="747" t="s">
        <v>581</v>
      </c>
      <c r="B56" s="748" t="s">
        <v>1328</v>
      </c>
      <c r="C56" s="748" t="s">
        <v>1332</v>
      </c>
      <c r="D56" s="748" t="s">
        <v>1333</v>
      </c>
      <c r="E56" s="748" t="s">
        <v>1334</v>
      </c>
      <c r="F56" s="752"/>
      <c r="G56" s="752"/>
      <c r="H56" s="766">
        <v>0</v>
      </c>
      <c r="I56" s="752">
        <v>4</v>
      </c>
      <c r="J56" s="752">
        <v>202.56</v>
      </c>
      <c r="K56" s="766">
        <v>1</v>
      </c>
      <c r="L56" s="752">
        <v>4</v>
      </c>
      <c r="M56" s="753">
        <v>202.56</v>
      </c>
    </row>
    <row r="57" spans="1:13" ht="14.4" customHeight="1" x14ac:dyDescent="0.3">
      <c r="A57" s="747" t="s">
        <v>581</v>
      </c>
      <c r="B57" s="748" t="s">
        <v>1328</v>
      </c>
      <c r="C57" s="748" t="s">
        <v>1335</v>
      </c>
      <c r="D57" s="748" t="s">
        <v>1333</v>
      </c>
      <c r="E57" s="748" t="s">
        <v>1336</v>
      </c>
      <c r="F57" s="752"/>
      <c r="G57" s="752"/>
      <c r="H57" s="766">
        <v>0</v>
      </c>
      <c r="I57" s="752">
        <v>30</v>
      </c>
      <c r="J57" s="752">
        <v>1582.1299895497452</v>
      </c>
      <c r="K57" s="766">
        <v>1</v>
      </c>
      <c r="L57" s="752">
        <v>30</v>
      </c>
      <c r="M57" s="753">
        <v>1582.1299895497452</v>
      </c>
    </row>
    <row r="58" spans="1:13" ht="14.4" customHeight="1" x14ac:dyDescent="0.3">
      <c r="A58" s="747" t="s">
        <v>581</v>
      </c>
      <c r="B58" s="748" t="s">
        <v>1337</v>
      </c>
      <c r="C58" s="748" t="s">
        <v>1338</v>
      </c>
      <c r="D58" s="748" t="s">
        <v>1339</v>
      </c>
      <c r="E58" s="748" t="s">
        <v>1340</v>
      </c>
      <c r="F58" s="752"/>
      <c r="G58" s="752"/>
      <c r="H58" s="766">
        <v>0</v>
      </c>
      <c r="I58" s="752">
        <v>13</v>
      </c>
      <c r="J58" s="752">
        <v>3429.8</v>
      </c>
      <c r="K58" s="766">
        <v>1</v>
      </c>
      <c r="L58" s="752">
        <v>13</v>
      </c>
      <c r="M58" s="753">
        <v>3429.8</v>
      </c>
    </row>
    <row r="59" spans="1:13" ht="14.4" customHeight="1" x14ac:dyDescent="0.3">
      <c r="A59" s="747" t="s">
        <v>581</v>
      </c>
      <c r="B59" s="748" t="s">
        <v>1341</v>
      </c>
      <c r="C59" s="748" t="s">
        <v>1342</v>
      </c>
      <c r="D59" s="748" t="s">
        <v>1343</v>
      </c>
      <c r="E59" s="748" t="s">
        <v>1344</v>
      </c>
      <c r="F59" s="752">
        <v>1</v>
      </c>
      <c r="G59" s="752">
        <v>213.38999999999996</v>
      </c>
      <c r="H59" s="766">
        <v>1</v>
      </c>
      <c r="I59" s="752"/>
      <c r="J59" s="752"/>
      <c r="K59" s="766">
        <v>0</v>
      </c>
      <c r="L59" s="752">
        <v>1</v>
      </c>
      <c r="M59" s="753">
        <v>213.38999999999996</v>
      </c>
    </row>
    <row r="60" spans="1:13" ht="14.4" customHeight="1" x14ac:dyDescent="0.3">
      <c r="A60" s="747" t="s">
        <v>581</v>
      </c>
      <c r="B60" s="748" t="s">
        <v>1345</v>
      </c>
      <c r="C60" s="748" t="s">
        <v>1346</v>
      </c>
      <c r="D60" s="748" t="s">
        <v>965</v>
      </c>
      <c r="E60" s="748" t="s">
        <v>1347</v>
      </c>
      <c r="F60" s="752"/>
      <c r="G60" s="752"/>
      <c r="H60" s="766">
        <v>0</v>
      </c>
      <c r="I60" s="752">
        <v>1</v>
      </c>
      <c r="J60" s="752">
        <v>46.989999999999995</v>
      </c>
      <c r="K60" s="766">
        <v>1</v>
      </c>
      <c r="L60" s="752">
        <v>1</v>
      </c>
      <c r="M60" s="753">
        <v>46.989999999999995</v>
      </c>
    </row>
    <row r="61" spans="1:13" ht="14.4" customHeight="1" x14ac:dyDescent="0.3">
      <c r="A61" s="747" t="s">
        <v>581</v>
      </c>
      <c r="B61" s="748" t="s">
        <v>1345</v>
      </c>
      <c r="C61" s="748" t="s">
        <v>1348</v>
      </c>
      <c r="D61" s="748" t="s">
        <v>1349</v>
      </c>
      <c r="E61" s="748" t="s">
        <v>1347</v>
      </c>
      <c r="F61" s="752"/>
      <c r="G61" s="752"/>
      <c r="H61" s="766">
        <v>0</v>
      </c>
      <c r="I61" s="752">
        <v>2</v>
      </c>
      <c r="J61" s="752">
        <v>18.46</v>
      </c>
      <c r="K61" s="766">
        <v>1</v>
      </c>
      <c r="L61" s="752">
        <v>2</v>
      </c>
      <c r="M61" s="753">
        <v>18.46</v>
      </c>
    </row>
    <row r="62" spans="1:13" ht="14.4" customHeight="1" x14ac:dyDescent="0.3">
      <c r="A62" s="747" t="s">
        <v>581</v>
      </c>
      <c r="B62" s="748" t="s">
        <v>1350</v>
      </c>
      <c r="C62" s="748" t="s">
        <v>1351</v>
      </c>
      <c r="D62" s="748" t="s">
        <v>1352</v>
      </c>
      <c r="E62" s="748" t="s">
        <v>1353</v>
      </c>
      <c r="F62" s="752"/>
      <c r="G62" s="752"/>
      <c r="H62" s="766">
        <v>0</v>
      </c>
      <c r="I62" s="752">
        <v>1</v>
      </c>
      <c r="J62" s="752">
        <v>67.319999999999979</v>
      </c>
      <c r="K62" s="766">
        <v>1</v>
      </c>
      <c r="L62" s="752">
        <v>1</v>
      </c>
      <c r="M62" s="753">
        <v>67.319999999999979</v>
      </c>
    </row>
    <row r="63" spans="1:13" ht="14.4" customHeight="1" x14ac:dyDescent="0.3">
      <c r="A63" s="747" t="s">
        <v>581</v>
      </c>
      <c r="B63" s="748" t="s">
        <v>1350</v>
      </c>
      <c r="C63" s="748" t="s">
        <v>1354</v>
      </c>
      <c r="D63" s="748" t="s">
        <v>1355</v>
      </c>
      <c r="E63" s="748" t="s">
        <v>1356</v>
      </c>
      <c r="F63" s="752"/>
      <c r="G63" s="752"/>
      <c r="H63" s="766">
        <v>0</v>
      </c>
      <c r="I63" s="752">
        <v>1</v>
      </c>
      <c r="J63" s="752">
        <v>89.849999999999966</v>
      </c>
      <c r="K63" s="766">
        <v>1</v>
      </c>
      <c r="L63" s="752">
        <v>1</v>
      </c>
      <c r="M63" s="753">
        <v>89.849999999999966</v>
      </c>
    </row>
    <row r="64" spans="1:13" ht="14.4" customHeight="1" x14ac:dyDescent="0.3">
      <c r="A64" s="747" t="s">
        <v>581</v>
      </c>
      <c r="B64" s="748" t="s">
        <v>1350</v>
      </c>
      <c r="C64" s="748" t="s">
        <v>1357</v>
      </c>
      <c r="D64" s="748" t="s">
        <v>1355</v>
      </c>
      <c r="E64" s="748" t="s">
        <v>1358</v>
      </c>
      <c r="F64" s="752"/>
      <c r="G64" s="752"/>
      <c r="H64" s="766">
        <v>0</v>
      </c>
      <c r="I64" s="752">
        <v>1</v>
      </c>
      <c r="J64" s="752">
        <v>60.080000000000013</v>
      </c>
      <c r="K64" s="766">
        <v>1</v>
      </c>
      <c r="L64" s="752">
        <v>1</v>
      </c>
      <c r="M64" s="753">
        <v>60.080000000000013</v>
      </c>
    </row>
    <row r="65" spans="1:13" ht="14.4" customHeight="1" x14ac:dyDescent="0.3">
      <c r="A65" s="747" t="s">
        <v>581</v>
      </c>
      <c r="B65" s="748" t="s">
        <v>1359</v>
      </c>
      <c r="C65" s="748" t="s">
        <v>1360</v>
      </c>
      <c r="D65" s="748" t="s">
        <v>969</v>
      </c>
      <c r="E65" s="748" t="s">
        <v>1361</v>
      </c>
      <c r="F65" s="752"/>
      <c r="G65" s="752"/>
      <c r="H65" s="766">
        <v>0</v>
      </c>
      <c r="I65" s="752">
        <v>4</v>
      </c>
      <c r="J65" s="752">
        <v>88.100000000000009</v>
      </c>
      <c r="K65" s="766">
        <v>1</v>
      </c>
      <c r="L65" s="752">
        <v>4</v>
      </c>
      <c r="M65" s="753">
        <v>88.100000000000009</v>
      </c>
    </row>
    <row r="66" spans="1:13" ht="14.4" customHeight="1" x14ac:dyDescent="0.3">
      <c r="A66" s="747" t="s">
        <v>581</v>
      </c>
      <c r="B66" s="748" t="s">
        <v>1359</v>
      </c>
      <c r="C66" s="748" t="s">
        <v>1362</v>
      </c>
      <c r="D66" s="748" t="s">
        <v>969</v>
      </c>
      <c r="E66" s="748" t="s">
        <v>1363</v>
      </c>
      <c r="F66" s="752"/>
      <c r="G66" s="752"/>
      <c r="H66" s="766">
        <v>0</v>
      </c>
      <c r="I66" s="752">
        <v>3</v>
      </c>
      <c r="J66" s="752">
        <v>136.73000000000002</v>
      </c>
      <c r="K66" s="766">
        <v>1</v>
      </c>
      <c r="L66" s="752">
        <v>3</v>
      </c>
      <c r="M66" s="753">
        <v>136.73000000000002</v>
      </c>
    </row>
    <row r="67" spans="1:13" ht="14.4" customHeight="1" x14ac:dyDescent="0.3">
      <c r="A67" s="747" t="s">
        <v>581</v>
      </c>
      <c r="B67" s="748" t="s">
        <v>1364</v>
      </c>
      <c r="C67" s="748" t="s">
        <v>1365</v>
      </c>
      <c r="D67" s="748" t="s">
        <v>1366</v>
      </c>
      <c r="E67" s="748" t="s">
        <v>1367</v>
      </c>
      <c r="F67" s="752">
        <v>1</v>
      </c>
      <c r="G67" s="752">
        <v>293.65999999999991</v>
      </c>
      <c r="H67" s="766">
        <v>1</v>
      </c>
      <c r="I67" s="752"/>
      <c r="J67" s="752"/>
      <c r="K67" s="766">
        <v>0</v>
      </c>
      <c r="L67" s="752">
        <v>1</v>
      </c>
      <c r="M67" s="753">
        <v>293.65999999999991</v>
      </c>
    </row>
    <row r="68" spans="1:13" ht="14.4" customHeight="1" x14ac:dyDescent="0.3">
      <c r="A68" s="747" t="s">
        <v>581</v>
      </c>
      <c r="B68" s="748" t="s">
        <v>1368</v>
      </c>
      <c r="C68" s="748" t="s">
        <v>1369</v>
      </c>
      <c r="D68" s="748" t="s">
        <v>981</v>
      </c>
      <c r="E68" s="748" t="s">
        <v>980</v>
      </c>
      <c r="F68" s="752"/>
      <c r="G68" s="752"/>
      <c r="H68" s="766">
        <v>0</v>
      </c>
      <c r="I68" s="752">
        <v>1</v>
      </c>
      <c r="J68" s="752">
        <v>164.73</v>
      </c>
      <c r="K68" s="766">
        <v>1</v>
      </c>
      <c r="L68" s="752">
        <v>1</v>
      </c>
      <c r="M68" s="753">
        <v>164.73</v>
      </c>
    </row>
    <row r="69" spans="1:13" ht="14.4" customHeight="1" x14ac:dyDescent="0.3">
      <c r="A69" s="747" t="s">
        <v>581</v>
      </c>
      <c r="B69" s="748" t="s">
        <v>1368</v>
      </c>
      <c r="C69" s="748" t="s">
        <v>1370</v>
      </c>
      <c r="D69" s="748" t="s">
        <v>1003</v>
      </c>
      <c r="E69" s="748" t="s">
        <v>1371</v>
      </c>
      <c r="F69" s="752"/>
      <c r="G69" s="752"/>
      <c r="H69" s="766">
        <v>0</v>
      </c>
      <c r="I69" s="752">
        <v>6</v>
      </c>
      <c r="J69" s="752">
        <v>1185.2699999999998</v>
      </c>
      <c r="K69" s="766">
        <v>1</v>
      </c>
      <c r="L69" s="752">
        <v>6</v>
      </c>
      <c r="M69" s="753">
        <v>1185.2699999999998</v>
      </c>
    </row>
    <row r="70" spans="1:13" ht="14.4" customHeight="1" x14ac:dyDescent="0.3">
      <c r="A70" s="747" t="s">
        <v>581</v>
      </c>
      <c r="B70" s="748" t="s">
        <v>1368</v>
      </c>
      <c r="C70" s="748" t="s">
        <v>1372</v>
      </c>
      <c r="D70" s="748" t="s">
        <v>991</v>
      </c>
      <c r="E70" s="748" t="s">
        <v>989</v>
      </c>
      <c r="F70" s="752"/>
      <c r="G70" s="752"/>
      <c r="H70" s="766">
        <v>0</v>
      </c>
      <c r="I70" s="752">
        <v>7</v>
      </c>
      <c r="J70" s="752">
        <v>949.19999999999982</v>
      </c>
      <c r="K70" s="766">
        <v>1</v>
      </c>
      <c r="L70" s="752">
        <v>7</v>
      </c>
      <c r="M70" s="753">
        <v>949.19999999999982</v>
      </c>
    </row>
    <row r="71" spans="1:13" ht="14.4" customHeight="1" x14ac:dyDescent="0.3">
      <c r="A71" s="747" t="s">
        <v>581</v>
      </c>
      <c r="B71" s="748" t="s">
        <v>1368</v>
      </c>
      <c r="C71" s="748" t="s">
        <v>1373</v>
      </c>
      <c r="D71" s="748" t="s">
        <v>999</v>
      </c>
      <c r="E71" s="748" t="s">
        <v>1374</v>
      </c>
      <c r="F71" s="752"/>
      <c r="G71" s="752"/>
      <c r="H71" s="766">
        <v>0</v>
      </c>
      <c r="I71" s="752">
        <v>9</v>
      </c>
      <c r="J71" s="752">
        <v>2656.8899999999994</v>
      </c>
      <c r="K71" s="766">
        <v>1</v>
      </c>
      <c r="L71" s="752">
        <v>9</v>
      </c>
      <c r="M71" s="753">
        <v>2656.8899999999994</v>
      </c>
    </row>
    <row r="72" spans="1:13" ht="14.4" customHeight="1" x14ac:dyDescent="0.3">
      <c r="A72" s="747" t="s">
        <v>581</v>
      </c>
      <c r="B72" s="748" t="s">
        <v>1368</v>
      </c>
      <c r="C72" s="748" t="s">
        <v>1375</v>
      </c>
      <c r="D72" s="748" t="s">
        <v>1001</v>
      </c>
      <c r="E72" s="748" t="s">
        <v>1002</v>
      </c>
      <c r="F72" s="752"/>
      <c r="G72" s="752"/>
      <c r="H72" s="766">
        <v>0</v>
      </c>
      <c r="I72" s="752">
        <v>117</v>
      </c>
      <c r="J72" s="752">
        <v>32422.850000000002</v>
      </c>
      <c r="K72" s="766">
        <v>1</v>
      </c>
      <c r="L72" s="752">
        <v>117</v>
      </c>
      <c r="M72" s="753">
        <v>32422.850000000002</v>
      </c>
    </row>
    <row r="73" spans="1:13" ht="14.4" customHeight="1" x14ac:dyDescent="0.3">
      <c r="A73" s="747" t="s">
        <v>581</v>
      </c>
      <c r="B73" s="748" t="s">
        <v>1368</v>
      </c>
      <c r="C73" s="748" t="s">
        <v>1376</v>
      </c>
      <c r="D73" s="748" t="s">
        <v>990</v>
      </c>
      <c r="E73" s="748" t="s">
        <v>989</v>
      </c>
      <c r="F73" s="752"/>
      <c r="G73" s="752"/>
      <c r="H73" s="766">
        <v>0</v>
      </c>
      <c r="I73" s="752">
        <v>5</v>
      </c>
      <c r="J73" s="752">
        <v>744.80001067300032</v>
      </c>
      <c r="K73" s="766">
        <v>1</v>
      </c>
      <c r="L73" s="752">
        <v>5</v>
      </c>
      <c r="M73" s="753">
        <v>744.80001067300032</v>
      </c>
    </row>
    <row r="74" spans="1:13" ht="14.4" customHeight="1" x14ac:dyDescent="0.3">
      <c r="A74" s="747" t="s">
        <v>581</v>
      </c>
      <c r="B74" s="748" t="s">
        <v>1368</v>
      </c>
      <c r="C74" s="748" t="s">
        <v>1377</v>
      </c>
      <c r="D74" s="748" t="s">
        <v>992</v>
      </c>
      <c r="E74" s="748" t="s">
        <v>1378</v>
      </c>
      <c r="F74" s="752"/>
      <c r="G74" s="752"/>
      <c r="H74" s="766">
        <v>0</v>
      </c>
      <c r="I74" s="752">
        <v>1</v>
      </c>
      <c r="J74" s="752">
        <v>111.95000000000007</v>
      </c>
      <c r="K74" s="766">
        <v>1</v>
      </c>
      <c r="L74" s="752">
        <v>1</v>
      </c>
      <c r="M74" s="753">
        <v>111.95000000000007</v>
      </c>
    </row>
    <row r="75" spans="1:13" ht="14.4" customHeight="1" x14ac:dyDescent="0.3">
      <c r="A75" s="747" t="s">
        <v>581</v>
      </c>
      <c r="B75" s="748" t="s">
        <v>1368</v>
      </c>
      <c r="C75" s="748" t="s">
        <v>1379</v>
      </c>
      <c r="D75" s="748" t="s">
        <v>994</v>
      </c>
      <c r="E75" s="748" t="s">
        <v>1378</v>
      </c>
      <c r="F75" s="752"/>
      <c r="G75" s="752"/>
      <c r="H75" s="766">
        <v>0</v>
      </c>
      <c r="I75" s="752">
        <v>1</v>
      </c>
      <c r="J75" s="752">
        <v>111.94999999999997</v>
      </c>
      <c r="K75" s="766">
        <v>1</v>
      </c>
      <c r="L75" s="752">
        <v>1</v>
      </c>
      <c r="M75" s="753">
        <v>111.94999999999997</v>
      </c>
    </row>
    <row r="76" spans="1:13" ht="14.4" customHeight="1" x14ac:dyDescent="0.3">
      <c r="A76" s="747" t="s">
        <v>581</v>
      </c>
      <c r="B76" s="748" t="s">
        <v>1368</v>
      </c>
      <c r="C76" s="748" t="s">
        <v>1380</v>
      </c>
      <c r="D76" s="748" t="s">
        <v>1381</v>
      </c>
      <c r="E76" s="748" t="s">
        <v>987</v>
      </c>
      <c r="F76" s="752"/>
      <c r="G76" s="752"/>
      <c r="H76" s="766">
        <v>0</v>
      </c>
      <c r="I76" s="752">
        <v>26</v>
      </c>
      <c r="J76" s="752">
        <v>4660.7599999999984</v>
      </c>
      <c r="K76" s="766">
        <v>1</v>
      </c>
      <c r="L76" s="752">
        <v>26</v>
      </c>
      <c r="M76" s="753">
        <v>4660.7599999999984</v>
      </c>
    </row>
    <row r="77" spans="1:13" ht="14.4" customHeight="1" x14ac:dyDescent="0.3">
      <c r="A77" s="747" t="s">
        <v>581</v>
      </c>
      <c r="B77" s="748" t="s">
        <v>1368</v>
      </c>
      <c r="C77" s="748" t="s">
        <v>1382</v>
      </c>
      <c r="D77" s="748" t="s">
        <v>988</v>
      </c>
      <c r="E77" s="748" t="s">
        <v>989</v>
      </c>
      <c r="F77" s="752"/>
      <c r="G77" s="752"/>
      <c r="H77" s="766">
        <v>0</v>
      </c>
      <c r="I77" s="752">
        <v>30</v>
      </c>
      <c r="J77" s="752">
        <v>4067.9999999999995</v>
      </c>
      <c r="K77" s="766">
        <v>1</v>
      </c>
      <c r="L77" s="752">
        <v>30</v>
      </c>
      <c r="M77" s="753">
        <v>4067.9999999999995</v>
      </c>
    </row>
    <row r="78" spans="1:13" ht="14.4" customHeight="1" x14ac:dyDescent="0.3">
      <c r="A78" s="747" t="s">
        <v>581</v>
      </c>
      <c r="B78" s="748" t="s">
        <v>1368</v>
      </c>
      <c r="C78" s="748" t="s">
        <v>1383</v>
      </c>
      <c r="D78" s="748" t="s">
        <v>995</v>
      </c>
      <c r="E78" s="748" t="s">
        <v>996</v>
      </c>
      <c r="F78" s="752"/>
      <c r="G78" s="752"/>
      <c r="H78" s="766">
        <v>0</v>
      </c>
      <c r="I78" s="752">
        <v>4</v>
      </c>
      <c r="J78" s="752">
        <v>135.44</v>
      </c>
      <c r="K78" s="766">
        <v>1</v>
      </c>
      <c r="L78" s="752">
        <v>4</v>
      </c>
      <c r="M78" s="753">
        <v>135.44</v>
      </c>
    </row>
    <row r="79" spans="1:13" ht="14.4" customHeight="1" x14ac:dyDescent="0.3">
      <c r="A79" s="747" t="s">
        <v>586</v>
      </c>
      <c r="B79" s="748" t="s">
        <v>1252</v>
      </c>
      <c r="C79" s="748" t="s">
        <v>1384</v>
      </c>
      <c r="D79" s="748" t="s">
        <v>1094</v>
      </c>
      <c r="E79" s="748" t="s">
        <v>1385</v>
      </c>
      <c r="F79" s="752"/>
      <c r="G79" s="752"/>
      <c r="H79" s="766">
        <v>0</v>
      </c>
      <c r="I79" s="752">
        <v>82</v>
      </c>
      <c r="J79" s="752">
        <v>3061.39</v>
      </c>
      <c r="K79" s="766">
        <v>1</v>
      </c>
      <c r="L79" s="752">
        <v>82</v>
      </c>
      <c r="M79" s="753">
        <v>3061.39</v>
      </c>
    </row>
    <row r="80" spans="1:13" ht="14.4" customHeight="1" x14ac:dyDescent="0.3">
      <c r="A80" s="747" t="s">
        <v>586</v>
      </c>
      <c r="B80" s="748" t="s">
        <v>1261</v>
      </c>
      <c r="C80" s="748" t="s">
        <v>1262</v>
      </c>
      <c r="D80" s="748" t="s">
        <v>1018</v>
      </c>
      <c r="E80" s="748" t="s">
        <v>1263</v>
      </c>
      <c r="F80" s="752"/>
      <c r="G80" s="752"/>
      <c r="H80" s="766">
        <v>0</v>
      </c>
      <c r="I80" s="752">
        <v>7</v>
      </c>
      <c r="J80" s="752">
        <v>1167.9699999999998</v>
      </c>
      <c r="K80" s="766">
        <v>1</v>
      </c>
      <c r="L80" s="752">
        <v>7</v>
      </c>
      <c r="M80" s="753">
        <v>1167.9699999999998</v>
      </c>
    </row>
    <row r="81" spans="1:13" ht="14.4" customHeight="1" x14ac:dyDescent="0.3">
      <c r="A81" s="747" t="s">
        <v>586</v>
      </c>
      <c r="B81" s="748" t="s">
        <v>1261</v>
      </c>
      <c r="C81" s="748" t="s">
        <v>1386</v>
      </c>
      <c r="D81" s="748" t="s">
        <v>1387</v>
      </c>
      <c r="E81" s="748" t="s">
        <v>1388</v>
      </c>
      <c r="F81" s="752"/>
      <c r="G81" s="752"/>
      <c r="H81" s="766">
        <v>0</v>
      </c>
      <c r="I81" s="752">
        <v>2</v>
      </c>
      <c r="J81" s="752">
        <v>222.63999999999996</v>
      </c>
      <c r="K81" s="766">
        <v>1</v>
      </c>
      <c r="L81" s="752">
        <v>2</v>
      </c>
      <c r="M81" s="753">
        <v>222.63999999999996</v>
      </c>
    </row>
    <row r="82" spans="1:13" ht="14.4" customHeight="1" x14ac:dyDescent="0.3">
      <c r="A82" s="747" t="s">
        <v>589</v>
      </c>
      <c r="B82" s="748" t="s">
        <v>1261</v>
      </c>
      <c r="C82" s="748" t="s">
        <v>1262</v>
      </c>
      <c r="D82" s="748" t="s">
        <v>1018</v>
      </c>
      <c r="E82" s="748" t="s">
        <v>1263</v>
      </c>
      <c r="F82" s="752"/>
      <c r="G82" s="752"/>
      <c r="H82" s="766">
        <v>0</v>
      </c>
      <c r="I82" s="752">
        <v>9</v>
      </c>
      <c r="J82" s="752">
        <v>1504.74</v>
      </c>
      <c r="K82" s="766">
        <v>1</v>
      </c>
      <c r="L82" s="752">
        <v>9</v>
      </c>
      <c r="M82" s="753">
        <v>1504.74</v>
      </c>
    </row>
    <row r="83" spans="1:13" ht="14.4" customHeight="1" x14ac:dyDescent="0.3">
      <c r="A83" s="747" t="s">
        <v>589</v>
      </c>
      <c r="B83" s="748" t="s">
        <v>1261</v>
      </c>
      <c r="C83" s="748" t="s">
        <v>1264</v>
      </c>
      <c r="D83" s="748" t="s">
        <v>1018</v>
      </c>
      <c r="E83" s="748" t="s">
        <v>1265</v>
      </c>
      <c r="F83" s="752"/>
      <c r="G83" s="752"/>
      <c r="H83" s="766">
        <v>0</v>
      </c>
      <c r="I83" s="752">
        <v>5</v>
      </c>
      <c r="J83" s="752">
        <v>574.65000000000009</v>
      </c>
      <c r="K83" s="766">
        <v>1</v>
      </c>
      <c r="L83" s="752">
        <v>5</v>
      </c>
      <c r="M83" s="753">
        <v>574.65000000000009</v>
      </c>
    </row>
    <row r="84" spans="1:13" ht="14.4" customHeight="1" x14ac:dyDescent="0.3">
      <c r="A84" s="747" t="s">
        <v>589</v>
      </c>
      <c r="B84" s="748" t="s">
        <v>1261</v>
      </c>
      <c r="C84" s="748" t="s">
        <v>1386</v>
      </c>
      <c r="D84" s="748" t="s">
        <v>1387</v>
      </c>
      <c r="E84" s="748" t="s">
        <v>1388</v>
      </c>
      <c r="F84" s="752"/>
      <c r="G84" s="752"/>
      <c r="H84" s="766">
        <v>0</v>
      </c>
      <c r="I84" s="752">
        <v>2</v>
      </c>
      <c r="J84" s="752">
        <v>222.64</v>
      </c>
      <c r="K84" s="766">
        <v>1</v>
      </c>
      <c r="L84" s="752">
        <v>2</v>
      </c>
      <c r="M84" s="753">
        <v>222.64</v>
      </c>
    </row>
    <row r="85" spans="1:13" ht="14.4" customHeight="1" x14ac:dyDescent="0.3">
      <c r="A85" s="747" t="s">
        <v>592</v>
      </c>
      <c r="B85" s="748" t="s">
        <v>1261</v>
      </c>
      <c r="C85" s="748" t="s">
        <v>1262</v>
      </c>
      <c r="D85" s="748" t="s">
        <v>1018</v>
      </c>
      <c r="E85" s="748" t="s">
        <v>1263</v>
      </c>
      <c r="F85" s="752"/>
      <c r="G85" s="752"/>
      <c r="H85" s="766">
        <v>0</v>
      </c>
      <c r="I85" s="752">
        <v>30</v>
      </c>
      <c r="J85" s="752">
        <v>5020.2000000000007</v>
      </c>
      <c r="K85" s="766">
        <v>1</v>
      </c>
      <c r="L85" s="752">
        <v>30</v>
      </c>
      <c r="M85" s="753">
        <v>5020.2000000000007</v>
      </c>
    </row>
    <row r="86" spans="1:13" ht="14.4" customHeight="1" x14ac:dyDescent="0.3">
      <c r="A86" s="747" t="s">
        <v>592</v>
      </c>
      <c r="B86" s="748" t="s">
        <v>1261</v>
      </c>
      <c r="C86" s="748" t="s">
        <v>1389</v>
      </c>
      <c r="D86" s="748" t="s">
        <v>1390</v>
      </c>
      <c r="E86" s="748" t="s">
        <v>1391</v>
      </c>
      <c r="F86" s="752"/>
      <c r="G86" s="752"/>
      <c r="H86" s="766">
        <v>0</v>
      </c>
      <c r="I86" s="752">
        <v>2</v>
      </c>
      <c r="J86" s="752">
        <v>202.83999999999997</v>
      </c>
      <c r="K86" s="766">
        <v>1</v>
      </c>
      <c r="L86" s="752">
        <v>2</v>
      </c>
      <c r="M86" s="753">
        <v>202.83999999999997</v>
      </c>
    </row>
    <row r="87" spans="1:13" ht="14.4" customHeight="1" x14ac:dyDescent="0.3">
      <c r="A87" s="747" t="s">
        <v>592</v>
      </c>
      <c r="B87" s="748" t="s">
        <v>1261</v>
      </c>
      <c r="C87" s="748" t="s">
        <v>1386</v>
      </c>
      <c r="D87" s="748" t="s">
        <v>1387</v>
      </c>
      <c r="E87" s="748" t="s">
        <v>1388</v>
      </c>
      <c r="F87" s="752"/>
      <c r="G87" s="752"/>
      <c r="H87" s="766">
        <v>0</v>
      </c>
      <c r="I87" s="752">
        <v>10</v>
      </c>
      <c r="J87" s="752">
        <v>1113.1999999999998</v>
      </c>
      <c r="K87" s="766">
        <v>1</v>
      </c>
      <c r="L87" s="752">
        <v>10</v>
      </c>
      <c r="M87" s="753">
        <v>1113.1999999999998</v>
      </c>
    </row>
    <row r="88" spans="1:13" ht="14.4" customHeight="1" thickBot="1" x14ac:dyDescent="0.35">
      <c r="A88" s="754" t="s">
        <v>595</v>
      </c>
      <c r="B88" s="755" t="s">
        <v>1261</v>
      </c>
      <c r="C88" s="755" t="s">
        <v>1262</v>
      </c>
      <c r="D88" s="755" t="s">
        <v>1018</v>
      </c>
      <c r="E88" s="755" t="s">
        <v>1263</v>
      </c>
      <c r="F88" s="759"/>
      <c r="G88" s="759"/>
      <c r="H88" s="767">
        <v>0</v>
      </c>
      <c r="I88" s="759">
        <v>6</v>
      </c>
      <c r="J88" s="759">
        <v>1002.0665633690901</v>
      </c>
      <c r="K88" s="767">
        <v>1</v>
      </c>
      <c r="L88" s="759">
        <v>6</v>
      </c>
      <c r="M88" s="760">
        <v>1002.0665633690901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329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1613</v>
      </c>
      <c r="C3" s="396">
        <f>SUM(C6:C1048576)</f>
        <v>356</v>
      </c>
      <c r="D3" s="396">
        <f>SUM(D6:D1048576)</f>
        <v>240</v>
      </c>
      <c r="E3" s="397">
        <f>SUM(E6:E1048576)</f>
        <v>0</v>
      </c>
      <c r="F3" s="394">
        <f>IF(SUM($B3:$E3)=0,"",B3/SUM($B3:$E3))</f>
        <v>0.73019465821638752</v>
      </c>
      <c r="G3" s="392">
        <f t="shared" ref="G3:I3" si="0">IF(SUM($B3:$E3)=0,"",C3/SUM($B3:$E3))</f>
        <v>0.16115889542779538</v>
      </c>
      <c r="H3" s="392">
        <f t="shared" si="0"/>
        <v>0.10864644635581711</v>
      </c>
      <c r="I3" s="393">
        <f t="shared" si="0"/>
        <v>0</v>
      </c>
      <c r="J3" s="396">
        <f>SUM(J6:J1048576)</f>
        <v>532</v>
      </c>
      <c r="K3" s="396">
        <f>SUM(K6:K1048576)</f>
        <v>196</v>
      </c>
      <c r="L3" s="396">
        <f>SUM(L6:L1048576)</f>
        <v>240</v>
      </c>
      <c r="M3" s="397">
        <f>SUM(M6:M1048576)</f>
        <v>0</v>
      </c>
      <c r="N3" s="394">
        <f>IF(SUM($J3:$M3)=0,"",J3/SUM($J3:$M3))</f>
        <v>0.54958677685950408</v>
      </c>
      <c r="O3" s="392">
        <f t="shared" ref="O3:Q3" si="1">IF(SUM($J3:$M3)=0,"",K3/SUM($J3:$M3))</f>
        <v>0.2024793388429752</v>
      </c>
      <c r="P3" s="392">
        <f t="shared" si="1"/>
        <v>0.24793388429752067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1393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1394</v>
      </c>
      <c r="B7" s="798">
        <v>570</v>
      </c>
      <c r="C7" s="752">
        <v>356</v>
      </c>
      <c r="D7" s="752">
        <v>240</v>
      </c>
      <c r="E7" s="753"/>
      <c r="F7" s="795">
        <v>0.48885077186963982</v>
      </c>
      <c r="G7" s="766">
        <v>0.30531732418524871</v>
      </c>
      <c r="H7" s="766">
        <v>0.2058319039451115</v>
      </c>
      <c r="I7" s="801">
        <v>0</v>
      </c>
      <c r="J7" s="798">
        <v>130</v>
      </c>
      <c r="K7" s="752">
        <v>196</v>
      </c>
      <c r="L7" s="752">
        <v>240</v>
      </c>
      <c r="M7" s="753"/>
      <c r="N7" s="795">
        <v>0.22968197879858657</v>
      </c>
      <c r="O7" s="766">
        <v>0.3462897526501767</v>
      </c>
      <c r="P7" s="766">
        <v>0.42402826855123676</v>
      </c>
      <c r="Q7" s="789">
        <v>0</v>
      </c>
    </row>
    <row r="8" spans="1:17" ht="14.4" customHeight="1" x14ac:dyDescent="0.3">
      <c r="A8" s="792" t="s">
        <v>1395</v>
      </c>
      <c r="B8" s="798">
        <v>326</v>
      </c>
      <c r="C8" s="752"/>
      <c r="D8" s="752"/>
      <c r="E8" s="753"/>
      <c r="F8" s="795">
        <v>1</v>
      </c>
      <c r="G8" s="766">
        <v>0</v>
      </c>
      <c r="H8" s="766">
        <v>0</v>
      </c>
      <c r="I8" s="801">
        <v>0</v>
      </c>
      <c r="J8" s="798">
        <v>104</v>
      </c>
      <c r="K8" s="752"/>
      <c r="L8" s="752"/>
      <c r="M8" s="753"/>
      <c r="N8" s="795">
        <v>1</v>
      </c>
      <c r="O8" s="766">
        <v>0</v>
      </c>
      <c r="P8" s="766">
        <v>0</v>
      </c>
      <c r="Q8" s="789">
        <v>0</v>
      </c>
    </row>
    <row r="9" spans="1:17" ht="14.4" customHeight="1" x14ac:dyDescent="0.3">
      <c r="A9" s="792" t="s">
        <v>1396</v>
      </c>
      <c r="B9" s="798">
        <v>237</v>
      </c>
      <c r="C9" s="752"/>
      <c r="D9" s="752"/>
      <c r="E9" s="753"/>
      <c r="F9" s="795">
        <v>1</v>
      </c>
      <c r="G9" s="766">
        <v>0</v>
      </c>
      <c r="H9" s="766">
        <v>0</v>
      </c>
      <c r="I9" s="801">
        <v>0</v>
      </c>
      <c r="J9" s="798">
        <v>99</v>
      </c>
      <c r="K9" s="752"/>
      <c r="L9" s="752"/>
      <c r="M9" s="753"/>
      <c r="N9" s="795">
        <v>1</v>
      </c>
      <c r="O9" s="766">
        <v>0</v>
      </c>
      <c r="P9" s="766">
        <v>0</v>
      </c>
      <c r="Q9" s="789">
        <v>0</v>
      </c>
    </row>
    <row r="10" spans="1:17" ht="14.4" customHeight="1" x14ac:dyDescent="0.3">
      <c r="A10" s="792" t="s">
        <v>1397</v>
      </c>
      <c r="B10" s="798">
        <v>158</v>
      </c>
      <c r="C10" s="752"/>
      <c r="D10" s="752"/>
      <c r="E10" s="753"/>
      <c r="F10" s="795">
        <v>1</v>
      </c>
      <c r="G10" s="766">
        <v>0</v>
      </c>
      <c r="H10" s="766">
        <v>0</v>
      </c>
      <c r="I10" s="801">
        <v>0</v>
      </c>
      <c r="J10" s="798">
        <v>75</v>
      </c>
      <c r="K10" s="752"/>
      <c r="L10" s="752"/>
      <c r="M10" s="753"/>
      <c r="N10" s="795">
        <v>1</v>
      </c>
      <c r="O10" s="766">
        <v>0</v>
      </c>
      <c r="P10" s="766">
        <v>0</v>
      </c>
      <c r="Q10" s="789">
        <v>0</v>
      </c>
    </row>
    <row r="11" spans="1:17" ht="14.4" customHeight="1" thickBot="1" x14ac:dyDescent="0.35">
      <c r="A11" s="793" t="s">
        <v>1398</v>
      </c>
      <c r="B11" s="799">
        <v>322</v>
      </c>
      <c r="C11" s="759"/>
      <c r="D11" s="759"/>
      <c r="E11" s="760"/>
      <c r="F11" s="796">
        <v>1</v>
      </c>
      <c r="G11" s="767">
        <v>0</v>
      </c>
      <c r="H11" s="767">
        <v>0</v>
      </c>
      <c r="I11" s="802">
        <v>0</v>
      </c>
      <c r="J11" s="799">
        <v>124</v>
      </c>
      <c r="K11" s="759"/>
      <c r="L11" s="759"/>
      <c r="M11" s="760"/>
      <c r="N11" s="796">
        <v>1</v>
      </c>
      <c r="O11" s="767">
        <v>0</v>
      </c>
      <c r="P11" s="767">
        <v>0</v>
      </c>
      <c r="Q11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329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25</v>
      </c>
      <c r="B5" s="730" t="s">
        <v>1399</v>
      </c>
      <c r="C5" s="733">
        <v>739331.53999999794</v>
      </c>
      <c r="D5" s="733">
        <v>4196</v>
      </c>
      <c r="E5" s="733">
        <v>338858.75999999896</v>
      </c>
      <c r="F5" s="803">
        <v>0.45833126502353722</v>
      </c>
      <c r="G5" s="733">
        <v>1653</v>
      </c>
      <c r="H5" s="803">
        <v>0.39394661582459484</v>
      </c>
      <c r="I5" s="733">
        <v>400472.77999999904</v>
      </c>
      <c r="J5" s="803">
        <v>0.54166873497646284</v>
      </c>
      <c r="K5" s="733">
        <v>2543</v>
      </c>
      <c r="L5" s="803">
        <v>0.60605338417540511</v>
      </c>
      <c r="M5" s="733" t="s">
        <v>73</v>
      </c>
      <c r="N5" s="270"/>
    </row>
    <row r="6" spans="1:14" ht="14.4" customHeight="1" x14ac:dyDescent="0.3">
      <c r="A6" s="729">
        <v>25</v>
      </c>
      <c r="B6" s="730" t="s">
        <v>1400</v>
      </c>
      <c r="C6" s="733">
        <v>739331.53999999794</v>
      </c>
      <c r="D6" s="733">
        <v>4181.5</v>
      </c>
      <c r="E6" s="733">
        <v>338858.75999999896</v>
      </c>
      <c r="F6" s="803">
        <v>0.45833126502353722</v>
      </c>
      <c r="G6" s="733">
        <v>1640.5</v>
      </c>
      <c r="H6" s="803">
        <v>0.39232332894894179</v>
      </c>
      <c r="I6" s="733">
        <v>400472.77999999904</v>
      </c>
      <c r="J6" s="803">
        <v>0.54166873497646284</v>
      </c>
      <c r="K6" s="733">
        <v>2541</v>
      </c>
      <c r="L6" s="803">
        <v>0.60767667105105827</v>
      </c>
      <c r="M6" s="733" t="s">
        <v>1</v>
      </c>
      <c r="N6" s="270"/>
    </row>
    <row r="7" spans="1:14" ht="14.4" customHeight="1" x14ac:dyDescent="0.3">
      <c r="A7" s="729">
        <v>25</v>
      </c>
      <c r="B7" s="730" t="s">
        <v>1401</v>
      </c>
      <c r="C7" s="733">
        <v>0</v>
      </c>
      <c r="D7" s="733">
        <v>14.5</v>
      </c>
      <c r="E7" s="733">
        <v>0</v>
      </c>
      <c r="F7" s="803" t="s">
        <v>569</v>
      </c>
      <c r="G7" s="733">
        <v>12.5</v>
      </c>
      <c r="H7" s="803">
        <v>0.86206896551724133</v>
      </c>
      <c r="I7" s="733">
        <v>0</v>
      </c>
      <c r="J7" s="803" t="s">
        <v>569</v>
      </c>
      <c r="K7" s="733">
        <v>2</v>
      </c>
      <c r="L7" s="803">
        <v>0.13793103448275862</v>
      </c>
      <c r="M7" s="733" t="s">
        <v>1</v>
      </c>
      <c r="N7" s="270"/>
    </row>
    <row r="8" spans="1:14" ht="14.4" customHeight="1" x14ac:dyDescent="0.3">
      <c r="A8" s="729" t="s">
        <v>567</v>
      </c>
      <c r="B8" s="730" t="s">
        <v>3</v>
      </c>
      <c r="C8" s="733">
        <v>739331.53999999794</v>
      </c>
      <c r="D8" s="733">
        <v>4196</v>
      </c>
      <c r="E8" s="733">
        <v>338858.75999999896</v>
      </c>
      <c r="F8" s="803">
        <v>0.45833126502353722</v>
      </c>
      <c r="G8" s="733">
        <v>1653</v>
      </c>
      <c r="H8" s="803">
        <v>0.39394661582459484</v>
      </c>
      <c r="I8" s="733">
        <v>400472.77999999904</v>
      </c>
      <c r="J8" s="803">
        <v>0.54166873497646284</v>
      </c>
      <c r="K8" s="733">
        <v>2543</v>
      </c>
      <c r="L8" s="803">
        <v>0.60605338417540511</v>
      </c>
      <c r="M8" s="733" t="s">
        <v>580</v>
      </c>
      <c r="N8" s="270"/>
    </row>
    <row r="10" spans="1:14" ht="14.4" customHeight="1" x14ac:dyDescent="0.3">
      <c r="A10" s="729">
        <v>25</v>
      </c>
      <c r="B10" s="730" t="s">
        <v>1399</v>
      </c>
      <c r="C10" s="733" t="s">
        <v>569</v>
      </c>
      <c r="D10" s="733" t="s">
        <v>569</v>
      </c>
      <c r="E10" s="733" t="s">
        <v>569</v>
      </c>
      <c r="F10" s="803" t="s">
        <v>569</v>
      </c>
      <c r="G10" s="733" t="s">
        <v>569</v>
      </c>
      <c r="H10" s="803" t="s">
        <v>569</v>
      </c>
      <c r="I10" s="733" t="s">
        <v>569</v>
      </c>
      <c r="J10" s="803" t="s">
        <v>569</v>
      </c>
      <c r="K10" s="733" t="s">
        <v>569</v>
      </c>
      <c r="L10" s="803" t="s">
        <v>569</v>
      </c>
      <c r="M10" s="733" t="s">
        <v>73</v>
      </c>
      <c r="N10" s="270"/>
    </row>
    <row r="11" spans="1:14" ht="14.4" customHeight="1" x14ac:dyDescent="0.3">
      <c r="A11" s="729" t="s">
        <v>1402</v>
      </c>
      <c r="B11" s="730" t="s">
        <v>1400</v>
      </c>
      <c r="C11" s="733">
        <v>113198.65000000002</v>
      </c>
      <c r="D11" s="733">
        <v>488</v>
      </c>
      <c r="E11" s="733">
        <v>51976.020000000019</v>
      </c>
      <c r="F11" s="803">
        <v>0.4591575959607293</v>
      </c>
      <c r="G11" s="733">
        <v>182</v>
      </c>
      <c r="H11" s="803">
        <v>0.37295081967213117</v>
      </c>
      <c r="I11" s="733">
        <v>61222.630000000005</v>
      </c>
      <c r="J11" s="803">
        <v>0.54084240403927075</v>
      </c>
      <c r="K11" s="733">
        <v>306</v>
      </c>
      <c r="L11" s="803">
        <v>0.62704918032786883</v>
      </c>
      <c r="M11" s="733" t="s">
        <v>1</v>
      </c>
      <c r="N11" s="270"/>
    </row>
    <row r="12" spans="1:14" ht="14.4" customHeight="1" x14ac:dyDescent="0.3">
      <c r="A12" s="729" t="s">
        <v>1402</v>
      </c>
      <c r="B12" s="730" t="s">
        <v>1401</v>
      </c>
      <c r="C12" s="733">
        <v>0</v>
      </c>
      <c r="D12" s="733">
        <v>1</v>
      </c>
      <c r="E12" s="733">
        <v>0</v>
      </c>
      <c r="F12" s="803" t="s">
        <v>569</v>
      </c>
      <c r="G12" s="733">
        <v>1</v>
      </c>
      <c r="H12" s="803">
        <v>1</v>
      </c>
      <c r="I12" s="733" t="s">
        <v>569</v>
      </c>
      <c r="J12" s="803" t="s">
        <v>569</v>
      </c>
      <c r="K12" s="733" t="s">
        <v>569</v>
      </c>
      <c r="L12" s="803">
        <v>0</v>
      </c>
      <c r="M12" s="733" t="s">
        <v>1</v>
      </c>
      <c r="N12" s="270"/>
    </row>
    <row r="13" spans="1:14" ht="14.4" customHeight="1" x14ac:dyDescent="0.3">
      <c r="A13" s="729" t="s">
        <v>1402</v>
      </c>
      <c r="B13" s="730" t="s">
        <v>1403</v>
      </c>
      <c r="C13" s="733">
        <v>113198.65000000002</v>
      </c>
      <c r="D13" s="733">
        <v>489</v>
      </c>
      <c r="E13" s="733">
        <v>51976.020000000019</v>
      </c>
      <c r="F13" s="803">
        <v>0.4591575959607293</v>
      </c>
      <c r="G13" s="733">
        <v>183</v>
      </c>
      <c r="H13" s="803">
        <v>0.37423312883435583</v>
      </c>
      <c r="I13" s="733">
        <v>61222.630000000005</v>
      </c>
      <c r="J13" s="803">
        <v>0.54084240403927075</v>
      </c>
      <c r="K13" s="733">
        <v>306</v>
      </c>
      <c r="L13" s="803">
        <v>0.62576687116564422</v>
      </c>
      <c r="M13" s="733" t="s">
        <v>584</v>
      </c>
      <c r="N13" s="270"/>
    </row>
    <row r="14" spans="1:14" ht="14.4" customHeight="1" x14ac:dyDescent="0.3">
      <c r="A14" s="729" t="s">
        <v>569</v>
      </c>
      <c r="B14" s="730" t="s">
        <v>569</v>
      </c>
      <c r="C14" s="733" t="s">
        <v>569</v>
      </c>
      <c r="D14" s="733" t="s">
        <v>569</v>
      </c>
      <c r="E14" s="733" t="s">
        <v>569</v>
      </c>
      <c r="F14" s="803" t="s">
        <v>569</v>
      </c>
      <c r="G14" s="733" t="s">
        <v>569</v>
      </c>
      <c r="H14" s="803" t="s">
        <v>569</v>
      </c>
      <c r="I14" s="733" t="s">
        <v>569</v>
      </c>
      <c r="J14" s="803" t="s">
        <v>569</v>
      </c>
      <c r="K14" s="733" t="s">
        <v>569</v>
      </c>
      <c r="L14" s="803" t="s">
        <v>569</v>
      </c>
      <c r="M14" s="733" t="s">
        <v>585</v>
      </c>
      <c r="N14" s="270"/>
    </row>
    <row r="15" spans="1:14" ht="14.4" customHeight="1" x14ac:dyDescent="0.3">
      <c r="A15" s="729" t="s">
        <v>1404</v>
      </c>
      <c r="B15" s="730" t="s">
        <v>1400</v>
      </c>
      <c r="C15" s="733">
        <v>405603.23999999987</v>
      </c>
      <c r="D15" s="733">
        <v>2158</v>
      </c>
      <c r="E15" s="733">
        <v>221465.35999999987</v>
      </c>
      <c r="F15" s="803">
        <v>0.5460147704934506</v>
      </c>
      <c r="G15" s="733">
        <v>1008</v>
      </c>
      <c r="H15" s="803">
        <v>0.46709916589434664</v>
      </c>
      <c r="I15" s="733">
        <v>184137.88000000003</v>
      </c>
      <c r="J15" s="803">
        <v>0.45398522950654951</v>
      </c>
      <c r="K15" s="733">
        <v>1150</v>
      </c>
      <c r="L15" s="803">
        <v>0.53290083410565336</v>
      </c>
      <c r="M15" s="733" t="s">
        <v>1</v>
      </c>
      <c r="N15" s="270"/>
    </row>
    <row r="16" spans="1:14" ht="14.4" customHeight="1" x14ac:dyDescent="0.3">
      <c r="A16" s="729" t="s">
        <v>1404</v>
      </c>
      <c r="B16" s="730" t="s">
        <v>1401</v>
      </c>
      <c r="C16" s="733">
        <v>0</v>
      </c>
      <c r="D16" s="733">
        <v>13</v>
      </c>
      <c r="E16" s="733">
        <v>0</v>
      </c>
      <c r="F16" s="803" t="s">
        <v>569</v>
      </c>
      <c r="G16" s="733">
        <v>11</v>
      </c>
      <c r="H16" s="803">
        <v>0.84615384615384615</v>
      </c>
      <c r="I16" s="733">
        <v>0</v>
      </c>
      <c r="J16" s="803" t="s">
        <v>569</v>
      </c>
      <c r="K16" s="733">
        <v>2</v>
      </c>
      <c r="L16" s="803">
        <v>0.15384615384615385</v>
      </c>
      <c r="M16" s="733" t="s">
        <v>1</v>
      </c>
      <c r="N16" s="270"/>
    </row>
    <row r="17" spans="1:14" ht="14.4" customHeight="1" x14ac:dyDescent="0.3">
      <c r="A17" s="729" t="s">
        <v>1404</v>
      </c>
      <c r="B17" s="730" t="s">
        <v>1405</v>
      </c>
      <c r="C17" s="733">
        <v>405603.23999999987</v>
      </c>
      <c r="D17" s="733">
        <v>2171</v>
      </c>
      <c r="E17" s="733">
        <v>221465.35999999987</v>
      </c>
      <c r="F17" s="803">
        <v>0.5460147704934506</v>
      </c>
      <c r="G17" s="733">
        <v>1019</v>
      </c>
      <c r="H17" s="803">
        <v>0.46936895439889453</v>
      </c>
      <c r="I17" s="733">
        <v>184137.88000000003</v>
      </c>
      <c r="J17" s="803">
        <v>0.45398522950654951</v>
      </c>
      <c r="K17" s="733">
        <v>1152</v>
      </c>
      <c r="L17" s="803">
        <v>0.53063104560110552</v>
      </c>
      <c r="M17" s="733" t="s">
        <v>584</v>
      </c>
      <c r="N17" s="270"/>
    </row>
    <row r="18" spans="1:14" ht="14.4" customHeight="1" x14ac:dyDescent="0.3">
      <c r="A18" s="729" t="s">
        <v>569</v>
      </c>
      <c r="B18" s="730" t="s">
        <v>569</v>
      </c>
      <c r="C18" s="733" t="s">
        <v>569</v>
      </c>
      <c r="D18" s="733" t="s">
        <v>569</v>
      </c>
      <c r="E18" s="733" t="s">
        <v>569</v>
      </c>
      <c r="F18" s="803" t="s">
        <v>569</v>
      </c>
      <c r="G18" s="733" t="s">
        <v>569</v>
      </c>
      <c r="H18" s="803" t="s">
        <v>569</v>
      </c>
      <c r="I18" s="733" t="s">
        <v>569</v>
      </c>
      <c r="J18" s="803" t="s">
        <v>569</v>
      </c>
      <c r="K18" s="733" t="s">
        <v>569</v>
      </c>
      <c r="L18" s="803" t="s">
        <v>569</v>
      </c>
      <c r="M18" s="733" t="s">
        <v>585</v>
      </c>
      <c r="N18" s="270"/>
    </row>
    <row r="19" spans="1:14" ht="14.4" customHeight="1" x14ac:dyDescent="0.3">
      <c r="A19" s="729" t="s">
        <v>1406</v>
      </c>
      <c r="B19" s="730" t="s">
        <v>1400</v>
      </c>
      <c r="C19" s="733">
        <v>50410.510000000024</v>
      </c>
      <c r="D19" s="733">
        <v>351</v>
      </c>
      <c r="E19" s="733">
        <v>24527.700000000008</v>
      </c>
      <c r="F19" s="803">
        <v>0.4865592512355062</v>
      </c>
      <c r="G19" s="733">
        <v>165</v>
      </c>
      <c r="H19" s="803">
        <v>0.47008547008547008</v>
      </c>
      <c r="I19" s="733">
        <v>25882.810000000012</v>
      </c>
      <c r="J19" s="803">
        <v>0.51344074876449375</v>
      </c>
      <c r="K19" s="733">
        <v>186</v>
      </c>
      <c r="L19" s="803">
        <v>0.52991452991452992</v>
      </c>
      <c r="M19" s="733" t="s">
        <v>1</v>
      </c>
      <c r="N19" s="270"/>
    </row>
    <row r="20" spans="1:14" ht="14.4" customHeight="1" x14ac:dyDescent="0.3">
      <c r="A20" s="729" t="s">
        <v>1406</v>
      </c>
      <c r="B20" s="730" t="s">
        <v>1407</v>
      </c>
      <c r="C20" s="733">
        <v>50410.510000000024</v>
      </c>
      <c r="D20" s="733">
        <v>351</v>
      </c>
      <c r="E20" s="733">
        <v>24527.700000000008</v>
      </c>
      <c r="F20" s="803">
        <v>0.4865592512355062</v>
      </c>
      <c r="G20" s="733">
        <v>165</v>
      </c>
      <c r="H20" s="803">
        <v>0.47008547008547008</v>
      </c>
      <c r="I20" s="733">
        <v>25882.810000000012</v>
      </c>
      <c r="J20" s="803">
        <v>0.51344074876449375</v>
      </c>
      <c r="K20" s="733">
        <v>186</v>
      </c>
      <c r="L20" s="803">
        <v>0.52991452991452992</v>
      </c>
      <c r="M20" s="733" t="s">
        <v>584</v>
      </c>
      <c r="N20" s="270"/>
    </row>
    <row r="21" spans="1:14" ht="14.4" customHeight="1" x14ac:dyDescent="0.3">
      <c r="A21" s="729" t="s">
        <v>569</v>
      </c>
      <c r="B21" s="730" t="s">
        <v>569</v>
      </c>
      <c r="C21" s="733" t="s">
        <v>569</v>
      </c>
      <c r="D21" s="733" t="s">
        <v>569</v>
      </c>
      <c r="E21" s="733" t="s">
        <v>569</v>
      </c>
      <c r="F21" s="803" t="s">
        <v>569</v>
      </c>
      <c r="G21" s="733" t="s">
        <v>569</v>
      </c>
      <c r="H21" s="803" t="s">
        <v>569</v>
      </c>
      <c r="I21" s="733" t="s">
        <v>569</v>
      </c>
      <c r="J21" s="803" t="s">
        <v>569</v>
      </c>
      <c r="K21" s="733" t="s">
        <v>569</v>
      </c>
      <c r="L21" s="803" t="s">
        <v>569</v>
      </c>
      <c r="M21" s="733" t="s">
        <v>585</v>
      </c>
      <c r="N21" s="270"/>
    </row>
    <row r="22" spans="1:14" ht="14.4" customHeight="1" x14ac:dyDescent="0.3">
      <c r="A22" s="729" t="s">
        <v>1408</v>
      </c>
      <c r="B22" s="730" t="s">
        <v>1400</v>
      </c>
      <c r="C22" s="733">
        <v>170119.14000000007</v>
      </c>
      <c r="D22" s="733">
        <v>1184.5</v>
      </c>
      <c r="E22" s="733">
        <v>40889.680000000022</v>
      </c>
      <c r="F22" s="803">
        <v>0.24035908011291385</v>
      </c>
      <c r="G22" s="733">
        <v>285.5</v>
      </c>
      <c r="H22" s="803">
        <v>0.24102997045166738</v>
      </c>
      <c r="I22" s="733">
        <v>129229.46000000004</v>
      </c>
      <c r="J22" s="803">
        <v>0.75964091988708604</v>
      </c>
      <c r="K22" s="733">
        <v>899</v>
      </c>
      <c r="L22" s="803">
        <v>0.75897002954833259</v>
      </c>
      <c r="M22" s="733" t="s">
        <v>1</v>
      </c>
      <c r="N22" s="270"/>
    </row>
    <row r="23" spans="1:14" ht="14.4" customHeight="1" x14ac:dyDescent="0.3">
      <c r="A23" s="729" t="s">
        <v>1408</v>
      </c>
      <c r="B23" s="730" t="s">
        <v>1401</v>
      </c>
      <c r="C23" s="733">
        <v>0</v>
      </c>
      <c r="D23" s="733">
        <v>0.5</v>
      </c>
      <c r="E23" s="733">
        <v>0</v>
      </c>
      <c r="F23" s="803" t="s">
        <v>569</v>
      </c>
      <c r="G23" s="733">
        <v>0.5</v>
      </c>
      <c r="H23" s="803">
        <v>1</v>
      </c>
      <c r="I23" s="733" t="s">
        <v>569</v>
      </c>
      <c r="J23" s="803" t="s">
        <v>569</v>
      </c>
      <c r="K23" s="733" t="s">
        <v>569</v>
      </c>
      <c r="L23" s="803">
        <v>0</v>
      </c>
      <c r="M23" s="733" t="s">
        <v>1</v>
      </c>
      <c r="N23" s="270"/>
    </row>
    <row r="24" spans="1:14" ht="14.4" customHeight="1" x14ac:dyDescent="0.3">
      <c r="A24" s="729" t="s">
        <v>1408</v>
      </c>
      <c r="B24" s="730" t="s">
        <v>1409</v>
      </c>
      <c r="C24" s="733">
        <v>170119.14000000007</v>
      </c>
      <c r="D24" s="733">
        <v>1185</v>
      </c>
      <c r="E24" s="733">
        <v>40889.680000000022</v>
      </c>
      <c r="F24" s="803">
        <v>0.24035908011291385</v>
      </c>
      <c r="G24" s="733">
        <v>286</v>
      </c>
      <c r="H24" s="803">
        <v>0.24135021097046414</v>
      </c>
      <c r="I24" s="733">
        <v>129229.46000000004</v>
      </c>
      <c r="J24" s="803">
        <v>0.75964091988708604</v>
      </c>
      <c r="K24" s="733">
        <v>899</v>
      </c>
      <c r="L24" s="803">
        <v>0.75864978902953584</v>
      </c>
      <c r="M24" s="733" t="s">
        <v>584</v>
      </c>
      <c r="N24" s="270"/>
    </row>
    <row r="25" spans="1:14" ht="14.4" customHeight="1" x14ac:dyDescent="0.3">
      <c r="A25" s="729" t="s">
        <v>569</v>
      </c>
      <c r="B25" s="730" t="s">
        <v>569</v>
      </c>
      <c r="C25" s="733" t="s">
        <v>569</v>
      </c>
      <c r="D25" s="733" t="s">
        <v>569</v>
      </c>
      <c r="E25" s="733" t="s">
        <v>569</v>
      </c>
      <c r="F25" s="803" t="s">
        <v>569</v>
      </c>
      <c r="G25" s="733" t="s">
        <v>569</v>
      </c>
      <c r="H25" s="803" t="s">
        <v>569</v>
      </c>
      <c r="I25" s="733" t="s">
        <v>569</v>
      </c>
      <c r="J25" s="803" t="s">
        <v>569</v>
      </c>
      <c r="K25" s="733" t="s">
        <v>569</v>
      </c>
      <c r="L25" s="803" t="s">
        <v>569</v>
      </c>
      <c r="M25" s="733" t="s">
        <v>585</v>
      </c>
      <c r="N25" s="270"/>
    </row>
    <row r="26" spans="1:14" ht="14.4" customHeight="1" x14ac:dyDescent="0.3">
      <c r="A26" s="729" t="s">
        <v>567</v>
      </c>
      <c r="B26" s="730" t="s">
        <v>1410</v>
      </c>
      <c r="C26" s="733">
        <v>739331.54</v>
      </c>
      <c r="D26" s="733">
        <v>4196</v>
      </c>
      <c r="E26" s="733">
        <v>338858.75999999989</v>
      </c>
      <c r="F26" s="803">
        <v>0.45833126502353716</v>
      </c>
      <c r="G26" s="733">
        <v>1653</v>
      </c>
      <c r="H26" s="803">
        <v>0.39394661582459484</v>
      </c>
      <c r="I26" s="733">
        <v>400472.78000000009</v>
      </c>
      <c r="J26" s="803">
        <v>0.54166873497646273</v>
      </c>
      <c r="K26" s="733">
        <v>2543</v>
      </c>
      <c r="L26" s="803">
        <v>0.60605338417540511</v>
      </c>
      <c r="M26" s="733" t="s">
        <v>580</v>
      </c>
      <c r="N26" s="270"/>
    </row>
    <row r="27" spans="1:14" ht="14.4" customHeight="1" x14ac:dyDescent="0.3">
      <c r="A27" s="804" t="s">
        <v>328</v>
      </c>
    </row>
    <row r="28" spans="1:14" ht="14.4" customHeight="1" x14ac:dyDescent="0.3">
      <c r="A28" s="805" t="s">
        <v>1411</v>
      </c>
    </row>
    <row r="29" spans="1:14" ht="14.4" customHeight="1" x14ac:dyDescent="0.3">
      <c r="A29" s="804" t="s">
        <v>1412</v>
      </c>
    </row>
  </sheetData>
  <autoFilter ref="A4:M4"/>
  <mergeCells count="4">
    <mergeCell ref="E3:H3"/>
    <mergeCell ref="C3:D3"/>
    <mergeCell ref="I3:L3"/>
    <mergeCell ref="A1:L1"/>
  </mergeCells>
  <conditionalFormatting sqref="F4 F9 F27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6">
    <cfRule type="expression" dxfId="49" priority="4">
      <formula>AND(LEFT(M10,6)&lt;&gt;"mezera",M10&lt;&gt;"")</formula>
    </cfRule>
  </conditionalFormatting>
  <conditionalFormatting sqref="A10:A26">
    <cfRule type="expression" dxfId="48" priority="2">
      <formula>AND(M10&lt;&gt;"",M10&lt;&gt;"mezeraKL")</formula>
    </cfRule>
  </conditionalFormatting>
  <conditionalFormatting sqref="F10:F26">
    <cfRule type="cellIs" dxfId="47" priority="1" operator="lessThan">
      <formula>0.6</formula>
    </cfRule>
  </conditionalFormatting>
  <conditionalFormatting sqref="B10:L26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6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329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1413</v>
      </c>
      <c r="B5" s="797">
        <v>1235.7800000000002</v>
      </c>
      <c r="C5" s="741">
        <v>1</v>
      </c>
      <c r="D5" s="810">
        <v>8</v>
      </c>
      <c r="E5" s="813" t="s">
        <v>1413</v>
      </c>
      <c r="F5" s="797">
        <v>463.08000000000004</v>
      </c>
      <c r="G5" s="765">
        <v>0.37472689313631874</v>
      </c>
      <c r="H5" s="745">
        <v>3</v>
      </c>
      <c r="I5" s="788">
        <v>0.375</v>
      </c>
      <c r="J5" s="816">
        <v>772.7</v>
      </c>
      <c r="K5" s="765">
        <v>0.62527310686368121</v>
      </c>
      <c r="L5" s="745">
        <v>5</v>
      </c>
      <c r="M5" s="788">
        <v>0.625</v>
      </c>
    </row>
    <row r="6" spans="1:13" ht="14.4" customHeight="1" x14ac:dyDescent="0.3">
      <c r="A6" s="807" t="s">
        <v>1414</v>
      </c>
      <c r="B6" s="798">
        <v>3808.8300000000008</v>
      </c>
      <c r="C6" s="748">
        <v>1</v>
      </c>
      <c r="D6" s="811">
        <v>27</v>
      </c>
      <c r="E6" s="814" t="s">
        <v>1414</v>
      </c>
      <c r="F6" s="798">
        <v>617.44000000000005</v>
      </c>
      <c r="G6" s="766">
        <v>0.16210752383277802</v>
      </c>
      <c r="H6" s="752">
        <v>5</v>
      </c>
      <c r="I6" s="789">
        <v>0.18518518518518517</v>
      </c>
      <c r="J6" s="817">
        <v>3191.3900000000008</v>
      </c>
      <c r="K6" s="766">
        <v>0.83789247616722196</v>
      </c>
      <c r="L6" s="752">
        <v>22</v>
      </c>
      <c r="M6" s="789">
        <v>0.81481481481481477</v>
      </c>
    </row>
    <row r="7" spans="1:13" ht="14.4" customHeight="1" x14ac:dyDescent="0.3">
      <c r="A7" s="807" t="s">
        <v>1415</v>
      </c>
      <c r="B7" s="798">
        <v>48240.840000000011</v>
      </c>
      <c r="C7" s="748">
        <v>1</v>
      </c>
      <c r="D7" s="811">
        <v>339</v>
      </c>
      <c r="E7" s="814" t="s">
        <v>1415</v>
      </c>
      <c r="F7" s="798">
        <v>22312.15</v>
      </c>
      <c r="G7" s="766">
        <v>0.46251578538018817</v>
      </c>
      <c r="H7" s="752">
        <v>156</v>
      </c>
      <c r="I7" s="789">
        <v>0.46017699115044247</v>
      </c>
      <c r="J7" s="817">
        <v>25928.69000000001</v>
      </c>
      <c r="K7" s="766">
        <v>0.53748421461981188</v>
      </c>
      <c r="L7" s="752">
        <v>183</v>
      </c>
      <c r="M7" s="789">
        <v>0.53982300884955747</v>
      </c>
    </row>
    <row r="8" spans="1:13" ht="14.4" customHeight="1" x14ac:dyDescent="0.3">
      <c r="A8" s="807" t="s">
        <v>1416</v>
      </c>
      <c r="B8" s="798">
        <v>108721.47</v>
      </c>
      <c r="C8" s="748">
        <v>1</v>
      </c>
      <c r="D8" s="811">
        <v>428</v>
      </c>
      <c r="E8" s="814" t="s">
        <v>1416</v>
      </c>
      <c r="F8" s="798">
        <v>63533.160000000018</v>
      </c>
      <c r="G8" s="766">
        <v>0.58436627098585048</v>
      </c>
      <c r="H8" s="752">
        <v>177</v>
      </c>
      <c r="I8" s="789">
        <v>0.4135514018691589</v>
      </c>
      <c r="J8" s="817">
        <v>45188.309999999983</v>
      </c>
      <c r="K8" s="766">
        <v>0.41563372901414947</v>
      </c>
      <c r="L8" s="752">
        <v>251</v>
      </c>
      <c r="M8" s="789">
        <v>0.58644859813084116</v>
      </c>
    </row>
    <row r="9" spans="1:13" ht="14.4" customHeight="1" x14ac:dyDescent="0.3">
      <c r="A9" s="807" t="s">
        <v>1417</v>
      </c>
      <c r="B9" s="798">
        <v>8673.3500000000022</v>
      </c>
      <c r="C9" s="748">
        <v>1</v>
      </c>
      <c r="D9" s="811">
        <v>63</v>
      </c>
      <c r="E9" s="814" t="s">
        <v>1417</v>
      </c>
      <c r="F9" s="798">
        <v>3529.3000000000015</v>
      </c>
      <c r="G9" s="766">
        <v>0.4069131304513251</v>
      </c>
      <c r="H9" s="752">
        <v>24</v>
      </c>
      <c r="I9" s="789">
        <v>0.38095238095238093</v>
      </c>
      <c r="J9" s="817">
        <v>5144.0500000000011</v>
      </c>
      <c r="K9" s="766">
        <v>0.59308686954867496</v>
      </c>
      <c r="L9" s="752">
        <v>39</v>
      </c>
      <c r="M9" s="789">
        <v>0.61904761904761907</v>
      </c>
    </row>
    <row r="10" spans="1:13" ht="14.4" customHeight="1" x14ac:dyDescent="0.3">
      <c r="A10" s="807" t="s">
        <v>1418</v>
      </c>
      <c r="B10" s="798">
        <v>13096.850000000002</v>
      </c>
      <c r="C10" s="748">
        <v>1</v>
      </c>
      <c r="D10" s="811">
        <v>82</v>
      </c>
      <c r="E10" s="814" t="s">
        <v>1418</v>
      </c>
      <c r="F10" s="798">
        <v>3947.0200000000004</v>
      </c>
      <c r="G10" s="766">
        <v>0.30137170388299472</v>
      </c>
      <c r="H10" s="752">
        <v>26</v>
      </c>
      <c r="I10" s="789">
        <v>0.31707317073170732</v>
      </c>
      <c r="J10" s="817">
        <v>9149.8300000000017</v>
      </c>
      <c r="K10" s="766">
        <v>0.69862829611700528</v>
      </c>
      <c r="L10" s="752">
        <v>56</v>
      </c>
      <c r="M10" s="789">
        <v>0.68292682926829273</v>
      </c>
    </row>
    <row r="11" spans="1:13" ht="14.4" customHeight="1" x14ac:dyDescent="0.3">
      <c r="A11" s="807" t="s">
        <v>1419</v>
      </c>
      <c r="B11" s="798">
        <v>2849.7800000000007</v>
      </c>
      <c r="C11" s="748">
        <v>1</v>
      </c>
      <c r="D11" s="811">
        <v>20</v>
      </c>
      <c r="E11" s="814" t="s">
        <v>1419</v>
      </c>
      <c r="F11" s="798">
        <v>707.28000000000009</v>
      </c>
      <c r="G11" s="766">
        <v>0.2481875793920934</v>
      </c>
      <c r="H11" s="752">
        <v>6</v>
      </c>
      <c r="I11" s="789">
        <v>0.3</v>
      </c>
      <c r="J11" s="817">
        <v>2142.5000000000005</v>
      </c>
      <c r="K11" s="766">
        <v>0.75181242060790654</v>
      </c>
      <c r="L11" s="752">
        <v>14</v>
      </c>
      <c r="M11" s="789">
        <v>0.7</v>
      </c>
    </row>
    <row r="12" spans="1:13" ht="14.4" customHeight="1" x14ac:dyDescent="0.3">
      <c r="A12" s="807" t="s">
        <v>1420</v>
      </c>
      <c r="B12" s="798">
        <v>42998.640000000014</v>
      </c>
      <c r="C12" s="748">
        <v>1</v>
      </c>
      <c r="D12" s="811">
        <v>330</v>
      </c>
      <c r="E12" s="814" t="s">
        <v>1420</v>
      </c>
      <c r="F12" s="798">
        <v>17835.700000000008</v>
      </c>
      <c r="G12" s="766">
        <v>0.41479684008610512</v>
      </c>
      <c r="H12" s="752">
        <v>132</v>
      </c>
      <c r="I12" s="789">
        <v>0.4</v>
      </c>
      <c r="J12" s="817">
        <v>25162.94000000001</v>
      </c>
      <c r="K12" s="766">
        <v>0.58520315991389493</v>
      </c>
      <c r="L12" s="752">
        <v>198</v>
      </c>
      <c r="M12" s="789">
        <v>0.6</v>
      </c>
    </row>
    <row r="13" spans="1:13" ht="14.4" customHeight="1" x14ac:dyDescent="0.3">
      <c r="A13" s="807" t="s">
        <v>1421</v>
      </c>
      <c r="B13" s="798">
        <v>46539.649999999987</v>
      </c>
      <c r="C13" s="748">
        <v>1</v>
      </c>
      <c r="D13" s="811">
        <v>298</v>
      </c>
      <c r="E13" s="814" t="s">
        <v>1421</v>
      </c>
      <c r="F13" s="798">
        <v>20950.829999999994</v>
      </c>
      <c r="G13" s="766">
        <v>0.450171627848512</v>
      </c>
      <c r="H13" s="752">
        <v>109</v>
      </c>
      <c r="I13" s="789">
        <v>0.36577181208053694</v>
      </c>
      <c r="J13" s="817">
        <v>25588.819999999992</v>
      </c>
      <c r="K13" s="766">
        <v>0.54982837215148805</v>
      </c>
      <c r="L13" s="752">
        <v>189</v>
      </c>
      <c r="M13" s="789">
        <v>0.63422818791946312</v>
      </c>
    </row>
    <row r="14" spans="1:13" ht="14.4" customHeight="1" x14ac:dyDescent="0.3">
      <c r="A14" s="807" t="s">
        <v>1422</v>
      </c>
      <c r="B14" s="798">
        <v>4208.5200000000013</v>
      </c>
      <c r="C14" s="748">
        <v>1</v>
      </c>
      <c r="D14" s="811">
        <v>31</v>
      </c>
      <c r="E14" s="814" t="s">
        <v>1422</v>
      </c>
      <c r="F14" s="798">
        <v>1213.5</v>
      </c>
      <c r="G14" s="766">
        <v>0.28834364574719845</v>
      </c>
      <c r="H14" s="752">
        <v>8</v>
      </c>
      <c r="I14" s="789">
        <v>0.25806451612903225</v>
      </c>
      <c r="J14" s="817">
        <v>2995.0200000000013</v>
      </c>
      <c r="K14" s="766">
        <v>0.7116563542528016</v>
      </c>
      <c r="L14" s="752">
        <v>23</v>
      </c>
      <c r="M14" s="789">
        <v>0.74193548387096775</v>
      </c>
    </row>
    <row r="15" spans="1:13" ht="14.4" customHeight="1" x14ac:dyDescent="0.3">
      <c r="A15" s="807" t="s">
        <v>1423</v>
      </c>
      <c r="B15" s="798">
        <v>36533.950000000004</v>
      </c>
      <c r="C15" s="748">
        <v>1</v>
      </c>
      <c r="D15" s="811">
        <v>198</v>
      </c>
      <c r="E15" s="814" t="s">
        <v>1423</v>
      </c>
      <c r="F15" s="798">
        <v>14173.54</v>
      </c>
      <c r="G15" s="766">
        <v>0.38795531279809597</v>
      </c>
      <c r="H15" s="752">
        <v>78</v>
      </c>
      <c r="I15" s="789">
        <v>0.39393939393939392</v>
      </c>
      <c r="J15" s="817">
        <v>22360.410000000003</v>
      </c>
      <c r="K15" s="766">
        <v>0.61204468720190397</v>
      </c>
      <c r="L15" s="752">
        <v>120</v>
      </c>
      <c r="M15" s="789">
        <v>0.60606060606060608</v>
      </c>
    </row>
    <row r="16" spans="1:13" ht="14.4" customHeight="1" x14ac:dyDescent="0.3">
      <c r="A16" s="807" t="s">
        <v>1424</v>
      </c>
      <c r="B16" s="798">
        <v>14218.06</v>
      </c>
      <c r="C16" s="748">
        <v>1</v>
      </c>
      <c r="D16" s="811">
        <v>102</v>
      </c>
      <c r="E16" s="814" t="s">
        <v>1424</v>
      </c>
      <c r="F16" s="798">
        <v>3888.44</v>
      </c>
      <c r="G16" s="766">
        <v>0.27348597487983595</v>
      </c>
      <c r="H16" s="752">
        <v>29</v>
      </c>
      <c r="I16" s="789">
        <v>0.28431372549019607</v>
      </c>
      <c r="J16" s="817">
        <v>10329.619999999999</v>
      </c>
      <c r="K16" s="766">
        <v>0.72651402512016405</v>
      </c>
      <c r="L16" s="752">
        <v>73</v>
      </c>
      <c r="M16" s="789">
        <v>0.71568627450980393</v>
      </c>
    </row>
    <row r="17" spans="1:13" ht="14.4" customHeight="1" x14ac:dyDescent="0.3">
      <c r="A17" s="807" t="s">
        <v>1425</v>
      </c>
      <c r="B17" s="798">
        <v>18113.010000000002</v>
      </c>
      <c r="C17" s="748">
        <v>1</v>
      </c>
      <c r="D17" s="811">
        <v>115</v>
      </c>
      <c r="E17" s="814" t="s">
        <v>1425</v>
      </c>
      <c r="F17" s="798">
        <v>7614.8000000000011</v>
      </c>
      <c r="G17" s="766">
        <v>0.42040500170871659</v>
      </c>
      <c r="H17" s="752">
        <v>58</v>
      </c>
      <c r="I17" s="789">
        <v>0.5043478260869565</v>
      </c>
      <c r="J17" s="817">
        <v>10498.21</v>
      </c>
      <c r="K17" s="766">
        <v>0.57959499829128336</v>
      </c>
      <c r="L17" s="752">
        <v>57</v>
      </c>
      <c r="M17" s="789">
        <v>0.4956521739130435</v>
      </c>
    </row>
    <row r="18" spans="1:13" ht="14.4" customHeight="1" x14ac:dyDescent="0.3">
      <c r="A18" s="807" t="s">
        <v>1426</v>
      </c>
      <c r="B18" s="798">
        <v>7176.0000000000027</v>
      </c>
      <c r="C18" s="748">
        <v>1</v>
      </c>
      <c r="D18" s="811">
        <v>58</v>
      </c>
      <c r="E18" s="814" t="s">
        <v>1426</v>
      </c>
      <c r="F18" s="798">
        <v>2539.2600000000002</v>
      </c>
      <c r="G18" s="766">
        <v>0.35385451505016713</v>
      </c>
      <c r="H18" s="752">
        <v>20</v>
      </c>
      <c r="I18" s="789">
        <v>0.34482758620689657</v>
      </c>
      <c r="J18" s="817">
        <v>4636.7400000000025</v>
      </c>
      <c r="K18" s="766">
        <v>0.64614548494983293</v>
      </c>
      <c r="L18" s="752">
        <v>38</v>
      </c>
      <c r="M18" s="789">
        <v>0.65517241379310343</v>
      </c>
    </row>
    <row r="19" spans="1:13" ht="14.4" customHeight="1" x14ac:dyDescent="0.3">
      <c r="A19" s="807" t="s">
        <v>1427</v>
      </c>
      <c r="B19" s="798">
        <v>0</v>
      </c>
      <c r="C19" s="748"/>
      <c r="D19" s="811">
        <v>1</v>
      </c>
      <c r="E19" s="814" t="s">
        <v>1427</v>
      </c>
      <c r="F19" s="798">
        <v>0</v>
      </c>
      <c r="G19" s="766"/>
      <c r="H19" s="752">
        <v>1</v>
      </c>
      <c r="I19" s="789">
        <v>1</v>
      </c>
      <c r="J19" s="817"/>
      <c r="K19" s="766"/>
      <c r="L19" s="752"/>
      <c r="M19" s="789">
        <v>0</v>
      </c>
    </row>
    <row r="20" spans="1:13" ht="14.4" customHeight="1" x14ac:dyDescent="0.3">
      <c r="A20" s="807" t="s">
        <v>1428</v>
      </c>
      <c r="B20" s="798">
        <v>2188.1000000000008</v>
      </c>
      <c r="C20" s="748">
        <v>1</v>
      </c>
      <c r="D20" s="811">
        <v>16</v>
      </c>
      <c r="E20" s="814" t="s">
        <v>1428</v>
      </c>
      <c r="F20" s="798">
        <v>154.36000000000001</v>
      </c>
      <c r="G20" s="766">
        <v>7.0545221881998063E-2</v>
      </c>
      <c r="H20" s="752">
        <v>1</v>
      </c>
      <c r="I20" s="789">
        <v>6.25E-2</v>
      </c>
      <c r="J20" s="817">
        <v>2033.7400000000007</v>
      </c>
      <c r="K20" s="766">
        <v>0.92945477811800192</v>
      </c>
      <c r="L20" s="752">
        <v>15</v>
      </c>
      <c r="M20" s="789">
        <v>0.9375</v>
      </c>
    </row>
    <row r="21" spans="1:13" ht="14.4" customHeight="1" x14ac:dyDescent="0.3">
      <c r="A21" s="807" t="s">
        <v>1429</v>
      </c>
      <c r="B21" s="798">
        <v>4746.8000000000011</v>
      </c>
      <c r="C21" s="748">
        <v>1</v>
      </c>
      <c r="D21" s="811">
        <v>43</v>
      </c>
      <c r="E21" s="814" t="s">
        <v>1429</v>
      </c>
      <c r="F21" s="798">
        <v>1534.5600000000002</v>
      </c>
      <c r="G21" s="766">
        <v>0.323283053846802</v>
      </c>
      <c r="H21" s="752">
        <v>15</v>
      </c>
      <c r="I21" s="789">
        <v>0.34883720930232559</v>
      </c>
      <c r="J21" s="817">
        <v>3212.2400000000011</v>
      </c>
      <c r="K21" s="766">
        <v>0.676716946153198</v>
      </c>
      <c r="L21" s="752">
        <v>28</v>
      </c>
      <c r="M21" s="789">
        <v>0.65116279069767447</v>
      </c>
    </row>
    <row r="22" spans="1:13" ht="14.4" customHeight="1" x14ac:dyDescent="0.3">
      <c r="A22" s="807" t="s">
        <v>1430</v>
      </c>
      <c r="B22" s="798">
        <v>7778.02</v>
      </c>
      <c r="C22" s="748">
        <v>1</v>
      </c>
      <c r="D22" s="811">
        <v>55</v>
      </c>
      <c r="E22" s="814" t="s">
        <v>1430</v>
      </c>
      <c r="F22" s="798">
        <v>1703.8600000000001</v>
      </c>
      <c r="G22" s="766">
        <v>0.21906089210364593</v>
      </c>
      <c r="H22" s="752">
        <v>12</v>
      </c>
      <c r="I22" s="789">
        <v>0.21818181818181817</v>
      </c>
      <c r="J22" s="817">
        <v>6074.16</v>
      </c>
      <c r="K22" s="766">
        <v>0.78093910789635401</v>
      </c>
      <c r="L22" s="752">
        <v>43</v>
      </c>
      <c r="M22" s="789">
        <v>0.78181818181818186</v>
      </c>
    </row>
    <row r="23" spans="1:13" ht="14.4" customHeight="1" x14ac:dyDescent="0.3">
      <c r="A23" s="807" t="s">
        <v>1431</v>
      </c>
      <c r="B23" s="798">
        <v>11208.390000000003</v>
      </c>
      <c r="C23" s="748">
        <v>1</v>
      </c>
      <c r="D23" s="811">
        <v>73</v>
      </c>
      <c r="E23" s="814" t="s">
        <v>1431</v>
      </c>
      <c r="F23" s="798">
        <v>4985.1200000000026</v>
      </c>
      <c r="G23" s="766">
        <v>0.44476682199673651</v>
      </c>
      <c r="H23" s="752">
        <v>33</v>
      </c>
      <c r="I23" s="789">
        <v>0.45205479452054792</v>
      </c>
      <c r="J23" s="817">
        <v>6223.2699999999995</v>
      </c>
      <c r="K23" s="766">
        <v>0.55523317800326344</v>
      </c>
      <c r="L23" s="752">
        <v>40</v>
      </c>
      <c r="M23" s="789">
        <v>0.54794520547945202</v>
      </c>
    </row>
    <row r="24" spans="1:13" ht="14.4" customHeight="1" x14ac:dyDescent="0.3">
      <c r="A24" s="807" t="s">
        <v>1432</v>
      </c>
      <c r="B24" s="798">
        <v>67708.95000000007</v>
      </c>
      <c r="C24" s="748">
        <v>1</v>
      </c>
      <c r="D24" s="811">
        <v>462</v>
      </c>
      <c r="E24" s="814" t="s">
        <v>1432</v>
      </c>
      <c r="F24" s="798">
        <v>25632.100000000024</v>
      </c>
      <c r="G24" s="766">
        <v>0.37856295216511254</v>
      </c>
      <c r="H24" s="752">
        <v>181</v>
      </c>
      <c r="I24" s="789">
        <v>0.39177489177489178</v>
      </c>
      <c r="J24" s="817">
        <v>42076.850000000042</v>
      </c>
      <c r="K24" s="766">
        <v>0.6214370478348874</v>
      </c>
      <c r="L24" s="752">
        <v>281</v>
      </c>
      <c r="M24" s="789">
        <v>0.60822510822510822</v>
      </c>
    </row>
    <row r="25" spans="1:13" ht="14.4" customHeight="1" x14ac:dyDescent="0.3">
      <c r="A25" s="807" t="s">
        <v>1433</v>
      </c>
      <c r="B25" s="798">
        <v>5498.3600000000006</v>
      </c>
      <c r="C25" s="748">
        <v>1</v>
      </c>
      <c r="D25" s="811">
        <v>46</v>
      </c>
      <c r="E25" s="814" t="s">
        <v>1433</v>
      </c>
      <c r="F25" s="798">
        <v>3505.1900000000005</v>
      </c>
      <c r="G25" s="766">
        <v>0.63749736285001346</v>
      </c>
      <c r="H25" s="752">
        <v>26</v>
      </c>
      <c r="I25" s="789">
        <v>0.56521739130434778</v>
      </c>
      <c r="J25" s="817">
        <v>1993.1700000000003</v>
      </c>
      <c r="K25" s="766">
        <v>0.36250263714998654</v>
      </c>
      <c r="L25" s="752">
        <v>20</v>
      </c>
      <c r="M25" s="789">
        <v>0.43478260869565216</v>
      </c>
    </row>
    <row r="26" spans="1:13" ht="14.4" customHeight="1" x14ac:dyDescent="0.3">
      <c r="A26" s="807" t="s">
        <v>1434</v>
      </c>
      <c r="B26" s="798">
        <v>154.36000000000001</v>
      </c>
      <c r="C26" s="748">
        <v>1</v>
      </c>
      <c r="D26" s="811">
        <v>1</v>
      </c>
      <c r="E26" s="814" t="s">
        <v>1434</v>
      </c>
      <c r="F26" s="798"/>
      <c r="G26" s="766">
        <v>0</v>
      </c>
      <c r="H26" s="752"/>
      <c r="I26" s="789">
        <v>0</v>
      </c>
      <c r="J26" s="817">
        <v>154.36000000000001</v>
      </c>
      <c r="K26" s="766">
        <v>1</v>
      </c>
      <c r="L26" s="752">
        <v>1</v>
      </c>
      <c r="M26" s="789">
        <v>1</v>
      </c>
    </row>
    <row r="27" spans="1:13" ht="14.4" customHeight="1" x14ac:dyDescent="0.3">
      <c r="A27" s="807" t="s">
        <v>1435</v>
      </c>
      <c r="B27" s="798">
        <v>35344.210000000006</v>
      </c>
      <c r="C27" s="748">
        <v>1</v>
      </c>
      <c r="D27" s="811">
        <v>145</v>
      </c>
      <c r="E27" s="814" t="s">
        <v>1435</v>
      </c>
      <c r="F27" s="798">
        <v>23460.760000000006</v>
      </c>
      <c r="G27" s="766">
        <v>0.66377944223396146</v>
      </c>
      <c r="H27" s="752">
        <v>54</v>
      </c>
      <c r="I27" s="789">
        <v>0.3724137931034483</v>
      </c>
      <c r="J27" s="817">
        <v>11883.45</v>
      </c>
      <c r="K27" s="766">
        <v>0.3362205577660386</v>
      </c>
      <c r="L27" s="752">
        <v>91</v>
      </c>
      <c r="M27" s="789">
        <v>0.62758620689655176</v>
      </c>
    </row>
    <row r="28" spans="1:13" ht="14.4" customHeight="1" x14ac:dyDescent="0.3">
      <c r="A28" s="807" t="s">
        <v>1436</v>
      </c>
      <c r="B28" s="798">
        <v>2780.4200000000005</v>
      </c>
      <c r="C28" s="748">
        <v>1</v>
      </c>
      <c r="D28" s="811">
        <v>26</v>
      </c>
      <c r="E28" s="814" t="s">
        <v>1436</v>
      </c>
      <c r="F28" s="798">
        <v>178.58</v>
      </c>
      <c r="G28" s="766">
        <v>6.4227706605476859E-2</v>
      </c>
      <c r="H28" s="752">
        <v>1</v>
      </c>
      <c r="I28" s="789">
        <v>3.8461538461538464E-2</v>
      </c>
      <c r="J28" s="817">
        <v>2601.8400000000006</v>
      </c>
      <c r="K28" s="766">
        <v>0.93577229339452317</v>
      </c>
      <c r="L28" s="752">
        <v>25</v>
      </c>
      <c r="M28" s="789">
        <v>0.96153846153846156</v>
      </c>
    </row>
    <row r="29" spans="1:13" ht="14.4" customHeight="1" x14ac:dyDescent="0.3">
      <c r="A29" s="807" t="s">
        <v>1437</v>
      </c>
      <c r="B29" s="798">
        <v>1676.5800000000004</v>
      </c>
      <c r="C29" s="748">
        <v>1</v>
      </c>
      <c r="D29" s="811">
        <v>10</v>
      </c>
      <c r="E29" s="814" t="s">
        <v>1437</v>
      </c>
      <c r="F29" s="798">
        <v>154.36000000000001</v>
      </c>
      <c r="G29" s="766">
        <v>9.2068377291867953E-2</v>
      </c>
      <c r="H29" s="752">
        <v>1</v>
      </c>
      <c r="I29" s="789">
        <v>0.1</v>
      </c>
      <c r="J29" s="817">
        <v>1522.2200000000003</v>
      </c>
      <c r="K29" s="766">
        <v>0.90793162270813199</v>
      </c>
      <c r="L29" s="752">
        <v>9</v>
      </c>
      <c r="M29" s="789">
        <v>0.9</v>
      </c>
    </row>
    <row r="30" spans="1:13" ht="14.4" customHeight="1" x14ac:dyDescent="0.3">
      <c r="A30" s="807" t="s">
        <v>1438</v>
      </c>
      <c r="B30" s="798">
        <v>5271.4800000000014</v>
      </c>
      <c r="C30" s="748">
        <v>1</v>
      </c>
      <c r="D30" s="811">
        <v>36</v>
      </c>
      <c r="E30" s="814" t="s">
        <v>1438</v>
      </c>
      <c r="F30" s="798">
        <v>1080.52</v>
      </c>
      <c r="G30" s="766">
        <v>0.20497469401382529</v>
      </c>
      <c r="H30" s="752">
        <v>8</v>
      </c>
      <c r="I30" s="789">
        <v>0.22222222222222221</v>
      </c>
      <c r="J30" s="817">
        <v>4190.9600000000009</v>
      </c>
      <c r="K30" s="766">
        <v>0.7950253059861746</v>
      </c>
      <c r="L30" s="752">
        <v>28</v>
      </c>
      <c r="M30" s="789">
        <v>0.77777777777777779</v>
      </c>
    </row>
    <row r="31" spans="1:13" ht="14.4" customHeight="1" x14ac:dyDescent="0.3">
      <c r="A31" s="807" t="s">
        <v>1439</v>
      </c>
      <c r="B31" s="798">
        <v>21828.420000000002</v>
      </c>
      <c r="C31" s="748">
        <v>1</v>
      </c>
      <c r="D31" s="811">
        <v>126</v>
      </c>
      <c r="E31" s="814" t="s">
        <v>1439</v>
      </c>
      <c r="F31" s="798">
        <v>10132.150000000001</v>
      </c>
      <c r="G31" s="766">
        <v>0.46417239543677463</v>
      </c>
      <c r="H31" s="752">
        <v>50</v>
      </c>
      <c r="I31" s="789">
        <v>0.3968253968253968</v>
      </c>
      <c r="J31" s="817">
        <v>11696.27</v>
      </c>
      <c r="K31" s="766">
        <v>0.53582760456322531</v>
      </c>
      <c r="L31" s="752">
        <v>76</v>
      </c>
      <c r="M31" s="789">
        <v>0.60317460317460314</v>
      </c>
    </row>
    <row r="32" spans="1:13" ht="14.4" customHeight="1" x14ac:dyDescent="0.3">
      <c r="A32" s="807" t="s">
        <v>1440</v>
      </c>
      <c r="B32" s="798">
        <v>23533.07</v>
      </c>
      <c r="C32" s="748">
        <v>1</v>
      </c>
      <c r="D32" s="811">
        <v>131</v>
      </c>
      <c r="E32" s="814" t="s">
        <v>1440</v>
      </c>
      <c r="F32" s="798">
        <v>9950.8000000000011</v>
      </c>
      <c r="G32" s="766">
        <v>0.42284325844439341</v>
      </c>
      <c r="H32" s="752">
        <v>53</v>
      </c>
      <c r="I32" s="789">
        <v>0.40458015267175573</v>
      </c>
      <c r="J32" s="817">
        <v>13582.269999999999</v>
      </c>
      <c r="K32" s="766">
        <v>0.57715674155560659</v>
      </c>
      <c r="L32" s="752">
        <v>78</v>
      </c>
      <c r="M32" s="789">
        <v>0.59541984732824427</v>
      </c>
    </row>
    <row r="33" spans="1:13" ht="14.4" customHeight="1" x14ac:dyDescent="0.3">
      <c r="A33" s="807" t="s">
        <v>1441</v>
      </c>
      <c r="B33" s="798">
        <v>90065.090000000011</v>
      </c>
      <c r="C33" s="748">
        <v>1</v>
      </c>
      <c r="D33" s="811">
        <v>418</v>
      </c>
      <c r="E33" s="814" t="s">
        <v>1441</v>
      </c>
      <c r="F33" s="798">
        <v>50035.23000000001</v>
      </c>
      <c r="G33" s="766">
        <v>0.55554521735336082</v>
      </c>
      <c r="H33" s="752">
        <v>157</v>
      </c>
      <c r="I33" s="789">
        <v>0.37559808612440193</v>
      </c>
      <c r="J33" s="817">
        <v>40029.86</v>
      </c>
      <c r="K33" s="766">
        <v>0.44445478264663918</v>
      </c>
      <c r="L33" s="752">
        <v>261</v>
      </c>
      <c r="M33" s="789">
        <v>0.62440191387559807</v>
      </c>
    </row>
    <row r="34" spans="1:13" ht="14.4" customHeight="1" x14ac:dyDescent="0.3">
      <c r="A34" s="807" t="s">
        <v>1442</v>
      </c>
      <c r="B34" s="798">
        <v>6605.6000000000022</v>
      </c>
      <c r="C34" s="748">
        <v>1</v>
      </c>
      <c r="D34" s="811">
        <v>50</v>
      </c>
      <c r="E34" s="814" t="s">
        <v>1442</v>
      </c>
      <c r="F34" s="798">
        <v>2986.920000000001</v>
      </c>
      <c r="G34" s="766">
        <v>0.45217996851156594</v>
      </c>
      <c r="H34" s="752">
        <v>23</v>
      </c>
      <c r="I34" s="789">
        <v>0.46</v>
      </c>
      <c r="J34" s="817">
        <v>3618.6800000000007</v>
      </c>
      <c r="K34" s="766">
        <v>0.54782003148843395</v>
      </c>
      <c r="L34" s="752">
        <v>27</v>
      </c>
      <c r="M34" s="789">
        <v>0.54</v>
      </c>
    </row>
    <row r="35" spans="1:13" ht="14.4" customHeight="1" x14ac:dyDescent="0.3">
      <c r="A35" s="807" t="s">
        <v>1443</v>
      </c>
      <c r="B35" s="798">
        <v>14569.7</v>
      </c>
      <c r="C35" s="748">
        <v>1</v>
      </c>
      <c r="D35" s="811">
        <v>94</v>
      </c>
      <c r="E35" s="814" t="s">
        <v>1443</v>
      </c>
      <c r="F35" s="798">
        <v>10570.060000000001</v>
      </c>
      <c r="G35" s="766">
        <v>0.72548233663012973</v>
      </c>
      <c r="H35" s="752">
        <v>65</v>
      </c>
      <c r="I35" s="789">
        <v>0.69148936170212771</v>
      </c>
      <c r="J35" s="817">
        <v>3999.6400000000003</v>
      </c>
      <c r="K35" s="766">
        <v>0.27451766336987038</v>
      </c>
      <c r="L35" s="752">
        <v>29</v>
      </c>
      <c r="M35" s="789">
        <v>0.30851063829787234</v>
      </c>
    </row>
    <row r="36" spans="1:13" ht="14.4" customHeight="1" x14ac:dyDescent="0.3">
      <c r="A36" s="807" t="s">
        <v>1444</v>
      </c>
      <c r="B36" s="798">
        <v>15026.44</v>
      </c>
      <c r="C36" s="748">
        <v>1</v>
      </c>
      <c r="D36" s="811">
        <v>110</v>
      </c>
      <c r="E36" s="814" t="s">
        <v>1444</v>
      </c>
      <c r="F36" s="798">
        <v>7841.2200000000012</v>
      </c>
      <c r="G36" s="766">
        <v>0.52182819084227539</v>
      </c>
      <c r="H36" s="752">
        <v>52</v>
      </c>
      <c r="I36" s="789">
        <v>0.47272727272727272</v>
      </c>
      <c r="J36" s="817">
        <v>7185.2199999999993</v>
      </c>
      <c r="K36" s="766">
        <v>0.47817180915772461</v>
      </c>
      <c r="L36" s="752">
        <v>58</v>
      </c>
      <c r="M36" s="789">
        <v>0.52727272727272723</v>
      </c>
    </row>
    <row r="37" spans="1:13" ht="14.4" customHeight="1" x14ac:dyDescent="0.3">
      <c r="A37" s="807" t="s">
        <v>1445</v>
      </c>
      <c r="B37" s="798">
        <v>1438.78</v>
      </c>
      <c r="C37" s="748">
        <v>1</v>
      </c>
      <c r="D37" s="811">
        <v>9</v>
      </c>
      <c r="E37" s="814" t="s">
        <v>1445</v>
      </c>
      <c r="F37" s="798">
        <v>560.81999999999994</v>
      </c>
      <c r="G37" s="766">
        <v>0.38978857087254476</v>
      </c>
      <c r="H37" s="752">
        <v>4</v>
      </c>
      <c r="I37" s="789">
        <v>0.44444444444444442</v>
      </c>
      <c r="J37" s="817">
        <v>877.96</v>
      </c>
      <c r="K37" s="766">
        <v>0.6102114291274553</v>
      </c>
      <c r="L37" s="752">
        <v>5</v>
      </c>
      <c r="M37" s="789">
        <v>0.55555555555555558</v>
      </c>
    </row>
    <row r="38" spans="1:13" ht="14.4" customHeight="1" x14ac:dyDescent="0.3">
      <c r="A38" s="807" t="s">
        <v>1446</v>
      </c>
      <c r="B38" s="798">
        <v>7260.3900000000021</v>
      </c>
      <c r="C38" s="748">
        <v>1</v>
      </c>
      <c r="D38" s="811">
        <v>40</v>
      </c>
      <c r="E38" s="814" t="s">
        <v>1446</v>
      </c>
      <c r="F38" s="798">
        <v>975.48000000000013</v>
      </c>
      <c r="G38" s="766">
        <v>0.13435641887006067</v>
      </c>
      <c r="H38" s="752">
        <v>6</v>
      </c>
      <c r="I38" s="789">
        <v>0.15</v>
      </c>
      <c r="J38" s="817">
        <v>6284.9100000000017</v>
      </c>
      <c r="K38" s="766">
        <v>0.86564358112993922</v>
      </c>
      <c r="L38" s="752">
        <v>34</v>
      </c>
      <c r="M38" s="789">
        <v>0.85</v>
      </c>
    </row>
    <row r="39" spans="1:13" ht="14.4" customHeight="1" x14ac:dyDescent="0.3">
      <c r="A39" s="807" t="s">
        <v>1447</v>
      </c>
      <c r="B39" s="798">
        <v>16125.45</v>
      </c>
      <c r="C39" s="748">
        <v>1</v>
      </c>
      <c r="D39" s="811">
        <v>35</v>
      </c>
      <c r="E39" s="814" t="s">
        <v>1447</v>
      </c>
      <c r="F39" s="798">
        <v>4351.1000000000004</v>
      </c>
      <c r="G39" s="766">
        <v>0.26982812882741258</v>
      </c>
      <c r="H39" s="752">
        <v>12</v>
      </c>
      <c r="I39" s="789">
        <v>0.34285714285714286</v>
      </c>
      <c r="J39" s="817">
        <v>11774.35</v>
      </c>
      <c r="K39" s="766">
        <v>0.73017187117258742</v>
      </c>
      <c r="L39" s="752">
        <v>23</v>
      </c>
      <c r="M39" s="789">
        <v>0.65714285714285714</v>
      </c>
    </row>
    <row r="40" spans="1:13" ht="14.4" customHeight="1" x14ac:dyDescent="0.3">
      <c r="A40" s="807" t="s">
        <v>1448</v>
      </c>
      <c r="B40" s="798">
        <v>12015.71</v>
      </c>
      <c r="C40" s="748">
        <v>1</v>
      </c>
      <c r="D40" s="811">
        <v>73</v>
      </c>
      <c r="E40" s="814" t="s">
        <v>1448</v>
      </c>
      <c r="F40" s="798">
        <v>2971.1400000000003</v>
      </c>
      <c r="G40" s="766">
        <v>0.24727128068170759</v>
      </c>
      <c r="H40" s="752">
        <v>20</v>
      </c>
      <c r="I40" s="789">
        <v>0.27397260273972601</v>
      </c>
      <c r="J40" s="817">
        <v>9044.57</v>
      </c>
      <c r="K40" s="766">
        <v>0.75272871931829255</v>
      </c>
      <c r="L40" s="752">
        <v>53</v>
      </c>
      <c r="M40" s="789">
        <v>0.72602739726027399</v>
      </c>
    </row>
    <row r="41" spans="1:13" ht="14.4" customHeight="1" x14ac:dyDescent="0.3">
      <c r="A41" s="807" t="s">
        <v>1449</v>
      </c>
      <c r="B41" s="798">
        <v>16088.629999999997</v>
      </c>
      <c r="C41" s="748">
        <v>1</v>
      </c>
      <c r="D41" s="811">
        <v>42</v>
      </c>
      <c r="E41" s="814" t="s">
        <v>1449</v>
      </c>
      <c r="F41" s="798">
        <v>2770.09</v>
      </c>
      <c r="G41" s="766">
        <v>0.17217687273559032</v>
      </c>
      <c r="H41" s="752">
        <v>19</v>
      </c>
      <c r="I41" s="789">
        <v>0.45238095238095238</v>
      </c>
      <c r="J41" s="817">
        <v>13318.539999999997</v>
      </c>
      <c r="K41" s="766">
        <v>0.82782312726440965</v>
      </c>
      <c r="L41" s="752">
        <v>23</v>
      </c>
      <c r="M41" s="789">
        <v>0.54761904761904767</v>
      </c>
    </row>
    <row r="42" spans="1:13" ht="14.4" customHeight="1" x14ac:dyDescent="0.3">
      <c r="A42" s="807" t="s">
        <v>1450</v>
      </c>
      <c r="B42" s="798">
        <v>154.36000000000001</v>
      </c>
      <c r="C42" s="748">
        <v>1</v>
      </c>
      <c r="D42" s="811">
        <v>2</v>
      </c>
      <c r="E42" s="814" t="s">
        <v>1450</v>
      </c>
      <c r="F42" s="798"/>
      <c r="G42" s="766">
        <v>0</v>
      </c>
      <c r="H42" s="752"/>
      <c r="I42" s="789">
        <v>0</v>
      </c>
      <c r="J42" s="817">
        <v>154.36000000000001</v>
      </c>
      <c r="K42" s="766">
        <v>1</v>
      </c>
      <c r="L42" s="752">
        <v>2</v>
      </c>
      <c r="M42" s="789">
        <v>1</v>
      </c>
    </row>
    <row r="43" spans="1:13" ht="14.4" customHeight="1" x14ac:dyDescent="0.3">
      <c r="A43" s="807" t="s">
        <v>1451</v>
      </c>
      <c r="B43" s="798">
        <v>1678.1399999999999</v>
      </c>
      <c r="C43" s="748">
        <v>1</v>
      </c>
      <c r="D43" s="811">
        <v>12</v>
      </c>
      <c r="E43" s="814" t="s">
        <v>1451</v>
      </c>
      <c r="F43" s="798">
        <v>287.34000000000003</v>
      </c>
      <c r="G43" s="766">
        <v>0.17122528513711613</v>
      </c>
      <c r="H43" s="752">
        <v>2</v>
      </c>
      <c r="I43" s="789">
        <v>0.16666666666666666</v>
      </c>
      <c r="J43" s="817">
        <v>1390.8</v>
      </c>
      <c r="K43" s="766">
        <v>0.8287747148628839</v>
      </c>
      <c r="L43" s="752">
        <v>10</v>
      </c>
      <c r="M43" s="789">
        <v>0.83333333333333337</v>
      </c>
    </row>
    <row r="44" spans="1:13" ht="14.4" customHeight="1" x14ac:dyDescent="0.3">
      <c r="A44" s="807" t="s">
        <v>1452</v>
      </c>
      <c r="B44" s="798">
        <v>12147.14</v>
      </c>
      <c r="C44" s="748">
        <v>1</v>
      </c>
      <c r="D44" s="811">
        <v>40</v>
      </c>
      <c r="E44" s="814" t="s">
        <v>1452</v>
      </c>
      <c r="F44" s="798">
        <v>9687.2799999999988</v>
      </c>
      <c r="G44" s="766">
        <v>0.79749471892149093</v>
      </c>
      <c r="H44" s="752">
        <v>25</v>
      </c>
      <c r="I44" s="789">
        <v>0.625</v>
      </c>
      <c r="J44" s="817">
        <v>2459.8600000000006</v>
      </c>
      <c r="K44" s="766">
        <v>0.20250528107850907</v>
      </c>
      <c r="L44" s="752">
        <v>15</v>
      </c>
      <c r="M44" s="789">
        <v>0.375</v>
      </c>
    </row>
    <row r="45" spans="1:13" ht="14.4" customHeight="1" thickBot="1" x14ac:dyDescent="0.35">
      <c r="A45" s="808" t="s">
        <v>1453</v>
      </c>
      <c r="B45" s="799">
        <v>24.22</v>
      </c>
      <c r="C45" s="755">
        <v>1</v>
      </c>
      <c r="D45" s="812">
        <v>1</v>
      </c>
      <c r="E45" s="815" t="s">
        <v>1453</v>
      </c>
      <c r="F45" s="799">
        <v>24.22</v>
      </c>
      <c r="G45" s="767">
        <v>1</v>
      </c>
      <c r="H45" s="759">
        <v>1</v>
      </c>
      <c r="I45" s="790">
        <v>1</v>
      </c>
      <c r="J45" s="818"/>
      <c r="K45" s="767">
        <v>0</v>
      </c>
      <c r="L45" s="759"/>
      <c r="M45" s="790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06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2199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329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739331.53999999631</v>
      </c>
      <c r="N3" s="70">
        <f>SUBTOTAL(9,N7:N1048576)</f>
        <v>5164</v>
      </c>
      <c r="O3" s="70">
        <f>SUBTOTAL(9,O7:O1048576)</f>
        <v>4196</v>
      </c>
      <c r="P3" s="70">
        <f>SUBTOTAL(9,P7:P1048576)</f>
        <v>338858.7599999985</v>
      </c>
      <c r="Q3" s="71">
        <f>IF(M3=0,0,P3/M3)</f>
        <v>0.4583312650235376</v>
      </c>
      <c r="R3" s="70">
        <f>SUBTOTAL(9,R7:R1048576)</f>
        <v>2143</v>
      </c>
      <c r="S3" s="71">
        <f>IF(N3=0,0,R3/N3)</f>
        <v>0.41498838109992253</v>
      </c>
      <c r="T3" s="70">
        <f>SUBTOTAL(9,T7:T1048576)</f>
        <v>1653</v>
      </c>
      <c r="U3" s="72">
        <f>IF(O3=0,0,T3/O3)</f>
        <v>0.39394661582459484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25</v>
      </c>
      <c r="B7" s="825" t="s">
        <v>1399</v>
      </c>
      <c r="C7" s="825" t="s">
        <v>1402</v>
      </c>
      <c r="D7" s="826" t="s">
        <v>2195</v>
      </c>
      <c r="E7" s="827" t="s">
        <v>1421</v>
      </c>
      <c r="F7" s="825" t="s">
        <v>1400</v>
      </c>
      <c r="G7" s="825" t="s">
        <v>1454</v>
      </c>
      <c r="H7" s="825" t="s">
        <v>606</v>
      </c>
      <c r="I7" s="825" t="s">
        <v>1264</v>
      </c>
      <c r="J7" s="825" t="s">
        <v>1018</v>
      </c>
      <c r="K7" s="825" t="s">
        <v>1265</v>
      </c>
      <c r="L7" s="828">
        <v>154.36000000000001</v>
      </c>
      <c r="M7" s="828">
        <v>2778.4800000000009</v>
      </c>
      <c r="N7" s="825">
        <v>18</v>
      </c>
      <c r="O7" s="829">
        <v>17.5</v>
      </c>
      <c r="P7" s="828">
        <v>617.44000000000005</v>
      </c>
      <c r="Q7" s="830">
        <v>0.22222222222222215</v>
      </c>
      <c r="R7" s="825">
        <v>4</v>
      </c>
      <c r="S7" s="830">
        <v>0.22222222222222221</v>
      </c>
      <c r="T7" s="829">
        <v>3.5</v>
      </c>
      <c r="U7" s="231">
        <v>0.2</v>
      </c>
    </row>
    <row r="8" spans="1:21" ht="14.4" customHeight="1" x14ac:dyDescent="0.3">
      <c r="A8" s="831">
        <v>25</v>
      </c>
      <c r="B8" s="832" t="s">
        <v>1399</v>
      </c>
      <c r="C8" s="832" t="s">
        <v>1402</v>
      </c>
      <c r="D8" s="833" t="s">
        <v>2195</v>
      </c>
      <c r="E8" s="834" t="s">
        <v>1421</v>
      </c>
      <c r="F8" s="832" t="s">
        <v>1400</v>
      </c>
      <c r="G8" s="832" t="s">
        <v>1455</v>
      </c>
      <c r="H8" s="832" t="s">
        <v>569</v>
      </c>
      <c r="I8" s="832" t="s">
        <v>1456</v>
      </c>
      <c r="J8" s="832" t="s">
        <v>1457</v>
      </c>
      <c r="K8" s="832" t="s">
        <v>1458</v>
      </c>
      <c r="L8" s="835">
        <v>132.97999999999999</v>
      </c>
      <c r="M8" s="835">
        <v>398.93999999999994</v>
      </c>
      <c r="N8" s="832">
        <v>3</v>
      </c>
      <c r="O8" s="836">
        <v>3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25</v>
      </c>
      <c r="B9" s="832" t="s">
        <v>1399</v>
      </c>
      <c r="C9" s="832" t="s">
        <v>1402</v>
      </c>
      <c r="D9" s="833" t="s">
        <v>2195</v>
      </c>
      <c r="E9" s="834" t="s">
        <v>1421</v>
      </c>
      <c r="F9" s="832" t="s">
        <v>1400</v>
      </c>
      <c r="G9" s="832" t="s">
        <v>1459</v>
      </c>
      <c r="H9" s="832" t="s">
        <v>606</v>
      </c>
      <c r="I9" s="832" t="s">
        <v>1460</v>
      </c>
      <c r="J9" s="832" t="s">
        <v>737</v>
      </c>
      <c r="K9" s="832" t="s">
        <v>1218</v>
      </c>
      <c r="L9" s="835">
        <v>490.89</v>
      </c>
      <c r="M9" s="835">
        <v>981.78</v>
      </c>
      <c r="N9" s="832">
        <v>2</v>
      </c>
      <c r="O9" s="836">
        <v>1.5</v>
      </c>
      <c r="P9" s="835">
        <v>981.78</v>
      </c>
      <c r="Q9" s="837">
        <v>1</v>
      </c>
      <c r="R9" s="832">
        <v>2</v>
      </c>
      <c r="S9" s="837">
        <v>1</v>
      </c>
      <c r="T9" s="836">
        <v>1.5</v>
      </c>
      <c r="U9" s="838">
        <v>1</v>
      </c>
    </row>
    <row r="10" spans="1:21" ht="14.4" customHeight="1" x14ac:dyDescent="0.3">
      <c r="A10" s="831">
        <v>25</v>
      </c>
      <c r="B10" s="832" t="s">
        <v>1399</v>
      </c>
      <c r="C10" s="832" t="s">
        <v>1402</v>
      </c>
      <c r="D10" s="833" t="s">
        <v>2195</v>
      </c>
      <c r="E10" s="834" t="s">
        <v>1421</v>
      </c>
      <c r="F10" s="832" t="s">
        <v>1400</v>
      </c>
      <c r="G10" s="832" t="s">
        <v>1461</v>
      </c>
      <c r="H10" s="832" t="s">
        <v>569</v>
      </c>
      <c r="I10" s="832" t="s">
        <v>1462</v>
      </c>
      <c r="J10" s="832" t="s">
        <v>641</v>
      </c>
      <c r="K10" s="832" t="s">
        <v>1463</v>
      </c>
      <c r="L10" s="835">
        <v>24.22</v>
      </c>
      <c r="M10" s="835">
        <v>24.22</v>
      </c>
      <c r="N10" s="832">
        <v>1</v>
      </c>
      <c r="O10" s="836">
        <v>1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25</v>
      </c>
      <c r="B11" s="832" t="s">
        <v>1399</v>
      </c>
      <c r="C11" s="832" t="s">
        <v>1402</v>
      </c>
      <c r="D11" s="833" t="s">
        <v>2195</v>
      </c>
      <c r="E11" s="834" t="s">
        <v>1421</v>
      </c>
      <c r="F11" s="832" t="s">
        <v>1400</v>
      </c>
      <c r="G11" s="832" t="s">
        <v>1464</v>
      </c>
      <c r="H11" s="832" t="s">
        <v>606</v>
      </c>
      <c r="I11" s="832" t="s">
        <v>1329</v>
      </c>
      <c r="J11" s="832" t="s">
        <v>1330</v>
      </c>
      <c r="K11" s="832" t="s">
        <v>1331</v>
      </c>
      <c r="L11" s="835">
        <v>0</v>
      </c>
      <c r="M11" s="835">
        <v>0</v>
      </c>
      <c r="N11" s="832">
        <v>1</v>
      </c>
      <c r="O11" s="836">
        <v>1</v>
      </c>
      <c r="P11" s="835"/>
      <c r="Q11" s="837"/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25</v>
      </c>
      <c r="B12" s="832" t="s">
        <v>1399</v>
      </c>
      <c r="C12" s="832" t="s">
        <v>1402</v>
      </c>
      <c r="D12" s="833" t="s">
        <v>2195</v>
      </c>
      <c r="E12" s="834" t="s">
        <v>1421</v>
      </c>
      <c r="F12" s="832" t="s">
        <v>1401</v>
      </c>
      <c r="G12" s="832" t="s">
        <v>1465</v>
      </c>
      <c r="H12" s="832" t="s">
        <v>569</v>
      </c>
      <c r="I12" s="832" t="s">
        <v>1466</v>
      </c>
      <c r="J12" s="832" t="s">
        <v>1427</v>
      </c>
      <c r="K12" s="832"/>
      <c r="L12" s="835">
        <v>0</v>
      </c>
      <c r="M12" s="835">
        <v>0</v>
      </c>
      <c r="N12" s="832">
        <v>1</v>
      </c>
      <c r="O12" s="836">
        <v>1</v>
      </c>
      <c r="P12" s="835">
        <v>0</v>
      </c>
      <c r="Q12" s="837"/>
      <c r="R12" s="832">
        <v>1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25</v>
      </c>
      <c r="B13" s="832" t="s">
        <v>1399</v>
      </c>
      <c r="C13" s="832" t="s">
        <v>1402</v>
      </c>
      <c r="D13" s="833" t="s">
        <v>2195</v>
      </c>
      <c r="E13" s="834" t="s">
        <v>1423</v>
      </c>
      <c r="F13" s="832" t="s">
        <v>1400</v>
      </c>
      <c r="G13" s="832" t="s">
        <v>1454</v>
      </c>
      <c r="H13" s="832" t="s">
        <v>606</v>
      </c>
      <c r="I13" s="832" t="s">
        <v>1264</v>
      </c>
      <c r="J13" s="832" t="s">
        <v>1018</v>
      </c>
      <c r="K13" s="832" t="s">
        <v>1265</v>
      </c>
      <c r="L13" s="835">
        <v>154.36000000000001</v>
      </c>
      <c r="M13" s="835">
        <v>3859.0000000000009</v>
      </c>
      <c r="N13" s="832">
        <v>25</v>
      </c>
      <c r="O13" s="836">
        <v>22.5</v>
      </c>
      <c r="P13" s="835">
        <v>926.16000000000008</v>
      </c>
      <c r="Q13" s="837">
        <v>0.23999999999999996</v>
      </c>
      <c r="R13" s="832">
        <v>6</v>
      </c>
      <c r="S13" s="837">
        <v>0.24</v>
      </c>
      <c r="T13" s="836">
        <v>6</v>
      </c>
      <c r="U13" s="838">
        <v>0.26666666666666666</v>
      </c>
    </row>
    <row r="14" spans="1:21" ht="14.4" customHeight="1" x14ac:dyDescent="0.3">
      <c r="A14" s="831">
        <v>25</v>
      </c>
      <c r="B14" s="832" t="s">
        <v>1399</v>
      </c>
      <c r="C14" s="832" t="s">
        <v>1402</v>
      </c>
      <c r="D14" s="833" t="s">
        <v>2195</v>
      </c>
      <c r="E14" s="834" t="s">
        <v>1423</v>
      </c>
      <c r="F14" s="832" t="s">
        <v>1400</v>
      </c>
      <c r="G14" s="832" t="s">
        <v>1467</v>
      </c>
      <c r="H14" s="832" t="s">
        <v>569</v>
      </c>
      <c r="I14" s="832" t="s">
        <v>1468</v>
      </c>
      <c r="J14" s="832" t="s">
        <v>834</v>
      </c>
      <c r="K14" s="832" t="s">
        <v>1469</v>
      </c>
      <c r="L14" s="835">
        <v>0</v>
      </c>
      <c r="M14" s="835">
        <v>0</v>
      </c>
      <c r="N14" s="832">
        <v>1</v>
      </c>
      <c r="O14" s="836">
        <v>1</v>
      </c>
      <c r="P14" s="835">
        <v>0</v>
      </c>
      <c r="Q14" s="837"/>
      <c r="R14" s="832">
        <v>1</v>
      </c>
      <c r="S14" s="837">
        <v>1</v>
      </c>
      <c r="T14" s="836">
        <v>1</v>
      </c>
      <c r="U14" s="838">
        <v>1</v>
      </c>
    </row>
    <row r="15" spans="1:21" ht="14.4" customHeight="1" x14ac:dyDescent="0.3">
      <c r="A15" s="831">
        <v>25</v>
      </c>
      <c r="B15" s="832" t="s">
        <v>1399</v>
      </c>
      <c r="C15" s="832" t="s">
        <v>1402</v>
      </c>
      <c r="D15" s="833" t="s">
        <v>2195</v>
      </c>
      <c r="E15" s="834" t="s">
        <v>1423</v>
      </c>
      <c r="F15" s="832" t="s">
        <v>1400</v>
      </c>
      <c r="G15" s="832" t="s">
        <v>1470</v>
      </c>
      <c r="H15" s="832" t="s">
        <v>569</v>
      </c>
      <c r="I15" s="832" t="s">
        <v>1471</v>
      </c>
      <c r="J15" s="832" t="s">
        <v>1472</v>
      </c>
      <c r="K15" s="832" t="s">
        <v>1473</v>
      </c>
      <c r="L15" s="835">
        <v>254.37</v>
      </c>
      <c r="M15" s="835">
        <v>254.37</v>
      </c>
      <c r="N15" s="832">
        <v>1</v>
      </c>
      <c r="O15" s="836">
        <v>1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25</v>
      </c>
      <c r="B16" s="832" t="s">
        <v>1399</v>
      </c>
      <c r="C16" s="832" t="s">
        <v>1402</v>
      </c>
      <c r="D16" s="833" t="s">
        <v>2195</v>
      </c>
      <c r="E16" s="834" t="s">
        <v>1423</v>
      </c>
      <c r="F16" s="832" t="s">
        <v>1400</v>
      </c>
      <c r="G16" s="832" t="s">
        <v>1474</v>
      </c>
      <c r="H16" s="832" t="s">
        <v>569</v>
      </c>
      <c r="I16" s="832" t="s">
        <v>1475</v>
      </c>
      <c r="J16" s="832" t="s">
        <v>1476</v>
      </c>
      <c r="K16" s="832" t="s">
        <v>1477</v>
      </c>
      <c r="L16" s="835">
        <v>121.07</v>
      </c>
      <c r="M16" s="835">
        <v>121.07</v>
      </c>
      <c r="N16" s="832">
        <v>1</v>
      </c>
      <c r="O16" s="836">
        <v>0.5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25</v>
      </c>
      <c r="B17" s="832" t="s">
        <v>1399</v>
      </c>
      <c r="C17" s="832" t="s">
        <v>1402</v>
      </c>
      <c r="D17" s="833" t="s">
        <v>2195</v>
      </c>
      <c r="E17" s="834" t="s">
        <v>1423</v>
      </c>
      <c r="F17" s="832" t="s">
        <v>1400</v>
      </c>
      <c r="G17" s="832" t="s">
        <v>1455</v>
      </c>
      <c r="H17" s="832" t="s">
        <v>569</v>
      </c>
      <c r="I17" s="832" t="s">
        <v>1456</v>
      </c>
      <c r="J17" s="832" t="s">
        <v>1457</v>
      </c>
      <c r="K17" s="832" t="s">
        <v>1458</v>
      </c>
      <c r="L17" s="835">
        <v>132.97999999999999</v>
      </c>
      <c r="M17" s="835">
        <v>1063.8399999999999</v>
      </c>
      <c r="N17" s="832">
        <v>8</v>
      </c>
      <c r="O17" s="836">
        <v>5</v>
      </c>
      <c r="P17" s="835">
        <v>265.95999999999998</v>
      </c>
      <c r="Q17" s="837">
        <v>0.25</v>
      </c>
      <c r="R17" s="832">
        <v>2</v>
      </c>
      <c r="S17" s="837">
        <v>0.25</v>
      </c>
      <c r="T17" s="836">
        <v>1</v>
      </c>
      <c r="U17" s="838">
        <v>0.2</v>
      </c>
    </row>
    <row r="18" spans="1:21" ht="14.4" customHeight="1" x14ac:dyDescent="0.3">
      <c r="A18" s="831">
        <v>25</v>
      </c>
      <c r="B18" s="832" t="s">
        <v>1399</v>
      </c>
      <c r="C18" s="832" t="s">
        <v>1402</v>
      </c>
      <c r="D18" s="833" t="s">
        <v>2195</v>
      </c>
      <c r="E18" s="834" t="s">
        <v>1423</v>
      </c>
      <c r="F18" s="832" t="s">
        <v>1400</v>
      </c>
      <c r="G18" s="832" t="s">
        <v>1478</v>
      </c>
      <c r="H18" s="832" t="s">
        <v>569</v>
      </c>
      <c r="I18" s="832" t="s">
        <v>1479</v>
      </c>
      <c r="J18" s="832" t="s">
        <v>1052</v>
      </c>
      <c r="K18" s="832" t="s">
        <v>1480</v>
      </c>
      <c r="L18" s="835">
        <v>34.19</v>
      </c>
      <c r="M18" s="835">
        <v>68.38</v>
      </c>
      <c r="N18" s="832">
        <v>2</v>
      </c>
      <c r="O18" s="836">
        <v>1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25</v>
      </c>
      <c r="B19" s="832" t="s">
        <v>1399</v>
      </c>
      <c r="C19" s="832" t="s">
        <v>1402</v>
      </c>
      <c r="D19" s="833" t="s">
        <v>2195</v>
      </c>
      <c r="E19" s="834" t="s">
        <v>1423</v>
      </c>
      <c r="F19" s="832" t="s">
        <v>1400</v>
      </c>
      <c r="G19" s="832" t="s">
        <v>1461</v>
      </c>
      <c r="H19" s="832" t="s">
        <v>606</v>
      </c>
      <c r="I19" s="832" t="s">
        <v>1481</v>
      </c>
      <c r="J19" s="832" t="s">
        <v>641</v>
      </c>
      <c r="K19" s="832" t="s">
        <v>1482</v>
      </c>
      <c r="L19" s="835">
        <v>24.22</v>
      </c>
      <c r="M19" s="835">
        <v>24.22</v>
      </c>
      <c r="N19" s="832">
        <v>1</v>
      </c>
      <c r="O19" s="836">
        <v>1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25</v>
      </c>
      <c r="B20" s="832" t="s">
        <v>1399</v>
      </c>
      <c r="C20" s="832" t="s">
        <v>1402</v>
      </c>
      <c r="D20" s="833" t="s">
        <v>2195</v>
      </c>
      <c r="E20" s="834" t="s">
        <v>1423</v>
      </c>
      <c r="F20" s="832" t="s">
        <v>1400</v>
      </c>
      <c r="G20" s="832" t="s">
        <v>1483</v>
      </c>
      <c r="H20" s="832" t="s">
        <v>569</v>
      </c>
      <c r="I20" s="832" t="s">
        <v>1484</v>
      </c>
      <c r="J20" s="832" t="s">
        <v>759</v>
      </c>
      <c r="K20" s="832" t="s">
        <v>1485</v>
      </c>
      <c r="L20" s="835">
        <v>32.25</v>
      </c>
      <c r="M20" s="835">
        <v>32.25</v>
      </c>
      <c r="N20" s="832">
        <v>1</v>
      </c>
      <c r="O20" s="836">
        <v>1</v>
      </c>
      <c r="P20" s="835">
        <v>32.25</v>
      </c>
      <c r="Q20" s="837">
        <v>1</v>
      </c>
      <c r="R20" s="832">
        <v>1</v>
      </c>
      <c r="S20" s="837">
        <v>1</v>
      </c>
      <c r="T20" s="836">
        <v>1</v>
      </c>
      <c r="U20" s="838">
        <v>1</v>
      </c>
    </row>
    <row r="21" spans="1:21" ht="14.4" customHeight="1" x14ac:dyDescent="0.3">
      <c r="A21" s="831">
        <v>25</v>
      </c>
      <c r="B21" s="832" t="s">
        <v>1399</v>
      </c>
      <c r="C21" s="832" t="s">
        <v>1402</v>
      </c>
      <c r="D21" s="833" t="s">
        <v>2195</v>
      </c>
      <c r="E21" s="834" t="s">
        <v>1423</v>
      </c>
      <c r="F21" s="832" t="s">
        <v>1400</v>
      </c>
      <c r="G21" s="832" t="s">
        <v>1483</v>
      </c>
      <c r="H21" s="832" t="s">
        <v>569</v>
      </c>
      <c r="I21" s="832" t="s">
        <v>1486</v>
      </c>
      <c r="J21" s="832" t="s">
        <v>759</v>
      </c>
      <c r="K21" s="832" t="s">
        <v>1487</v>
      </c>
      <c r="L21" s="835">
        <v>16.12</v>
      </c>
      <c r="M21" s="835">
        <v>48.36</v>
      </c>
      <c r="N21" s="832">
        <v>3</v>
      </c>
      <c r="O21" s="836">
        <v>1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25</v>
      </c>
      <c r="B22" s="832" t="s">
        <v>1399</v>
      </c>
      <c r="C22" s="832" t="s">
        <v>1402</v>
      </c>
      <c r="D22" s="833" t="s">
        <v>2195</v>
      </c>
      <c r="E22" s="834" t="s">
        <v>1425</v>
      </c>
      <c r="F22" s="832" t="s">
        <v>1400</v>
      </c>
      <c r="G22" s="832" t="s">
        <v>1454</v>
      </c>
      <c r="H22" s="832" t="s">
        <v>606</v>
      </c>
      <c r="I22" s="832" t="s">
        <v>1264</v>
      </c>
      <c r="J22" s="832" t="s">
        <v>1018</v>
      </c>
      <c r="K22" s="832" t="s">
        <v>1265</v>
      </c>
      <c r="L22" s="835">
        <v>154.36000000000001</v>
      </c>
      <c r="M22" s="835">
        <v>1852.3200000000002</v>
      </c>
      <c r="N22" s="832">
        <v>12</v>
      </c>
      <c r="O22" s="836">
        <v>11.5</v>
      </c>
      <c r="P22" s="835">
        <v>617.44000000000005</v>
      </c>
      <c r="Q22" s="837">
        <v>0.33333333333333331</v>
      </c>
      <c r="R22" s="832">
        <v>4</v>
      </c>
      <c r="S22" s="837">
        <v>0.33333333333333331</v>
      </c>
      <c r="T22" s="836">
        <v>3.5</v>
      </c>
      <c r="U22" s="838">
        <v>0.30434782608695654</v>
      </c>
    </row>
    <row r="23" spans="1:21" ht="14.4" customHeight="1" x14ac:dyDescent="0.3">
      <c r="A23" s="831">
        <v>25</v>
      </c>
      <c r="B23" s="832" t="s">
        <v>1399</v>
      </c>
      <c r="C23" s="832" t="s">
        <v>1402</v>
      </c>
      <c r="D23" s="833" t="s">
        <v>2195</v>
      </c>
      <c r="E23" s="834" t="s">
        <v>1425</v>
      </c>
      <c r="F23" s="832" t="s">
        <v>1400</v>
      </c>
      <c r="G23" s="832" t="s">
        <v>1488</v>
      </c>
      <c r="H23" s="832" t="s">
        <v>569</v>
      </c>
      <c r="I23" s="832" t="s">
        <v>1489</v>
      </c>
      <c r="J23" s="832" t="s">
        <v>1054</v>
      </c>
      <c r="K23" s="832" t="s">
        <v>1490</v>
      </c>
      <c r="L23" s="835">
        <v>48.09</v>
      </c>
      <c r="M23" s="835">
        <v>144.27000000000001</v>
      </c>
      <c r="N23" s="832">
        <v>3</v>
      </c>
      <c r="O23" s="836">
        <v>3</v>
      </c>
      <c r="P23" s="835">
        <v>48.09</v>
      </c>
      <c r="Q23" s="837">
        <v>0.33333333333333331</v>
      </c>
      <c r="R23" s="832">
        <v>1</v>
      </c>
      <c r="S23" s="837">
        <v>0.33333333333333331</v>
      </c>
      <c r="T23" s="836">
        <v>1</v>
      </c>
      <c r="U23" s="838">
        <v>0.33333333333333331</v>
      </c>
    </row>
    <row r="24" spans="1:21" ht="14.4" customHeight="1" x14ac:dyDescent="0.3">
      <c r="A24" s="831">
        <v>25</v>
      </c>
      <c r="B24" s="832" t="s">
        <v>1399</v>
      </c>
      <c r="C24" s="832" t="s">
        <v>1402</v>
      </c>
      <c r="D24" s="833" t="s">
        <v>2195</v>
      </c>
      <c r="E24" s="834" t="s">
        <v>1425</v>
      </c>
      <c r="F24" s="832" t="s">
        <v>1400</v>
      </c>
      <c r="G24" s="832" t="s">
        <v>1491</v>
      </c>
      <c r="H24" s="832" t="s">
        <v>569</v>
      </c>
      <c r="I24" s="832" t="s">
        <v>1492</v>
      </c>
      <c r="J24" s="832" t="s">
        <v>889</v>
      </c>
      <c r="K24" s="832" t="s">
        <v>1493</v>
      </c>
      <c r="L24" s="835">
        <v>163.54</v>
      </c>
      <c r="M24" s="835">
        <v>327.08</v>
      </c>
      <c r="N24" s="832">
        <v>2</v>
      </c>
      <c r="O24" s="836">
        <v>1</v>
      </c>
      <c r="P24" s="835">
        <v>327.08</v>
      </c>
      <c r="Q24" s="837">
        <v>1</v>
      </c>
      <c r="R24" s="832">
        <v>2</v>
      </c>
      <c r="S24" s="837">
        <v>1</v>
      </c>
      <c r="T24" s="836">
        <v>1</v>
      </c>
      <c r="U24" s="838">
        <v>1</v>
      </c>
    </row>
    <row r="25" spans="1:21" ht="14.4" customHeight="1" x14ac:dyDescent="0.3">
      <c r="A25" s="831">
        <v>25</v>
      </c>
      <c r="B25" s="832" t="s">
        <v>1399</v>
      </c>
      <c r="C25" s="832" t="s">
        <v>1402</v>
      </c>
      <c r="D25" s="833" t="s">
        <v>2195</v>
      </c>
      <c r="E25" s="834" t="s">
        <v>1425</v>
      </c>
      <c r="F25" s="832" t="s">
        <v>1400</v>
      </c>
      <c r="G25" s="832" t="s">
        <v>1461</v>
      </c>
      <c r="H25" s="832" t="s">
        <v>606</v>
      </c>
      <c r="I25" s="832" t="s">
        <v>1317</v>
      </c>
      <c r="J25" s="832" t="s">
        <v>641</v>
      </c>
      <c r="K25" s="832" t="s">
        <v>1318</v>
      </c>
      <c r="L25" s="835">
        <v>48.42</v>
      </c>
      <c r="M25" s="835">
        <v>48.42</v>
      </c>
      <c r="N25" s="832">
        <v>1</v>
      </c>
      <c r="O25" s="836">
        <v>1</v>
      </c>
      <c r="P25" s="835">
        <v>48.42</v>
      </c>
      <c r="Q25" s="837">
        <v>1</v>
      </c>
      <c r="R25" s="832">
        <v>1</v>
      </c>
      <c r="S25" s="837">
        <v>1</v>
      </c>
      <c r="T25" s="836">
        <v>1</v>
      </c>
      <c r="U25" s="838">
        <v>1</v>
      </c>
    </row>
    <row r="26" spans="1:21" ht="14.4" customHeight="1" x14ac:dyDescent="0.3">
      <c r="A26" s="831">
        <v>25</v>
      </c>
      <c r="B26" s="832" t="s">
        <v>1399</v>
      </c>
      <c r="C26" s="832" t="s">
        <v>1402</v>
      </c>
      <c r="D26" s="833" t="s">
        <v>2195</v>
      </c>
      <c r="E26" s="834" t="s">
        <v>1425</v>
      </c>
      <c r="F26" s="832" t="s">
        <v>1400</v>
      </c>
      <c r="G26" s="832" t="s">
        <v>1483</v>
      </c>
      <c r="H26" s="832" t="s">
        <v>569</v>
      </c>
      <c r="I26" s="832" t="s">
        <v>1494</v>
      </c>
      <c r="J26" s="832" t="s">
        <v>759</v>
      </c>
      <c r="K26" s="832" t="s">
        <v>1495</v>
      </c>
      <c r="L26" s="835">
        <v>103.67</v>
      </c>
      <c r="M26" s="835">
        <v>103.67</v>
      </c>
      <c r="N26" s="832">
        <v>1</v>
      </c>
      <c r="O26" s="836">
        <v>0.5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25</v>
      </c>
      <c r="B27" s="832" t="s">
        <v>1399</v>
      </c>
      <c r="C27" s="832" t="s">
        <v>1402</v>
      </c>
      <c r="D27" s="833" t="s">
        <v>2195</v>
      </c>
      <c r="E27" s="834" t="s">
        <v>1425</v>
      </c>
      <c r="F27" s="832" t="s">
        <v>1400</v>
      </c>
      <c r="G27" s="832" t="s">
        <v>1464</v>
      </c>
      <c r="H27" s="832" t="s">
        <v>606</v>
      </c>
      <c r="I27" s="832" t="s">
        <v>1329</v>
      </c>
      <c r="J27" s="832" t="s">
        <v>1330</v>
      </c>
      <c r="K27" s="832" t="s">
        <v>1331</v>
      </c>
      <c r="L27" s="835">
        <v>0</v>
      </c>
      <c r="M27" s="835">
        <v>0</v>
      </c>
      <c r="N27" s="832">
        <v>1</v>
      </c>
      <c r="O27" s="836">
        <v>0.5</v>
      </c>
      <c r="P27" s="835"/>
      <c r="Q27" s="837"/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25</v>
      </c>
      <c r="B28" s="832" t="s">
        <v>1399</v>
      </c>
      <c r="C28" s="832" t="s">
        <v>1402</v>
      </c>
      <c r="D28" s="833" t="s">
        <v>2195</v>
      </c>
      <c r="E28" s="834" t="s">
        <v>1425</v>
      </c>
      <c r="F28" s="832" t="s">
        <v>1400</v>
      </c>
      <c r="G28" s="832" t="s">
        <v>1496</v>
      </c>
      <c r="H28" s="832" t="s">
        <v>569</v>
      </c>
      <c r="I28" s="832" t="s">
        <v>1497</v>
      </c>
      <c r="J28" s="832" t="s">
        <v>1498</v>
      </c>
      <c r="K28" s="832" t="s">
        <v>1499</v>
      </c>
      <c r="L28" s="835">
        <v>0</v>
      </c>
      <c r="M28" s="835">
        <v>0</v>
      </c>
      <c r="N28" s="832">
        <v>2</v>
      </c>
      <c r="O28" s="836">
        <v>0.5</v>
      </c>
      <c r="P28" s="835">
        <v>0</v>
      </c>
      <c r="Q28" s="837"/>
      <c r="R28" s="832">
        <v>2</v>
      </c>
      <c r="S28" s="837">
        <v>1</v>
      </c>
      <c r="T28" s="836">
        <v>0.5</v>
      </c>
      <c r="U28" s="838">
        <v>1</v>
      </c>
    </row>
    <row r="29" spans="1:21" ht="14.4" customHeight="1" x14ac:dyDescent="0.3">
      <c r="A29" s="831">
        <v>25</v>
      </c>
      <c r="B29" s="832" t="s">
        <v>1399</v>
      </c>
      <c r="C29" s="832" t="s">
        <v>1402</v>
      </c>
      <c r="D29" s="833" t="s">
        <v>2195</v>
      </c>
      <c r="E29" s="834" t="s">
        <v>1432</v>
      </c>
      <c r="F29" s="832" t="s">
        <v>1400</v>
      </c>
      <c r="G29" s="832" t="s">
        <v>1500</v>
      </c>
      <c r="H29" s="832" t="s">
        <v>569</v>
      </c>
      <c r="I29" s="832" t="s">
        <v>1501</v>
      </c>
      <c r="J29" s="832" t="s">
        <v>1069</v>
      </c>
      <c r="K29" s="832" t="s">
        <v>1502</v>
      </c>
      <c r="L29" s="835">
        <v>42.54</v>
      </c>
      <c r="M29" s="835">
        <v>42.54</v>
      </c>
      <c r="N29" s="832">
        <v>1</v>
      </c>
      <c r="O29" s="836">
        <v>1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25</v>
      </c>
      <c r="B30" s="832" t="s">
        <v>1399</v>
      </c>
      <c r="C30" s="832" t="s">
        <v>1402</v>
      </c>
      <c r="D30" s="833" t="s">
        <v>2195</v>
      </c>
      <c r="E30" s="834" t="s">
        <v>1435</v>
      </c>
      <c r="F30" s="832" t="s">
        <v>1400</v>
      </c>
      <c r="G30" s="832" t="s">
        <v>1503</v>
      </c>
      <c r="H30" s="832" t="s">
        <v>569</v>
      </c>
      <c r="I30" s="832" t="s">
        <v>1504</v>
      </c>
      <c r="J30" s="832" t="s">
        <v>768</v>
      </c>
      <c r="K30" s="832" t="s">
        <v>1505</v>
      </c>
      <c r="L30" s="835">
        <v>462.73</v>
      </c>
      <c r="M30" s="835">
        <v>462.73</v>
      </c>
      <c r="N30" s="832">
        <v>1</v>
      </c>
      <c r="O30" s="836">
        <v>1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25</v>
      </c>
      <c r="B31" s="832" t="s">
        <v>1399</v>
      </c>
      <c r="C31" s="832" t="s">
        <v>1402</v>
      </c>
      <c r="D31" s="833" t="s">
        <v>2195</v>
      </c>
      <c r="E31" s="834" t="s">
        <v>1435</v>
      </c>
      <c r="F31" s="832" t="s">
        <v>1400</v>
      </c>
      <c r="G31" s="832" t="s">
        <v>1454</v>
      </c>
      <c r="H31" s="832" t="s">
        <v>606</v>
      </c>
      <c r="I31" s="832" t="s">
        <v>1264</v>
      </c>
      <c r="J31" s="832" t="s">
        <v>1018</v>
      </c>
      <c r="K31" s="832" t="s">
        <v>1265</v>
      </c>
      <c r="L31" s="835">
        <v>154.36000000000001</v>
      </c>
      <c r="M31" s="835">
        <v>3395.920000000001</v>
      </c>
      <c r="N31" s="832">
        <v>22</v>
      </c>
      <c r="O31" s="836">
        <v>18</v>
      </c>
      <c r="P31" s="835">
        <v>1697.9600000000005</v>
      </c>
      <c r="Q31" s="837">
        <v>0.5</v>
      </c>
      <c r="R31" s="832">
        <v>11</v>
      </c>
      <c r="S31" s="837">
        <v>0.5</v>
      </c>
      <c r="T31" s="836">
        <v>9</v>
      </c>
      <c r="U31" s="838">
        <v>0.5</v>
      </c>
    </row>
    <row r="32" spans="1:21" ht="14.4" customHeight="1" x14ac:dyDescent="0.3">
      <c r="A32" s="831">
        <v>25</v>
      </c>
      <c r="B32" s="832" t="s">
        <v>1399</v>
      </c>
      <c r="C32" s="832" t="s">
        <v>1402</v>
      </c>
      <c r="D32" s="833" t="s">
        <v>2195</v>
      </c>
      <c r="E32" s="834" t="s">
        <v>1435</v>
      </c>
      <c r="F32" s="832" t="s">
        <v>1400</v>
      </c>
      <c r="G32" s="832" t="s">
        <v>1454</v>
      </c>
      <c r="H32" s="832" t="s">
        <v>569</v>
      </c>
      <c r="I32" s="832" t="s">
        <v>1506</v>
      </c>
      <c r="J32" s="832" t="s">
        <v>1018</v>
      </c>
      <c r="K32" s="832" t="s">
        <v>1265</v>
      </c>
      <c r="L32" s="835">
        <v>154.36000000000001</v>
      </c>
      <c r="M32" s="835">
        <v>771.80000000000007</v>
      </c>
      <c r="N32" s="832">
        <v>5</v>
      </c>
      <c r="O32" s="836">
        <v>3.5</v>
      </c>
      <c r="P32" s="835">
        <v>463.08000000000004</v>
      </c>
      <c r="Q32" s="837">
        <v>0.6</v>
      </c>
      <c r="R32" s="832">
        <v>3</v>
      </c>
      <c r="S32" s="837">
        <v>0.6</v>
      </c>
      <c r="T32" s="836">
        <v>2.5</v>
      </c>
      <c r="U32" s="838">
        <v>0.7142857142857143</v>
      </c>
    </row>
    <row r="33" spans="1:21" ht="14.4" customHeight="1" x14ac:dyDescent="0.3">
      <c r="A33" s="831">
        <v>25</v>
      </c>
      <c r="B33" s="832" t="s">
        <v>1399</v>
      </c>
      <c r="C33" s="832" t="s">
        <v>1402</v>
      </c>
      <c r="D33" s="833" t="s">
        <v>2195</v>
      </c>
      <c r="E33" s="834" t="s">
        <v>1435</v>
      </c>
      <c r="F33" s="832" t="s">
        <v>1400</v>
      </c>
      <c r="G33" s="832" t="s">
        <v>1454</v>
      </c>
      <c r="H33" s="832" t="s">
        <v>606</v>
      </c>
      <c r="I33" s="832" t="s">
        <v>1262</v>
      </c>
      <c r="J33" s="832" t="s">
        <v>1018</v>
      </c>
      <c r="K33" s="832" t="s">
        <v>1263</v>
      </c>
      <c r="L33" s="835">
        <v>225.06</v>
      </c>
      <c r="M33" s="835">
        <v>225.06</v>
      </c>
      <c r="N33" s="832">
        <v>1</v>
      </c>
      <c r="O33" s="836">
        <v>1</v>
      </c>
      <c r="P33" s="835">
        <v>225.06</v>
      </c>
      <c r="Q33" s="837">
        <v>1</v>
      </c>
      <c r="R33" s="832">
        <v>1</v>
      </c>
      <c r="S33" s="837">
        <v>1</v>
      </c>
      <c r="T33" s="836">
        <v>1</v>
      </c>
      <c r="U33" s="838">
        <v>1</v>
      </c>
    </row>
    <row r="34" spans="1:21" ht="14.4" customHeight="1" x14ac:dyDescent="0.3">
      <c r="A34" s="831">
        <v>25</v>
      </c>
      <c r="B34" s="832" t="s">
        <v>1399</v>
      </c>
      <c r="C34" s="832" t="s">
        <v>1402</v>
      </c>
      <c r="D34" s="833" t="s">
        <v>2195</v>
      </c>
      <c r="E34" s="834" t="s">
        <v>1435</v>
      </c>
      <c r="F34" s="832" t="s">
        <v>1400</v>
      </c>
      <c r="G34" s="832" t="s">
        <v>1507</v>
      </c>
      <c r="H34" s="832" t="s">
        <v>606</v>
      </c>
      <c r="I34" s="832" t="s">
        <v>1508</v>
      </c>
      <c r="J34" s="832" t="s">
        <v>1509</v>
      </c>
      <c r="K34" s="832" t="s">
        <v>1033</v>
      </c>
      <c r="L34" s="835">
        <v>170.52</v>
      </c>
      <c r="M34" s="835">
        <v>511.56000000000006</v>
      </c>
      <c r="N34" s="832">
        <v>3</v>
      </c>
      <c r="O34" s="836">
        <v>2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25</v>
      </c>
      <c r="B35" s="832" t="s">
        <v>1399</v>
      </c>
      <c r="C35" s="832" t="s">
        <v>1402</v>
      </c>
      <c r="D35" s="833" t="s">
        <v>2195</v>
      </c>
      <c r="E35" s="834" t="s">
        <v>1435</v>
      </c>
      <c r="F35" s="832" t="s">
        <v>1400</v>
      </c>
      <c r="G35" s="832" t="s">
        <v>1510</v>
      </c>
      <c r="H35" s="832" t="s">
        <v>606</v>
      </c>
      <c r="I35" s="832" t="s">
        <v>1511</v>
      </c>
      <c r="J35" s="832" t="s">
        <v>1512</v>
      </c>
      <c r="K35" s="832" t="s">
        <v>1513</v>
      </c>
      <c r="L35" s="835">
        <v>23.06</v>
      </c>
      <c r="M35" s="835">
        <v>23.06</v>
      </c>
      <c r="N35" s="832">
        <v>1</v>
      </c>
      <c r="O35" s="836">
        <v>0.5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25</v>
      </c>
      <c r="B36" s="832" t="s">
        <v>1399</v>
      </c>
      <c r="C36" s="832" t="s">
        <v>1402</v>
      </c>
      <c r="D36" s="833" t="s">
        <v>2195</v>
      </c>
      <c r="E36" s="834" t="s">
        <v>1435</v>
      </c>
      <c r="F36" s="832" t="s">
        <v>1400</v>
      </c>
      <c r="G36" s="832" t="s">
        <v>1455</v>
      </c>
      <c r="H36" s="832" t="s">
        <v>569</v>
      </c>
      <c r="I36" s="832" t="s">
        <v>1456</v>
      </c>
      <c r="J36" s="832" t="s">
        <v>1457</v>
      </c>
      <c r="K36" s="832" t="s">
        <v>1458</v>
      </c>
      <c r="L36" s="835">
        <v>132.97999999999999</v>
      </c>
      <c r="M36" s="835">
        <v>664.9</v>
      </c>
      <c r="N36" s="832">
        <v>5</v>
      </c>
      <c r="O36" s="836">
        <v>3</v>
      </c>
      <c r="P36" s="835">
        <v>664.9</v>
      </c>
      <c r="Q36" s="837">
        <v>1</v>
      </c>
      <c r="R36" s="832">
        <v>5</v>
      </c>
      <c r="S36" s="837">
        <v>1</v>
      </c>
      <c r="T36" s="836">
        <v>3</v>
      </c>
      <c r="U36" s="838">
        <v>1</v>
      </c>
    </row>
    <row r="37" spans="1:21" ht="14.4" customHeight="1" x14ac:dyDescent="0.3">
      <c r="A37" s="831">
        <v>25</v>
      </c>
      <c r="B37" s="832" t="s">
        <v>1399</v>
      </c>
      <c r="C37" s="832" t="s">
        <v>1402</v>
      </c>
      <c r="D37" s="833" t="s">
        <v>2195</v>
      </c>
      <c r="E37" s="834" t="s">
        <v>1435</v>
      </c>
      <c r="F37" s="832" t="s">
        <v>1400</v>
      </c>
      <c r="G37" s="832" t="s">
        <v>1514</v>
      </c>
      <c r="H37" s="832" t="s">
        <v>606</v>
      </c>
      <c r="I37" s="832" t="s">
        <v>1515</v>
      </c>
      <c r="J37" s="832" t="s">
        <v>1516</v>
      </c>
      <c r="K37" s="832" t="s">
        <v>1517</v>
      </c>
      <c r="L37" s="835">
        <v>141.25</v>
      </c>
      <c r="M37" s="835">
        <v>141.25</v>
      </c>
      <c r="N37" s="832">
        <v>1</v>
      </c>
      <c r="O37" s="836">
        <v>0.5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25</v>
      </c>
      <c r="B38" s="832" t="s">
        <v>1399</v>
      </c>
      <c r="C38" s="832" t="s">
        <v>1402</v>
      </c>
      <c r="D38" s="833" t="s">
        <v>2195</v>
      </c>
      <c r="E38" s="834" t="s">
        <v>1435</v>
      </c>
      <c r="F38" s="832" t="s">
        <v>1400</v>
      </c>
      <c r="G38" s="832" t="s">
        <v>1461</v>
      </c>
      <c r="H38" s="832" t="s">
        <v>569</v>
      </c>
      <c r="I38" s="832" t="s">
        <v>1462</v>
      </c>
      <c r="J38" s="832" t="s">
        <v>641</v>
      </c>
      <c r="K38" s="832" t="s">
        <v>1463</v>
      </c>
      <c r="L38" s="835">
        <v>24.22</v>
      </c>
      <c r="M38" s="835">
        <v>193.76</v>
      </c>
      <c r="N38" s="832">
        <v>8</v>
      </c>
      <c r="O38" s="836">
        <v>4.5</v>
      </c>
      <c r="P38" s="835">
        <v>72.66</v>
      </c>
      <c r="Q38" s="837">
        <v>0.375</v>
      </c>
      <c r="R38" s="832">
        <v>3</v>
      </c>
      <c r="S38" s="837">
        <v>0.375</v>
      </c>
      <c r="T38" s="836">
        <v>2</v>
      </c>
      <c r="U38" s="838">
        <v>0.44444444444444442</v>
      </c>
    </row>
    <row r="39" spans="1:21" ht="14.4" customHeight="1" x14ac:dyDescent="0.3">
      <c r="A39" s="831">
        <v>25</v>
      </c>
      <c r="B39" s="832" t="s">
        <v>1399</v>
      </c>
      <c r="C39" s="832" t="s">
        <v>1402</v>
      </c>
      <c r="D39" s="833" t="s">
        <v>2195</v>
      </c>
      <c r="E39" s="834" t="s">
        <v>1435</v>
      </c>
      <c r="F39" s="832" t="s">
        <v>1400</v>
      </c>
      <c r="G39" s="832" t="s">
        <v>1464</v>
      </c>
      <c r="H39" s="832" t="s">
        <v>606</v>
      </c>
      <c r="I39" s="832" t="s">
        <v>1329</v>
      </c>
      <c r="J39" s="832" t="s">
        <v>1330</v>
      </c>
      <c r="K39" s="832" t="s">
        <v>1331</v>
      </c>
      <c r="L39" s="835">
        <v>0</v>
      </c>
      <c r="M39" s="835">
        <v>0</v>
      </c>
      <c r="N39" s="832">
        <v>2</v>
      </c>
      <c r="O39" s="836">
        <v>1</v>
      </c>
      <c r="P39" s="835">
        <v>0</v>
      </c>
      <c r="Q39" s="837"/>
      <c r="R39" s="832">
        <v>1</v>
      </c>
      <c r="S39" s="837">
        <v>0.5</v>
      </c>
      <c r="T39" s="836">
        <v>0.5</v>
      </c>
      <c r="U39" s="838">
        <v>0.5</v>
      </c>
    </row>
    <row r="40" spans="1:21" ht="14.4" customHeight="1" x14ac:dyDescent="0.3">
      <c r="A40" s="831">
        <v>25</v>
      </c>
      <c r="B40" s="832" t="s">
        <v>1399</v>
      </c>
      <c r="C40" s="832" t="s">
        <v>1402</v>
      </c>
      <c r="D40" s="833" t="s">
        <v>2195</v>
      </c>
      <c r="E40" s="834" t="s">
        <v>1439</v>
      </c>
      <c r="F40" s="832" t="s">
        <v>1400</v>
      </c>
      <c r="G40" s="832" t="s">
        <v>1454</v>
      </c>
      <c r="H40" s="832" t="s">
        <v>606</v>
      </c>
      <c r="I40" s="832" t="s">
        <v>1264</v>
      </c>
      <c r="J40" s="832" t="s">
        <v>1018</v>
      </c>
      <c r="K40" s="832" t="s">
        <v>1265</v>
      </c>
      <c r="L40" s="835">
        <v>154.36000000000001</v>
      </c>
      <c r="M40" s="835">
        <v>4939.5200000000023</v>
      </c>
      <c r="N40" s="832">
        <v>32</v>
      </c>
      <c r="O40" s="836">
        <v>26.5</v>
      </c>
      <c r="P40" s="835">
        <v>2006.6800000000007</v>
      </c>
      <c r="Q40" s="837">
        <v>0.40624999999999994</v>
      </c>
      <c r="R40" s="832">
        <v>13</v>
      </c>
      <c r="S40" s="837">
        <v>0.40625</v>
      </c>
      <c r="T40" s="836">
        <v>11</v>
      </c>
      <c r="U40" s="838">
        <v>0.41509433962264153</v>
      </c>
    </row>
    <row r="41" spans="1:21" ht="14.4" customHeight="1" x14ac:dyDescent="0.3">
      <c r="A41" s="831">
        <v>25</v>
      </c>
      <c r="B41" s="832" t="s">
        <v>1399</v>
      </c>
      <c r="C41" s="832" t="s">
        <v>1402</v>
      </c>
      <c r="D41" s="833" t="s">
        <v>2195</v>
      </c>
      <c r="E41" s="834" t="s">
        <v>1439</v>
      </c>
      <c r="F41" s="832" t="s">
        <v>1400</v>
      </c>
      <c r="G41" s="832" t="s">
        <v>1518</v>
      </c>
      <c r="H41" s="832" t="s">
        <v>569</v>
      </c>
      <c r="I41" s="832" t="s">
        <v>1519</v>
      </c>
      <c r="J41" s="832" t="s">
        <v>1520</v>
      </c>
      <c r="K41" s="832" t="s">
        <v>1521</v>
      </c>
      <c r="L41" s="835">
        <v>736.33</v>
      </c>
      <c r="M41" s="835">
        <v>736.33</v>
      </c>
      <c r="N41" s="832">
        <v>1</v>
      </c>
      <c r="O41" s="836">
        <v>0.5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25</v>
      </c>
      <c r="B42" s="832" t="s">
        <v>1399</v>
      </c>
      <c r="C42" s="832" t="s">
        <v>1402</v>
      </c>
      <c r="D42" s="833" t="s">
        <v>2195</v>
      </c>
      <c r="E42" s="834" t="s">
        <v>1439</v>
      </c>
      <c r="F42" s="832" t="s">
        <v>1400</v>
      </c>
      <c r="G42" s="832" t="s">
        <v>1522</v>
      </c>
      <c r="H42" s="832" t="s">
        <v>569</v>
      </c>
      <c r="I42" s="832" t="s">
        <v>1523</v>
      </c>
      <c r="J42" s="832" t="s">
        <v>1524</v>
      </c>
      <c r="K42" s="832" t="s">
        <v>1033</v>
      </c>
      <c r="L42" s="835">
        <v>78.33</v>
      </c>
      <c r="M42" s="835">
        <v>156.66</v>
      </c>
      <c r="N42" s="832">
        <v>2</v>
      </c>
      <c r="O42" s="836">
        <v>1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25</v>
      </c>
      <c r="B43" s="832" t="s">
        <v>1399</v>
      </c>
      <c r="C43" s="832" t="s">
        <v>1402</v>
      </c>
      <c r="D43" s="833" t="s">
        <v>2195</v>
      </c>
      <c r="E43" s="834" t="s">
        <v>1439</v>
      </c>
      <c r="F43" s="832" t="s">
        <v>1400</v>
      </c>
      <c r="G43" s="832" t="s">
        <v>1525</v>
      </c>
      <c r="H43" s="832" t="s">
        <v>569</v>
      </c>
      <c r="I43" s="832" t="s">
        <v>1526</v>
      </c>
      <c r="J43" s="832" t="s">
        <v>1527</v>
      </c>
      <c r="K43" s="832" t="s">
        <v>1528</v>
      </c>
      <c r="L43" s="835">
        <v>75.05</v>
      </c>
      <c r="M43" s="835">
        <v>75.05</v>
      </c>
      <c r="N43" s="832">
        <v>1</v>
      </c>
      <c r="O43" s="836">
        <v>0.5</v>
      </c>
      <c r="P43" s="835">
        <v>75.05</v>
      </c>
      <c r="Q43" s="837">
        <v>1</v>
      </c>
      <c r="R43" s="832">
        <v>1</v>
      </c>
      <c r="S43" s="837">
        <v>1</v>
      </c>
      <c r="T43" s="836">
        <v>0.5</v>
      </c>
      <c r="U43" s="838">
        <v>1</v>
      </c>
    </row>
    <row r="44" spans="1:21" ht="14.4" customHeight="1" x14ac:dyDescent="0.3">
      <c r="A44" s="831">
        <v>25</v>
      </c>
      <c r="B44" s="832" t="s">
        <v>1399</v>
      </c>
      <c r="C44" s="832" t="s">
        <v>1402</v>
      </c>
      <c r="D44" s="833" t="s">
        <v>2195</v>
      </c>
      <c r="E44" s="834" t="s">
        <v>1439</v>
      </c>
      <c r="F44" s="832" t="s">
        <v>1400</v>
      </c>
      <c r="G44" s="832" t="s">
        <v>1488</v>
      </c>
      <c r="H44" s="832" t="s">
        <v>569</v>
      </c>
      <c r="I44" s="832" t="s">
        <v>1489</v>
      </c>
      <c r="J44" s="832" t="s">
        <v>1054</v>
      </c>
      <c r="K44" s="832" t="s">
        <v>1490</v>
      </c>
      <c r="L44" s="835">
        <v>48.09</v>
      </c>
      <c r="M44" s="835">
        <v>144.27000000000001</v>
      </c>
      <c r="N44" s="832">
        <v>3</v>
      </c>
      <c r="O44" s="836">
        <v>1.5</v>
      </c>
      <c r="P44" s="835">
        <v>96.18</v>
      </c>
      <c r="Q44" s="837">
        <v>0.66666666666666663</v>
      </c>
      <c r="R44" s="832">
        <v>2</v>
      </c>
      <c r="S44" s="837">
        <v>0.66666666666666663</v>
      </c>
      <c r="T44" s="836">
        <v>1</v>
      </c>
      <c r="U44" s="838">
        <v>0.66666666666666663</v>
      </c>
    </row>
    <row r="45" spans="1:21" ht="14.4" customHeight="1" x14ac:dyDescent="0.3">
      <c r="A45" s="831">
        <v>25</v>
      </c>
      <c r="B45" s="832" t="s">
        <v>1399</v>
      </c>
      <c r="C45" s="832" t="s">
        <v>1402</v>
      </c>
      <c r="D45" s="833" t="s">
        <v>2195</v>
      </c>
      <c r="E45" s="834" t="s">
        <v>1439</v>
      </c>
      <c r="F45" s="832" t="s">
        <v>1400</v>
      </c>
      <c r="G45" s="832" t="s">
        <v>1455</v>
      </c>
      <c r="H45" s="832" t="s">
        <v>569</v>
      </c>
      <c r="I45" s="832" t="s">
        <v>1456</v>
      </c>
      <c r="J45" s="832" t="s">
        <v>1457</v>
      </c>
      <c r="K45" s="832" t="s">
        <v>1458</v>
      </c>
      <c r="L45" s="835">
        <v>132.97999999999999</v>
      </c>
      <c r="M45" s="835">
        <v>531.91999999999996</v>
      </c>
      <c r="N45" s="832">
        <v>4</v>
      </c>
      <c r="O45" s="836">
        <v>2.5</v>
      </c>
      <c r="P45" s="835">
        <v>398.93999999999994</v>
      </c>
      <c r="Q45" s="837">
        <v>0.75</v>
      </c>
      <c r="R45" s="832">
        <v>3</v>
      </c>
      <c r="S45" s="837">
        <v>0.75</v>
      </c>
      <c r="T45" s="836">
        <v>2</v>
      </c>
      <c r="U45" s="838">
        <v>0.8</v>
      </c>
    </row>
    <row r="46" spans="1:21" ht="14.4" customHeight="1" x14ac:dyDescent="0.3">
      <c r="A46" s="831">
        <v>25</v>
      </c>
      <c r="B46" s="832" t="s">
        <v>1399</v>
      </c>
      <c r="C46" s="832" t="s">
        <v>1402</v>
      </c>
      <c r="D46" s="833" t="s">
        <v>2195</v>
      </c>
      <c r="E46" s="834" t="s">
        <v>1439</v>
      </c>
      <c r="F46" s="832" t="s">
        <v>1400</v>
      </c>
      <c r="G46" s="832" t="s">
        <v>1529</v>
      </c>
      <c r="H46" s="832" t="s">
        <v>569</v>
      </c>
      <c r="I46" s="832" t="s">
        <v>1530</v>
      </c>
      <c r="J46" s="832" t="s">
        <v>1064</v>
      </c>
      <c r="K46" s="832" t="s">
        <v>1531</v>
      </c>
      <c r="L46" s="835">
        <v>61.97</v>
      </c>
      <c r="M46" s="835">
        <v>123.94</v>
      </c>
      <c r="N46" s="832">
        <v>2</v>
      </c>
      <c r="O46" s="836">
        <v>1.5</v>
      </c>
      <c r="P46" s="835">
        <v>123.94</v>
      </c>
      <c r="Q46" s="837">
        <v>1</v>
      </c>
      <c r="R46" s="832">
        <v>2</v>
      </c>
      <c r="S46" s="837">
        <v>1</v>
      </c>
      <c r="T46" s="836">
        <v>1.5</v>
      </c>
      <c r="U46" s="838">
        <v>1</v>
      </c>
    </row>
    <row r="47" spans="1:21" ht="14.4" customHeight="1" x14ac:dyDescent="0.3">
      <c r="A47" s="831">
        <v>25</v>
      </c>
      <c r="B47" s="832" t="s">
        <v>1399</v>
      </c>
      <c r="C47" s="832" t="s">
        <v>1402</v>
      </c>
      <c r="D47" s="833" t="s">
        <v>2195</v>
      </c>
      <c r="E47" s="834" t="s">
        <v>1439</v>
      </c>
      <c r="F47" s="832" t="s">
        <v>1400</v>
      </c>
      <c r="G47" s="832" t="s">
        <v>1478</v>
      </c>
      <c r="H47" s="832" t="s">
        <v>569</v>
      </c>
      <c r="I47" s="832" t="s">
        <v>1479</v>
      </c>
      <c r="J47" s="832" t="s">
        <v>1052</v>
      </c>
      <c r="K47" s="832" t="s">
        <v>1480</v>
      </c>
      <c r="L47" s="835">
        <v>34.19</v>
      </c>
      <c r="M47" s="835">
        <v>68.38</v>
      </c>
      <c r="N47" s="832">
        <v>2</v>
      </c>
      <c r="O47" s="836">
        <v>1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25</v>
      </c>
      <c r="B48" s="832" t="s">
        <v>1399</v>
      </c>
      <c r="C48" s="832" t="s">
        <v>1402</v>
      </c>
      <c r="D48" s="833" t="s">
        <v>2195</v>
      </c>
      <c r="E48" s="834" t="s">
        <v>1439</v>
      </c>
      <c r="F48" s="832" t="s">
        <v>1400</v>
      </c>
      <c r="G48" s="832" t="s">
        <v>1461</v>
      </c>
      <c r="H48" s="832" t="s">
        <v>606</v>
      </c>
      <c r="I48" s="832" t="s">
        <v>1481</v>
      </c>
      <c r="J48" s="832" t="s">
        <v>641</v>
      </c>
      <c r="K48" s="832" t="s">
        <v>1482</v>
      </c>
      <c r="L48" s="835">
        <v>24.22</v>
      </c>
      <c r="M48" s="835">
        <v>24.22</v>
      </c>
      <c r="N48" s="832">
        <v>1</v>
      </c>
      <c r="O48" s="836">
        <v>1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25</v>
      </c>
      <c r="B49" s="832" t="s">
        <v>1399</v>
      </c>
      <c r="C49" s="832" t="s">
        <v>1402</v>
      </c>
      <c r="D49" s="833" t="s">
        <v>2195</v>
      </c>
      <c r="E49" s="834" t="s">
        <v>1439</v>
      </c>
      <c r="F49" s="832" t="s">
        <v>1400</v>
      </c>
      <c r="G49" s="832" t="s">
        <v>1461</v>
      </c>
      <c r="H49" s="832" t="s">
        <v>569</v>
      </c>
      <c r="I49" s="832" t="s">
        <v>1462</v>
      </c>
      <c r="J49" s="832" t="s">
        <v>641</v>
      </c>
      <c r="K49" s="832" t="s">
        <v>1463</v>
      </c>
      <c r="L49" s="835">
        <v>24.22</v>
      </c>
      <c r="M49" s="835">
        <v>145.32</v>
      </c>
      <c r="N49" s="832">
        <v>6</v>
      </c>
      <c r="O49" s="836">
        <v>3.5</v>
      </c>
      <c r="P49" s="835">
        <v>48.44</v>
      </c>
      <c r="Q49" s="837">
        <v>0.33333333333333331</v>
      </c>
      <c r="R49" s="832">
        <v>2</v>
      </c>
      <c r="S49" s="837">
        <v>0.33333333333333331</v>
      </c>
      <c r="T49" s="836">
        <v>1</v>
      </c>
      <c r="U49" s="838">
        <v>0.2857142857142857</v>
      </c>
    </row>
    <row r="50" spans="1:21" ht="14.4" customHeight="1" x14ac:dyDescent="0.3">
      <c r="A50" s="831">
        <v>25</v>
      </c>
      <c r="B50" s="832" t="s">
        <v>1399</v>
      </c>
      <c r="C50" s="832" t="s">
        <v>1402</v>
      </c>
      <c r="D50" s="833" t="s">
        <v>2195</v>
      </c>
      <c r="E50" s="834" t="s">
        <v>1439</v>
      </c>
      <c r="F50" s="832" t="s">
        <v>1400</v>
      </c>
      <c r="G50" s="832" t="s">
        <v>1532</v>
      </c>
      <c r="H50" s="832" t="s">
        <v>569</v>
      </c>
      <c r="I50" s="832" t="s">
        <v>1533</v>
      </c>
      <c r="J50" s="832" t="s">
        <v>621</v>
      </c>
      <c r="K50" s="832" t="s">
        <v>1534</v>
      </c>
      <c r="L50" s="835">
        <v>52.61</v>
      </c>
      <c r="M50" s="835">
        <v>52.61</v>
      </c>
      <c r="N50" s="832">
        <v>1</v>
      </c>
      <c r="O50" s="836">
        <v>0.5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25</v>
      </c>
      <c r="B51" s="832" t="s">
        <v>1399</v>
      </c>
      <c r="C51" s="832" t="s">
        <v>1402</v>
      </c>
      <c r="D51" s="833" t="s">
        <v>2195</v>
      </c>
      <c r="E51" s="834" t="s">
        <v>1440</v>
      </c>
      <c r="F51" s="832" t="s">
        <v>1400</v>
      </c>
      <c r="G51" s="832" t="s">
        <v>1454</v>
      </c>
      <c r="H51" s="832" t="s">
        <v>606</v>
      </c>
      <c r="I51" s="832" t="s">
        <v>1264</v>
      </c>
      <c r="J51" s="832" t="s">
        <v>1018</v>
      </c>
      <c r="K51" s="832" t="s">
        <v>1265</v>
      </c>
      <c r="L51" s="835">
        <v>154.36000000000001</v>
      </c>
      <c r="M51" s="835">
        <v>8335.44</v>
      </c>
      <c r="N51" s="832">
        <v>54</v>
      </c>
      <c r="O51" s="836">
        <v>49.5</v>
      </c>
      <c r="P51" s="835">
        <v>2469.7600000000011</v>
      </c>
      <c r="Q51" s="837">
        <v>0.29629629629629639</v>
      </c>
      <c r="R51" s="832">
        <v>16</v>
      </c>
      <c r="S51" s="837">
        <v>0.29629629629629628</v>
      </c>
      <c r="T51" s="836">
        <v>13.5</v>
      </c>
      <c r="U51" s="838">
        <v>0.27272727272727271</v>
      </c>
    </row>
    <row r="52" spans="1:21" ht="14.4" customHeight="1" x14ac:dyDescent="0.3">
      <c r="A52" s="831">
        <v>25</v>
      </c>
      <c r="B52" s="832" t="s">
        <v>1399</v>
      </c>
      <c r="C52" s="832" t="s">
        <v>1402</v>
      </c>
      <c r="D52" s="833" t="s">
        <v>2195</v>
      </c>
      <c r="E52" s="834" t="s">
        <v>1440</v>
      </c>
      <c r="F52" s="832" t="s">
        <v>1400</v>
      </c>
      <c r="G52" s="832" t="s">
        <v>1522</v>
      </c>
      <c r="H52" s="832" t="s">
        <v>569</v>
      </c>
      <c r="I52" s="832" t="s">
        <v>1523</v>
      </c>
      <c r="J52" s="832" t="s">
        <v>1524</v>
      </c>
      <c r="K52" s="832" t="s">
        <v>1033</v>
      </c>
      <c r="L52" s="835">
        <v>78.33</v>
      </c>
      <c r="M52" s="835">
        <v>156.66</v>
      </c>
      <c r="N52" s="832">
        <v>2</v>
      </c>
      <c r="O52" s="836">
        <v>0.5</v>
      </c>
      <c r="P52" s="835">
        <v>156.66</v>
      </c>
      <c r="Q52" s="837">
        <v>1</v>
      </c>
      <c r="R52" s="832">
        <v>2</v>
      </c>
      <c r="S52" s="837">
        <v>1</v>
      </c>
      <c r="T52" s="836">
        <v>0.5</v>
      </c>
      <c r="U52" s="838">
        <v>1</v>
      </c>
    </row>
    <row r="53" spans="1:21" ht="14.4" customHeight="1" x14ac:dyDescent="0.3">
      <c r="A53" s="831">
        <v>25</v>
      </c>
      <c r="B53" s="832" t="s">
        <v>1399</v>
      </c>
      <c r="C53" s="832" t="s">
        <v>1402</v>
      </c>
      <c r="D53" s="833" t="s">
        <v>2195</v>
      </c>
      <c r="E53" s="834" t="s">
        <v>1440</v>
      </c>
      <c r="F53" s="832" t="s">
        <v>1400</v>
      </c>
      <c r="G53" s="832" t="s">
        <v>1522</v>
      </c>
      <c r="H53" s="832" t="s">
        <v>569</v>
      </c>
      <c r="I53" s="832" t="s">
        <v>1535</v>
      </c>
      <c r="J53" s="832" t="s">
        <v>1524</v>
      </c>
      <c r="K53" s="832" t="s">
        <v>1536</v>
      </c>
      <c r="L53" s="835">
        <v>391.67</v>
      </c>
      <c r="M53" s="835">
        <v>391.67</v>
      </c>
      <c r="N53" s="832">
        <v>1</v>
      </c>
      <c r="O53" s="836">
        <v>0.5</v>
      </c>
      <c r="P53" s="835">
        <v>391.67</v>
      </c>
      <c r="Q53" s="837">
        <v>1</v>
      </c>
      <c r="R53" s="832">
        <v>1</v>
      </c>
      <c r="S53" s="837">
        <v>1</v>
      </c>
      <c r="T53" s="836">
        <v>0.5</v>
      </c>
      <c r="U53" s="838">
        <v>1</v>
      </c>
    </row>
    <row r="54" spans="1:21" ht="14.4" customHeight="1" x14ac:dyDescent="0.3">
      <c r="A54" s="831">
        <v>25</v>
      </c>
      <c r="B54" s="832" t="s">
        <v>1399</v>
      </c>
      <c r="C54" s="832" t="s">
        <v>1402</v>
      </c>
      <c r="D54" s="833" t="s">
        <v>2195</v>
      </c>
      <c r="E54" s="834" t="s">
        <v>1440</v>
      </c>
      <c r="F54" s="832" t="s">
        <v>1400</v>
      </c>
      <c r="G54" s="832" t="s">
        <v>1537</v>
      </c>
      <c r="H54" s="832" t="s">
        <v>569</v>
      </c>
      <c r="I54" s="832" t="s">
        <v>1538</v>
      </c>
      <c r="J54" s="832" t="s">
        <v>1539</v>
      </c>
      <c r="K54" s="832" t="s">
        <v>1315</v>
      </c>
      <c r="L54" s="835">
        <v>846.47</v>
      </c>
      <c r="M54" s="835">
        <v>1692.94</v>
      </c>
      <c r="N54" s="832">
        <v>2</v>
      </c>
      <c r="O54" s="836">
        <v>2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25</v>
      </c>
      <c r="B55" s="832" t="s">
        <v>1399</v>
      </c>
      <c r="C55" s="832" t="s">
        <v>1402</v>
      </c>
      <c r="D55" s="833" t="s">
        <v>2195</v>
      </c>
      <c r="E55" s="834" t="s">
        <v>1440</v>
      </c>
      <c r="F55" s="832" t="s">
        <v>1400</v>
      </c>
      <c r="G55" s="832" t="s">
        <v>1474</v>
      </c>
      <c r="H55" s="832" t="s">
        <v>569</v>
      </c>
      <c r="I55" s="832" t="s">
        <v>1475</v>
      </c>
      <c r="J55" s="832" t="s">
        <v>1476</v>
      </c>
      <c r="K55" s="832" t="s">
        <v>1477</v>
      </c>
      <c r="L55" s="835">
        <v>121.07</v>
      </c>
      <c r="M55" s="835">
        <v>121.07</v>
      </c>
      <c r="N55" s="832">
        <v>1</v>
      </c>
      <c r="O55" s="836">
        <v>0.5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25</v>
      </c>
      <c r="B56" s="832" t="s">
        <v>1399</v>
      </c>
      <c r="C56" s="832" t="s">
        <v>1402</v>
      </c>
      <c r="D56" s="833" t="s">
        <v>2195</v>
      </c>
      <c r="E56" s="834" t="s">
        <v>1440</v>
      </c>
      <c r="F56" s="832" t="s">
        <v>1400</v>
      </c>
      <c r="G56" s="832" t="s">
        <v>1488</v>
      </c>
      <c r="H56" s="832" t="s">
        <v>569</v>
      </c>
      <c r="I56" s="832" t="s">
        <v>1489</v>
      </c>
      <c r="J56" s="832" t="s">
        <v>1054</v>
      </c>
      <c r="K56" s="832" t="s">
        <v>1490</v>
      </c>
      <c r="L56" s="835">
        <v>48.09</v>
      </c>
      <c r="M56" s="835">
        <v>48.09</v>
      </c>
      <c r="N56" s="832">
        <v>1</v>
      </c>
      <c r="O56" s="836">
        <v>1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25</v>
      </c>
      <c r="B57" s="832" t="s">
        <v>1399</v>
      </c>
      <c r="C57" s="832" t="s">
        <v>1402</v>
      </c>
      <c r="D57" s="833" t="s">
        <v>2195</v>
      </c>
      <c r="E57" s="834" t="s">
        <v>1440</v>
      </c>
      <c r="F57" s="832" t="s">
        <v>1400</v>
      </c>
      <c r="G57" s="832" t="s">
        <v>1455</v>
      </c>
      <c r="H57" s="832" t="s">
        <v>569</v>
      </c>
      <c r="I57" s="832" t="s">
        <v>1456</v>
      </c>
      <c r="J57" s="832" t="s">
        <v>1457</v>
      </c>
      <c r="K57" s="832" t="s">
        <v>1458</v>
      </c>
      <c r="L57" s="835">
        <v>132.97999999999999</v>
      </c>
      <c r="M57" s="835">
        <v>1728.74</v>
      </c>
      <c r="N57" s="832">
        <v>13</v>
      </c>
      <c r="O57" s="836">
        <v>10.5</v>
      </c>
      <c r="P57" s="835">
        <v>265.95999999999998</v>
      </c>
      <c r="Q57" s="837">
        <v>0.15384615384615383</v>
      </c>
      <c r="R57" s="832">
        <v>2</v>
      </c>
      <c r="S57" s="837">
        <v>0.15384615384615385</v>
      </c>
      <c r="T57" s="836">
        <v>2</v>
      </c>
      <c r="U57" s="838">
        <v>0.19047619047619047</v>
      </c>
    </row>
    <row r="58" spans="1:21" ht="14.4" customHeight="1" x14ac:dyDescent="0.3">
      <c r="A58" s="831">
        <v>25</v>
      </c>
      <c r="B58" s="832" t="s">
        <v>1399</v>
      </c>
      <c r="C58" s="832" t="s">
        <v>1402</v>
      </c>
      <c r="D58" s="833" t="s">
        <v>2195</v>
      </c>
      <c r="E58" s="834" t="s">
        <v>1440</v>
      </c>
      <c r="F58" s="832" t="s">
        <v>1400</v>
      </c>
      <c r="G58" s="832" t="s">
        <v>1455</v>
      </c>
      <c r="H58" s="832" t="s">
        <v>569</v>
      </c>
      <c r="I58" s="832" t="s">
        <v>1540</v>
      </c>
      <c r="J58" s="832" t="s">
        <v>1457</v>
      </c>
      <c r="K58" s="832" t="s">
        <v>1458</v>
      </c>
      <c r="L58" s="835">
        <v>132.97999999999999</v>
      </c>
      <c r="M58" s="835">
        <v>664.89999999999986</v>
      </c>
      <c r="N58" s="832">
        <v>5</v>
      </c>
      <c r="O58" s="836">
        <v>3.5</v>
      </c>
      <c r="P58" s="835">
        <v>398.93999999999994</v>
      </c>
      <c r="Q58" s="837">
        <v>0.60000000000000009</v>
      </c>
      <c r="R58" s="832">
        <v>3</v>
      </c>
      <c r="S58" s="837">
        <v>0.6</v>
      </c>
      <c r="T58" s="836">
        <v>1.5</v>
      </c>
      <c r="U58" s="838">
        <v>0.42857142857142855</v>
      </c>
    </row>
    <row r="59" spans="1:21" ht="14.4" customHeight="1" x14ac:dyDescent="0.3">
      <c r="A59" s="831">
        <v>25</v>
      </c>
      <c r="B59" s="832" t="s">
        <v>1399</v>
      </c>
      <c r="C59" s="832" t="s">
        <v>1402</v>
      </c>
      <c r="D59" s="833" t="s">
        <v>2195</v>
      </c>
      <c r="E59" s="834" t="s">
        <v>1440</v>
      </c>
      <c r="F59" s="832" t="s">
        <v>1400</v>
      </c>
      <c r="G59" s="832" t="s">
        <v>1478</v>
      </c>
      <c r="H59" s="832" t="s">
        <v>569</v>
      </c>
      <c r="I59" s="832" t="s">
        <v>1479</v>
      </c>
      <c r="J59" s="832" t="s">
        <v>1052</v>
      </c>
      <c r="K59" s="832" t="s">
        <v>1480</v>
      </c>
      <c r="L59" s="835">
        <v>34.19</v>
      </c>
      <c r="M59" s="835">
        <v>68.38</v>
      </c>
      <c r="N59" s="832">
        <v>2</v>
      </c>
      <c r="O59" s="836">
        <v>0.5</v>
      </c>
      <c r="P59" s="835">
        <v>68.38</v>
      </c>
      <c r="Q59" s="837">
        <v>1</v>
      </c>
      <c r="R59" s="832">
        <v>2</v>
      </c>
      <c r="S59" s="837">
        <v>1</v>
      </c>
      <c r="T59" s="836">
        <v>0.5</v>
      </c>
      <c r="U59" s="838">
        <v>1</v>
      </c>
    </row>
    <row r="60" spans="1:21" ht="14.4" customHeight="1" x14ac:dyDescent="0.3">
      <c r="A60" s="831">
        <v>25</v>
      </c>
      <c r="B60" s="832" t="s">
        <v>1399</v>
      </c>
      <c r="C60" s="832" t="s">
        <v>1402</v>
      </c>
      <c r="D60" s="833" t="s">
        <v>2195</v>
      </c>
      <c r="E60" s="834" t="s">
        <v>1440</v>
      </c>
      <c r="F60" s="832" t="s">
        <v>1400</v>
      </c>
      <c r="G60" s="832" t="s">
        <v>1459</v>
      </c>
      <c r="H60" s="832" t="s">
        <v>606</v>
      </c>
      <c r="I60" s="832" t="s">
        <v>1460</v>
      </c>
      <c r="J60" s="832" t="s">
        <v>737</v>
      </c>
      <c r="K60" s="832" t="s">
        <v>1218</v>
      </c>
      <c r="L60" s="835">
        <v>490.89</v>
      </c>
      <c r="M60" s="835">
        <v>490.89</v>
      </c>
      <c r="N60" s="832">
        <v>1</v>
      </c>
      <c r="O60" s="836">
        <v>1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25</v>
      </c>
      <c r="B61" s="832" t="s">
        <v>1399</v>
      </c>
      <c r="C61" s="832" t="s">
        <v>1402</v>
      </c>
      <c r="D61" s="833" t="s">
        <v>2195</v>
      </c>
      <c r="E61" s="834" t="s">
        <v>1440</v>
      </c>
      <c r="F61" s="832" t="s">
        <v>1400</v>
      </c>
      <c r="G61" s="832" t="s">
        <v>1459</v>
      </c>
      <c r="H61" s="832" t="s">
        <v>606</v>
      </c>
      <c r="I61" s="832" t="s">
        <v>1541</v>
      </c>
      <c r="J61" s="832" t="s">
        <v>737</v>
      </c>
      <c r="K61" s="832" t="s">
        <v>1216</v>
      </c>
      <c r="L61" s="835">
        <v>736.33</v>
      </c>
      <c r="M61" s="835">
        <v>1472.66</v>
      </c>
      <c r="N61" s="832">
        <v>2</v>
      </c>
      <c r="O61" s="836">
        <v>0.5</v>
      </c>
      <c r="P61" s="835">
        <v>1472.66</v>
      </c>
      <c r="Q61" s="837">
        <v>1</v>
      </c>
      <c r="R61" s="832">
        <v>2</v>
      </c>
      <c r="S61" s="837">
        <v>1</v>
      </c>
      <c r="T61" s="836">
        <v>0.5</v>
      </c>
      <c r="U61" s="838">
        <v>1</v>
      </c>
    </row>
    <row r="62" spans="1:21" ht="14.4" customHeight="1" x14ac:dyDescent="0.3">
      <c r="A62" s="831">
        <v>25</v>
      </c>
      <c r="B62" s="832" t="s">
        <v>1399</v>
      </c>
      <c r="C62" s="832" t="s">
        <v>1402</v>
      </c>
      <c r="D62" s="833" t="s">
        <v>2195</v>
      </c>
      <c r="E62" s="834" t="s">
        <v>1440</v>
      </c>
      <c r="F62" s="832" t="s">
        <v>1400</v>
      </c>
      <c r="G62" s="832" t="s">
        <v>1461</v>
      </c>
      <c r="H62" s="832" t="s">
        <v>569</v>
      </c>
      <c r="I62" s="832" t="s">
        <v>1462</v>
      </c>
      <c r="J62" s="832" t="s">
        <v>641</v>
      </c>
      <c r="K62" s="832" t="s">
        <v>1463</v>
      </c>
      <c r="L62" s="835">
        <v>24.22</v>
      </c>
      <c r="M62" s="835">
        <v>72.66</v>
      </c>
      <c r="N62" s="832">
        <v>3</v>
      </c>
      <c r="O62" s="836">
        <v>2.5</v>
      </c>
      <c r="P62" s="835">
        <v>48.44</v>
      </c>
      <c r="Q62" s="837">
        <v>0.66666666666666663</v>
      </c>
      <c r="R62" s="832">
        <v>2</v>
      </c>
      <c r="S62" s="837">
        <v>0.66666666666666663</v>
      </c>
      <c r="T62" s="836">
        <v>1.5</v>
      </c>
      <c r="U62" s="838">
        <v>0.6</v>
      </c>
    </row>
    <row r="63" spans="1:21" ht="14.4" customHeight="1" x14ac:dyDescent="0.3">
      <c r="A63" s="831">
        <v>25</v>
      </c>
      <c r="B63" s="832" t="s">
        <v>1399</v>
      </c>
      <c r="C63" s="832" t="s">
        <v>1402</v>
      </c>
      <c r="D63" s="833" t="s">
        <v>2195</v>
      </c>
      <c r="E63" s="834" t="s">
        <v>1440</v>
      </c>
      <c r="F63" s="832" t="s">
        <v>1400</v>
      </c>
      <c r="G63" s="832" t="s">
        <v>1542</v>
      </c>
      <c r="H63" s="832" t="s">
        <v>569</v>
      </c>
      <c r="I63" s="832" t="s">
        <v>1543</v>
      </c>
      <c r="J63" s="832" t="s">
        <v>1544</v>
      </c>
      <c r="K63" s="832" t="s">
        <v>1545</v>
      </c>
      <c r="L63" s="835">
        <v>42.08</v>
      </c>
      <c r="M63" s="835">
        <v>42.08</v>
      </c>
      <c r="N63" s="832">
        <v>1</v>
      </c>
      <c r="O63" s="836">
        <v>0.5</v>
      </c>
      <c r="P63" s="835">
        <v>42.08</v>
      </c>
      <c r="Q63" s="837">
        <v>1</v>
      </c>
      <c r="R63" s="832">
        <v>1</v>
      </c>
      <c r="S63" s="837">
        <v>1</v>
      </c>
      <c r="T63" s="836">
        <v>0.5</v>
      </c>
      <c r="U63" s="838">
        <v>1</v>
      </c>
    </row>
    <row r="64" spans="1:21" ht="14.4" customHeight="1" x14ac:dyDescent="0.3">
      <c r="A64" s="831">
        <v>25</v>
      </c>
      <c r="B64" s="832" t="s">
        <v>1399</v>
      </c>
      <c r="C64" s="832" t="s">
        <v>1402</v>
      </c>
      <c r="D64" s="833" t="s">
        <v>2195</v>
      </c>
      <c r="E64" s="834" t="s">
        <v>1440</v>
      </c>
      <c r="F64" s="832" t="s">
        <v>1400</v>
      </c>
      <c r="G64" s="832" t="s">
        <v>1546</v>
      </c>
      <c r="H64" s="832" t="s">
        <v>569</v>
      </c>
      <c r="I64" s="832" t="s">
        <v>1547</v>
      </c>
      <c r="J64" s="832" t="s">
        <v>1343</v>
      </c>
      <c r="K64" s="832" t="s">
        <v>1548</v>
      </c>
      <c r="L64" s="835">
        <v>90.57</v>
      </c>
      <c r="M64" s="835">
        <v>90.57</v>
      </c>
      <c r="N64" s="832">
        <v>1</v>
      </c>
      <c r="O64" s="836">
        <v>1</v>
      </c>
      <c r="P64" s="835">
        <v>90.57</v>
      </c>
      <c r="Q64" s="837">
        <v>1</v>
      </c>
      <c r="R64" s="832">
        <v>1</v>
      </c>
      <c r="S64" s="837">
        <v>1</v>
      </c>
      <c r="T64" s="836">
        <v>1</v>
      </c>
      <c r="U64" s="838">
        <v>1</v>
      </c>
    </row>
    <row r="65" spans="1:21" ht="14.4" customHeight="1" x14ac:dyDescent="0.3">
      <c r="A65" s="831">
        <v>25</v>
      </c>
      <c r="B65" s="832" t="s">
        <v>1399</v>
      </c>
      <c r="C65" s="832" t="s">
        <v>1402</v>
      </c>
      <c r="D65" s="833" t="s">
        <v>2195</v>
      </c>
      <c r="E65" s="834" t="s">
        <v>1444</v>
      </c>
      <c r="F65" s="832" t="s">
        <v>1400</v>
      </c>
      <c r="G65" s="832" t="s">
        <v>1454</v>
      </c>
      <c r="H65" s="832" t="s">
        <v>569</v>
      </c>
      <c r="I65" s="832" t="s">
        <v>1549</v>
      </c>
      <c r="J65" s="832" t="s">
        <v>1018</v>
      </c>
      <c r="K65" s="832" t="s">
        <v>1550</v>
      </c>
      <c r="L65" s="835">
        <v>0</v>
      </c>
      <c r="M65" s="835">
        <v>0</v>
      </c>
      <c r="N65" s="832">
        <v>3</v>
      </c>
      <c r="O65" s="836">
        <v>3</v>
      </c>
      <c r="P65" s="835">
        <v>0</v>
      </c>
      <c r="Q65" s="837"/>
      <c r="R65" s="832">
        <v>2</v>
      </c>
      <c r="S65" s="837">
        <v>0.66666666666666663</v>
      </c>
      <c r="T65" s="836">
        <v>2</v>
      </c>
      <c r="U65" s="838">
        <v>0.66666666666666663</v>
      </c>
    </row>
    <row r="66" spans="1:21" ht="14.4" customHeight="1" x14ac:dyDescent="0.3">
      <c r="A66" s="831">
        <v>25</v>
      </c>
      <c r="B66" s="832" t="s">
        <v>1399</v>
      </c>
      <c r="C66" s="832" t="s">
        <v>1402</v>
      </c>
      <c r="D66" s="833" t="s">
        <v>2195</v>
      </c>
      <c r="E66" s="834" t="s">
        <v>1444</v>
      </c>
      <c r="F66" s="832" t="s">
        <v>1400</v>
      </c>
      <c r="G66" s="832" t="s">
        <v>1454</v>
      </c>
      <c r="H66" s="832" t="s">
        <v>606</v>
      </c>
      <c r="I66" s="832" t="s">
        <v>1264</v>
      </c>
      <c r="J66" s="832" t="s">
        <v>1018</v>
      </c>
      <c r="K66" s="832" t="s">
        <v>1265</v>
      </c>
      <c r="L66" s="835">
        <v>154.36000000000001</v>
      </c>
      <c r="M66" s="835">
        <v>2315.4000000000005</v>
      </c>
      <c r="N66" s="832">
        <v>15</v>
      </c>
      <c r="O66" s="836">
        <v>14</v>
      </c>
      <c r="P66" s="835">
        <v>771.80000000000007</v>
      </c>
      <c r="Q66" s="837">
        <v>0.33333333333333326</v>
      </c>
      <c r="R66" s="832">
        <v>5</v>
      </c>
      <c r="S66" s="837">
        <v>0.33333333333333331</v>
      </c>
      <c r="T66" s="836">
        <v>5</v>
      </c>
      <c r="U66" s="838">
        <v>0.35714285714285715</v>
      </c>
    </row>
    <row r="67" spans="1:21" ht="14.4" customHeight="1" x14ac:dyDescent="0.3">
      <c r="A67" s="831">
        <v>25</v>
      </c>
      <c r="B67" s="832" t="s">
        <v>1399</v>
      </c>
      <c r="C67" s="832" t="s">
        <v>1402</v>
      </c>
      <c r="D67" s="833" t="s">
        <v>2195</v>
      </c>
      <c r="E67" s="834" t="s">
        <v>1444</v>
      </c>
      <c r="F67" s="832" t="s">
        <v>1400</v>
      </c>
      <c r="G67" s="832" t="s">
        <v>1454</v>
      </c>
      <c r="H67" s="832" t="s">
        <v>569</v>
      </c>
      <c r="I67" s="832" t="s">
        <v>1506</v>
      </c>
      <c r="J67" s="832" t="s">
        <v>1018</v>
      </c>
      <c r="K67" s="832" t="s">
        <v>1265</v>
      </c>
      <c r="L67" s="835">
        <v>154.36000000000001</v>
      </c>
      <c r="M67" s="835">
        <v>154.36000000000001</v>
      </c>
      <c r="N67" s="832">
        <v>1</v>
      </c>
      <c r="O67" s="836">
        <v>1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25</v>
      </c>
      <c r="B68" s="832" t="s">
        <v>1399</v>
      </c>
      <c r="C68" s="832" t="s">
        <v>1402</v>
      </c>
      <c r="D68" s="833" t="s">
        <v>2195</v>
      </c>
      <c r="E68" s="834" t="s">
        <v>1444</v>
      </c>
      <c r="F68" s="832" t="s">
        <v>1400</v>
      </c>
      <c r="G68" s="832" t="s">
        <v>1522</v>
      </c>
      <c r="H68" s="832" t="s">
        <v>569</v>
      </c>
      <c r="I68" s="832" t="s">
        <v>1523</v>
      </c>
      <c r="J68" s="832" t="s">
        <v>1524</v>
      </c>
      <c r="K68" s="832" t="s">
        <v>1033</v>
      </c>
      <c r="L68" s="835">
        <v>78.33</v>
      </c>
      <c r="M68" s="835">
        <v>234.99</v>
      </c>
      <c r="N68" s="832">
        <v>3</v>
      </c>
      <c r="O68" s="836">
        <v>3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25</v>
      </c>
      <c r="B69" s="832" t="s">
        <v>1399</v>
      </c>
      <c r="C69" s="832" t="s">
        <v>1402</v>
      </c>
      <c r="D69" s="833" t="s">
        <v>2195</v>
      </c>
      <c r="E69" s="834" t="s">
        <v>1444</v>
      </c>
      <c r="F69" s="832" t="s">
        <v>1400</v>
      </c>
      <c r="G69" s="832" t="s">
        <v>1455</v>
      </c>
      <c r="H69" s="832" t="s">
        <v>569</v>
      </c>
      <c r="I69" s="832" t="s">
        <v>1456</v>
      </c>
      <c r="J69" s="832" t="s">
        <v>1457</v>
      </c>
      <c r="K69" s="832" t="s">
        <v>1458</v>
      </c>
      <c r="L69" s="835">
        <v>132.97999999999999</v>
      </c>
      <c r="M69" s="835">
        <v>398.93999999999994</v>
      </c>
      <c r="N69" s="832">
        <v>3</v>
      </c>
      <c r="O69" s="836">
        <v>3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25</v>
      </c>
      <c r="B70" s="832" t="s">
        <v>1399</v>
      </c>
      <c r="C70" s="832" t="s">
        <v>1402</v>
      </c>
      <c r="D70" s="833" t="s">
        <v>2195</v>
      </c>
      <c r="E70" s="834" t="s">
        <v>1444</v>
      </c>
      <c r="F70" s="832" t="s">
        <v>1400</v>
      </c>
      <c r="G70" s="832" t="s">
        <v>1551</v>
      </c>
      <c r="H70" s="832" t="s">
        <v>569</v>
      </c>
      <c r="I70" s="832" t="s">
        <v>1552</v>
      </c>
      <c r="J70" s="832" t="s">
        <v>1553</v>
      </c>
      <c r="K70" s="832" t="s">
        <v>1554</v>
      </c>
      <c r="L70" s="835">
        <v>11.73</v>
      </c>
      <c r="M70" s="835">
        <v>11.73</v>
      </c>
      <c r="N70" s="832">
        <v>1</v>
      </c>
      <c r="O70" s="836">
        <v>1</v>
      </c>
      <c r="P70" s="835">
        <v>11.73</v>
      </c>
      <c r="Q70" s="837">
        <v>1</v>
      </c>
      <c r="R70" s="832">
        <v>1</v>
      </c>
      <c r="S70" s="837">
        <v>1</v>
      </c>
      <c r="T70" s="836">
        <v>1</v>
      </c>
      <c r="U70" s="838">
        <v>1</v>
      </c>
    </row>
    <row r="71" spans="1:21" ht="14.4" customHeight="1" x14ac:dyDescent="0.3">
      <c r="A71" s="831">
        <v>25</v>
      </c>
      <c r="B71" s="832" t="s">
        <v>1399</v>
      </c>
      <c r="C71" s="832" t="s">
        <v>1402</v>
      </c>
      <c r="D71" s="833" t="s">
        <v>2195</v>
      </c>
      <c r="E71" s="834" t="s">
        <v>1444</v>
      </c>
      <c r="F71" s="832" t="s">
        <v>1400</v>
      </c>
      <c r="G71" s="832" t="s">
        <v>1478</v>
      </c>
      <c r="H71" s="832" t="s">
        <v>569</v>
      </c>
      <c r="I71" s="832" t="s">
        <v>1479</v>
      </c>
      <c r="J71" s="832" t="s">
        <v>1052</v>
      </c>
      <c r="K71" s="832" t="s">
        <v>1480</v>
      </c>
      <c r="L71" s="835">
        <v>34.19</v>
      </c>
      <c r="M71" s="835">
        <v>34.19</v>
      </c>
      <c r="N71" s="832">
        <v>1</v>
      </c>
      <c r="O71" s="836">
        <v>0.5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25</v>
      </c>
      <c r="B72" s="832" t="s">
        <v>1399</v>
      </c>
      <c r="C72" s="832" t="s">
        <v>1402</v>
      </c>
      <c r="D72" s="833" t="s">
        <v>2195</v>
      </c>
      <c r="E72" s="834" t="s">
        <v>1444</v>
      </c>
      <c r="F72" s="832" t="s">
        <v>1400</v>
      </c>
      <c r="G72" s="832" t="s">
        <v>1461</v>
      </c>
      <c r="H72" s="832" t="s">
        <v>606</v>
      </c>
      <c r="I72" s="832" t="s">
        <v>1317</v>
      </c>
      <c r="J72" s="832" t="s">
        <v>641</v>
      </c>
      <c r="K72" s="832" t="s">
        <v>1318</v>
      </c>
      <c r="L72" s="835">
        <v>48.42</v>
      </c>
      <c r="M72" s="835">
        <v>96.84</v>
      </c>
      <c r="N72" s="832">
        <v>2</v>
      </c>
      <c r="O72" s="836">
        <v>1.5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25</v>
      </c>
      <c r="B73" s="832" t="s">
        <v>1399</v>
      </c>
      <c r="C73" s="832" t="s">
        <v>1402</v>
      </c>
      <c r="D73" s="833" t="s">
        <v>2195</v>
      </c>
      <c r="E73" s="834" t="s">
        <v>1449</v>
      </c>
      <c r="F73" s="832" t="s">
        <v>1400</v>
      </c>
      <c r="G73" s="832" t="s">
        <v>1454</v>
      </c>
      <c r="H73" s="832" t="s">
        <v>606</v>
      </c>
      <c r="I73" s="832" t="s">
        <v>1264</v>
      </c>
      <c r="J73" s="832" t="s">
        <v>1018</v>
      </c>
      <c r="K73" s="832" t="s">
        <v>1265</v>
      </c>
      <c r="L73" s="835">
        <v>154.36000000000001</v>
      </c>
      <c r="M73" s="835">
        <v>2161.04</v>
      </c>
      <c r="N73" s="832">
        <v>14</v>
      </c>
      <c r="O73" s="836">
        <v>13.5</v>
      </c>
      <c r="P73" s="835">
        <v>1234.8800000000001</v>
      </c>
      <c r="Q73" s="837">
        <v>0.57142857142857151</v>
      </c>
      <c r="R73" s="832">
        <v>8</v>
      </c>
      <c r="S73" s="837">
        <v>0.5714285714285714</v>
      </c>
      <c r="T73" s="836">
        <v>8</v>
      </c>
      <c r="U73" s="838">
        <v>0.59259259259259256</v>
      </c>
    </row>
    <row r="74" spans="1:21" ht="14.4" customHeight="1" x14ac:dyDescent="0.3">
      <c r="A74" s="831">
        <v>25</v>
      </c>
      <c r="B74" s="832" t="s">
        <v>1399</v>
      </c>
      <c r="C74" s="832" t="s">
        <v>1402</v>
      </c>
      <c r="D74" s="833" t="s">
        <v>2195</v>
      </c>
      <c r="E74" s="834" t="s">
        <v>1449</v>
      </c>
      <c r="F74" s="832" t="s">
        <v>1400</v>
      </c>
      <c r="G74" s="832" t="s">
        <v>1507</v>
      </c>
      <c r="H74" s="832" t="s">
        <v>569</v>
      </c>
      <c r="I74" s="832" t="s">
        <v>1271</v>
      </c>
      <c r="J74" s="832" t="s">
        <v>1272</v>
      </c>
      <c r="K74" s="832" t="s">
        <v>1033</v>
      </c>
      <c r="L74" s="835">
        <v>170.52</v>
      </c>
      <c r="M74" s="835">
        <v>170.52</v>
      </c>
      <c r="N74" s="832">
        <v>1</v>
      </c>
      <c r="O74" s="836">
        <v>1</v>
      </c>
      <c r="P74" s="835">
        <v>170.52</v>
      </c>
      <c r="Q74" s="837">
        <v>1</v>
      </c>
      <c r="R74" s="832">
        <v>1</v>
      </c>
      <c r="S74" s="837">
        <v>1</v>
      </c>
      <c r="T74" s="836">
        <v>1</v>
      </c>
      <c r="U74" s="838">
        <v>1</v>
      </c>
    </row>
    <row r="75" spans="1:21" ht="14.4" customHeight="1" x14ac:dyDescent="0.3">
      <c r="A75" s="831">
        <v>25</v>
      </c>
      <c r="B75" s="832" t="s">
        <v>1399</v>
      </c>
      <c r="C75" s="832" t="s">
        <v>1402</v>
      </c>
      <c r="D75" s="833" t="s">
        <v>2195</v>
      </c>
      <c r="E75" s="834" t="s">
        <v>1449</v>
      </c>
      <c r="F75" s="832" t="s">
        <v>1400</v>
      </c>
      <c r="G75" s="832" t="s">
        <v>1507</v>
      </c>
      <c r="H75" s="832" t="s">
        <v>569</v>
      </c>
      <c r="I75" s="832" t="s">
        <v>1555</v>
      </c>
      <c r="J75" s="832" t="s">
        <v>1272</v>
      </c>
      <c r="K75" s="832" t="s">
        <v>1556</v>
      </c>
      <c r="L75" s="835">
        <v>238.72</v>
      </c>
      <c r="M75" s="835">
        <v>238.72</v>
      </c>
      <c r="N75" s="832">
        <v>1</v>
      </c>
      <c r="O75" s="836">
        <v>0.5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25</v>
      </c>
      <c r="B76" s="832" t="s">
        <v>1399</v>
      </c>
      <c r="C76" s="832" t="s">
        <v>1402</v>
      </c>
      <c r="D76" s="833" t="s">
        <v>2195</v>
      </c>
      <c r="E76" s="834" t="s">
        <v>1449</v>
      </c>
      <c r="F76" s="832" t="s">
        <v>1400</v>
      </c>
      <c r="G76" s="832" t="s">
        <v>1537</v>
      </c>
      <c r="H76" s="832" t="s">
        <v>606</v>
      </c>
      <c r="I76" s="832" t="s">
        <v>1313</v>
      </c>
      <c r="J76" s="832" t="s">
        <v>1314</v>
      </c>
      <c r="K76" s="832" t="s">
        <v>1315</v>
      </c>
      <c r="L76" s="835">
        <v>3231.81</v>
      </c>
      <c r="M76" s="835">
        <v>3231.81</v>
      </c>
      <c r="N76" s="832">
        <v>1</v>
      </c>
      <c r="O76" s="836">
        <v>0.5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25</v>
      </c>
      <c r="B77" s="832" t="s">
        <v>1399</v>
      </c>
      <c r="C77" s="832" t="s">
        <v>1402</v>
      </c>
      <c r="D77" s="833" t="s">
        <v>2195</v>
      </c>
      <c r="E77" s="834" t="s">
        <v>1449</v>
      </c>
      <c r="F77" s="832" t="s">
        <v>1400</v>
      </c>
      <c r="G77" s="832" t="s">
        <v>1474</v>
      </c>
      <c r="H77" s="832" t="s">
        <v>569</v>
      </c>
      <c r="I77" s="832" t="s">
        <v>1557</v>
      </c>
      <c r="J77" s="832" t="s">
        <v>1476</v>
      </c>
      <c r="K77" s="832" t="s">
        <v>1558</v>
      </c>
      <c r="L77" s="835">
        <v>0</v>
      </c>
      <c r="M77" s="835">
        <v>0</v>
      </c>
      <c r="N77" s="832">
        <v>1</v>
      </c>
      <c r="O77" s="836">
        <v>1</v>
      </c>
      <c r="P77" s="835"/>
      <c r="Q77" s="837"/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25</v>
      </c>
      <c r="B78" s="832" t="s">
        <v>1399</v>
      </c>
      <c r="C78" s="832" t="s">
        <v>1402</v>
      </c>
      <c r="D78" s="833" t="s">
        <v>2195</v>
      </c>
      <c r="E78" s="834" t="s">
        <v>1449</v>
      </c>
      <c r="F78" s="832" t="s">
        <v>1400</v>
      </c>
      <c r="G78" s="832" t="s">
        <v>1474</v>
      </c>
      <c r="H78" s="832" t="s">
        <v>569</v>
      </c>
      <c r="I78" s="832" t="s">
        <v>1475</v>
      </c>
      <c r="J78" s="832" t="s">
        <v>1476</v>
      </c>
      <c r="K78" s="832" t="s">
        <v>1477</v>
      </c>
      <c r="L78" s="835">
        <v>121.07</v>
      </c>
      <c r="M78" s="835">
        <v>363.21</v>
      </c>
      <c r="N78" s="832">
        <v>3</v>
      </c>
      <c r="O78" s="836">
        <v>1.5</v>
      </c>
      <c r="P78" s="835">
        <v>121.07</v>
      </c>
      <c r="Q78" s="837">
        <v>0.33333333333333331</v>
      </c>
      <c r="R78" s="832">
        <v>1</v>
      </c>
      <c r="S78" s="837">
        <v>0.33333333333333331</v>
      </c>
      <c r="T78" s="836">
        <v>0.5</v>
      </c>
      <c r="U78" s="838">
        <v>0.33333333333333331</v>
      </c>
    </row>
    <row r="79" spans="1:21" ht="14.4" customHeight="1" x14ac:dyDescent="0.3">
      <c r="A79" s="831">
        <v>25</v>
      </c>
      <c r="B79" s="832" t="s">
        <v>1399</v>
      </c>
      <c r="C79" s="832" t="s">
        <v>1402</v>
      </c>
      <c r="D79" s="833" t="s">
        <v>2195</v>
      </c>
      <c r="E79" s="834" t="s">
        <v>1449</v>
      </c>
      <c r="F79" s="832" t="s">
        <v>1400</v>
      </c>
      <c r="G79" s="832" t="s">
        <v>1455</v>
      </c>
      <c r="H79" s="832" t="s">
        <v>569</v>
      </c>
      <c r="I79" s="832" t="s">
        <v>1456</v>
      </c>
      <c r="J79" s="832" t="s">
        <v>1457</v>
      </c>
      <c r="K79" s="832" t="s">
        <v>1458</v>
      </c>
      <c r="L79" s="835">
        <v>132.97999999999999</v>
      </c>
      <c r="M79" s="835">
        <v>531.91999999999996</v>
      </c>
      <c r="N79" s="832">
        <v>4</v>
      </c>
      <c r="O79" s="836">
        <v>2.5</v>
      </c>
      <c r="P79" s="835">
        <v>132.97999999999999</v>
      </c>
      <c r="Q79" s="837">
        <v>0.25</v>
      </c>
      <c r="R79" s="832">
        <v>1</v>
      </c>
      <c r="S79" s="837">
        <v>0.25</v>
      </c>
      <c r="T79" s="836">
        <v>0.5</v>
      </c>
      <c r="U79" s="838">
        <v>0.2</v>
      </c>
    </row>
    <row r="80" spans="1:21" ht="14.4" customHeight="1" x14ac:dyDescent="0.3">
      <c r="A80" s="831">
        <v>25</v>
      </c>
      <c r="B80" s="832" t="s">
        <v>1399</v>
      </c>
      <c r="C80" s="832" t="s">
        <v>1402</v>
      </c>
      <c r="D80" s="833" t="s">
        <v>2195</v>
      </c>
      <c r="E80" s="834" t="s">
        <v>1449</v>
      </c>
      <c r="F80" s="832" t="s">
        <v>1400</v>
      </c>
      <c r="G80" s="832" t="s">
        <v>1559</v>
      </c>
      <c r="H80" s="832" t="s">
        <v>606</v>
      </c>
      <c r="I80" s="832" t="s">
        <v>1560</v>
      </c>
      <c r="J80" s="832" t="s">
        <v>1561</v>
      </c>
      <c r="K80" s="832" t="s">
        <v>1562</v>
      </c>
      <c r="L80" s="835">
        <v>7132.14</v>
      </c>
      <c r="M80" s="835">
        <v>7132.14</v>
      </c>
      <c r="N80" s="832">
        <v>1</v>
      </c>
      <c r="O80" s="836">
        <v>0.5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" customHeight="1" x14ac:dyDescent="0.3">
      <c r="A81" s="831">
        <v>25</v>
      </c>
      <c r="B81" s="832" t="s">
        <v>1399</v>
      </c>
      <c r="C81" s="832" t="s">
        <v>1402</v>
      </c>
      <c r="D81" s="833" t="s">
        <v>2195</v>
      </c>
      <c r="E81" s="834" t="s">
        <v>1452</v>
      </c>
      <c r="F81" s="832" t="s">
        <v>1400</v>
      </c>
      <c r="G81" s="832" t="s">
        <v>1454</v>
      </c>
      <c r="H81" s="832" t="s">
        <v>606</v>
      </c>
      <c r="I81" s="832" t="s">
        <v>1262</v>
      </c>
      <c r="J81" s="832" t="s">
        <v>1018</v>
      </c>
      <c r="K81" s="832" t="s">
        <v>1263</v>
      </c>
      <c r="L81" s="835">
        <v>225.06</v>
      </c>
      <c r="M81" s="835">
        <v>675.18000000000006</v>
      </c>
      <c r="N81" s="832">
        <v>3</v>
      </c>
      <c r="O81" s="836">
        <v>2.5</v>
      </c>
      <c r="P81" s="835">
        <v>225.06</v>
      </c>
      <c r="Q81" s="837">
        <v>0.33333333333333331</v>
      </c>
      <c r="R81" s="832">
        <v>1</v>
      </c>
      <c r="S81" s="837">
        <v>0.33333333333333331</v>
      </c>
      <c r="T81" s="836">
        <v>1</v>
      </c>
      <c r="U81" s="838">
        <v>0.4</v>
      </c>
    </row>
    <row r="82" spans="1:21" ht="14.4" customHeight="1" x14ac:dyDescent="0.3">
      <c r="A82" s="831">
        <v>25</v>
      </c>
      <c r="B82" s="832" t="s">
        <v>1399</v>
      </c>
      <c r="C82" s="832" t="s">
        <v>1402</v>
      </c>
      <c r="D82" s="833" t="s">
        <v>2195</v>
      </c>
      <c r="E82" s="834" t="s">
        <v>1452</v>
      </c>
      <c r="F82" s="832" t="s">
        <v>1400</v>
      </c>
      <c r="G82" s="832" t="s">
        <v>1478</v>
      </c>
      <c r="H82" s="832" t="s">
        <v>569</v>
      </c>
      <c r="I82" s="832" t="s">
        <v>1479</v>
      </c>
      <c r="J82" s="832" t="s">
        <v>1052</v>
      </c>
      <c r="K82" s="832" t="s">
        <v>1480</v>
      </c>
      <c r="L82" s="835">
        <v>34.19</v>
      </c>
      <c r="M82" s="835">
        <v>34.19</v>
      </c>
      <c r="N82" s="832">
        <v>1</v>
      </c>
      <c r="O82" s="836">
        <v>0.5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25</v>
      </c>
      <c r="B83" s="832" t="s">
        <v>1399</v>
      </c>
      <c r="C83" s="832" t="s">
        <v>1402</v>
      </c>
      <c r="D83" s="833" t="s">
        <v>2195</v>
      </c>
      <c r="E83" s="834" t="s">
        <v>1416</v>
      </c>
      <c r="F83" s="832" t="s">
        <v>1400</v>
      </c>
      <c r="G83" s="832" t="s">
        <v>1563</v>
      </c>
      <c r="H83" s="832" t="s">
        <v>606</v>
      </c>
      <c r="I83" s="832" t="s">
        <v>1348</v>
      </c>
      <c r="J83" s="832" t="s">
        <v>1349</v>
      </c>
      <c r="K83" s="832" t="s">
        <v>1347</v>
      </c>
      <c r="L83" s="835">
        <v>4.7</v>
      </c>
      <c r="M83" s="835">
        <v>4.7</v>
      </c>
      <c r="N83" s="832">
        <v>1</v>
      </c>
      <c r="O83" s="836">
        <v>0.5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25</v>
      </c>
      <c r="B84" s="832" t="s">
        <v>1399</v>
      </c>
      <c r="C84" s="832" t="s">
        <v>1402</v>
      </c>
      <c r="D84" s="833" t="s">
        <v>2195</v>
      </c>
      <c r="E84" s="834" t="s">
        <v>1416</v>
      </c>
      <c r="F84" s="832" t="s">
        <v>1400</v>
      </c>
      <c r="G84" s="832" t="s">
        <v>1454</v>
      </c>
      <c r="H84" s="832" t="s">
        <v>606</v>
      </c>
      <c r="I84" s="832" t="s">
        <v>1264</v>
      </c>
      <c r="J84" s="832" t="s">
        <v>1018</v>
      </c>
      <c r="K84" s="832" t="s">
        <v>1265</v>
      </c>
      <c r="L84" s="835">
        <v>154.36000000000001</v>
      </c>
      <c r="M84" s="835">
        <v>5402.6000000000022</v>
      </c>
      <c r="N84" s="832">
        <v>35</v>
      </c>
      <c r="O84" s="836">
        <v>26.5</v>
      </c>
      <c r="P84" s="835">
        <v>1543.6000000000004</v>
      </c>
      <c r="Q84" s="837">
        <v>0.28571428571428564</v>
      </c>
      <c r="R84" s="832">
        <v>10</v>
      </c>
      <c r="S84" s="837">
        <v>0.2857142857142857</v>
      </c>
      <c r="T84" s="836">
        <v>7.5</v>
      </c>
      <c r="U84" s="838">
        <v>0.28301886792452829</v>
      </c>
    </row>
    <row r="85" spans="1:21" ht="14.4" customHeight="1" x14ac:dyDescent="0.3">
      <c r="A85" s="831">
        <v>25</v>
      </c>
      <c r="B85" s="832" t="s">
        <v>1399</v>
      </c>
      <c r="C85" s="832" t="s">
        <v>1402</v>
      </c>
      <c r="D85" s="833" t="s">
        <v>2195</v>
      </c>
      <c r="E85" s="834" t="s">
        <v>1416</v>
      </c>
      <c r="F85" s="832" t="s">
        <v>1400</v>
      </c>
      <c r="G85" s="832" t="s">
        <v>1454</v>
      </c>
      <c r="H85" s="832" t="s">
        <v>606</v>
      </c>
      <c r="I85" s="832" t="s">
        <v>1262</v>
      </c>
      <c r="J85" s="832" t="s">
        <v>1018</v>
      </c>
      <c r="K85" s="832" t="s">
        <v>1263</v>
      </c>
      <c r="L85" s="835">
        <v>225.06</v>
      </c>
      <c r="M85" s="835">
        <v>450.12</v>
      </c>
      <c r="N85" s="832">
        <v>2</v>
      </c>
      <c r="O85" s="836">
        <v>1.5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" customHeight="1" x14ac:dyDescent="0.3">
      <c r="A86" s="831">
        <v>25</v>
      </c>
      <c r="B86" s="832" t="s">
        <v>1399</v>
      </c>
      <c r="C86" s="832" t="s">
        <v>1402</v>
      </c>
      <c r="D86" s="833" t="s">
        <v>2195</v>
      </c>
      <c r="E86" s="834" t="s">
        <v>1416</v>
      </c>
      <c r="F86" s="832" t="s">
        <v>1400</v>
      </c>
      <c r="G86" s="832" t="s">
        <v>1522</v>
      </c>
      <c r="H86" s="832" t="s">
        <v>569</v>
      </c>
      <c r="I86" s="832" t="s">
        <v>1523</v>
      </c>
      <c r="J86" s="832" t="s">
        <v>1524</v>
      </c>
      <c r="K86" s="832" t="s">
        <v>1033</v>
      </c>
      <c r="L86" s="835">
        <v>78.33</v>
      </c>
      <c r="M86" s="835">
        <v>234.99</v>
      </c>
      <c r="N86" s="832">
        <v>3</v>
      </c>
      <c r="O86" s="836">
        <v>0.5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25</v>
      </c>
      <c r="B87" s="832" t="s">
        <v>1399</v>
      </c>
      <c r="C87" s="832" t="s">
        <v>1402</v>
      </c>
      <c r="D87" s="833" t="s">
        <v>2195</v>
      </c>
      <c r="E87" s="834" t="s">
        <v>1416</v>
      </c>
      <c r="F87" s="832" t="s">
        <v>1400</v>
      </c>
      <c r="G87" s="832" t="s">
        <v>1564</v>
      </c>
      <c r="H87" s="832" t="s">
        <v>569</v>
      </c>
      <c r="I87" s="832" t="s">
        <v>1565</v>
      </c>
      <c r="J87" s="832" t="s">
        <v>1566</v>
      </c>
      <c r="K87" s="832" t="s">
        <v>1567</v>
      </c>
      <c r="L87" s="835">
        <v>80.7</v>
      </c>
      <c r="M87" s="835">
        <v>80.7</v>
      </c>
      <c r="N87" s="832">
        <v>1</v>
      </c>
      <c r="O87" s="836">
        <v>0.5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25</v>
      </c>
      <c r="B88" s="832" t="s">
        <v>1399</v>
      </c>
      <c r="C88" s="832" t="s">
        <v>1402</v>
      </c>
      <c r="D88" s="833" t="s">
        <v>2195</v>
      </c>
      <c r="E88" s="834" t="s">
        <v>1416</v>
      </c>
      <c r="F88" s="832" t="s">
        <v>1400</v>
      </c>
      <c r="G88" s="832" t="s">
        <v>1488</v>
      </c>
      <c r="H88" s="832" t="s">
        <v>569</v>
      </c>
      <c r="I88" s="832" t="s">
        <v>1489</v>
      </c>
      <c r="J88" s="832" t="s">
        <v>1054</v>
      </c>
      <c r="K88" s="832" t="s">
        <v>1490</v>
      </c>
      <c r="L88" s="835">
        <v>48.09</v>
      </c>
      <c r="M88" s="835">
        <v>288.54000000000002</v>
      </c>
      <c r="N88" s="832">
        <v>6</v>
      </c>
      <c r="O88" s="836">
        <v>5</v>
      </c>
      <c r="P88" s="835">
        <v>144.27000000000001</v>
      </c>
      <c r="Q88" s="837">
        <v>0.5</v>
      </c>
      <c r="R88" s="832">
        <v>3</v>
      </c>
      <c r="S88" s="837">
        <v>0.5</v>
      </c>
      <c r="T88" s="836">
        <v>2.5</v>
      </c>
      <c r="U88" s="838">
        <v>0.5</v>
      </c>
    </row>
    <row r="89" spans="1:21" ht="14.4" customHeight="1" x14ac:dyDescent="0.3">
      <c r="A89" s="831">
        <v>25</v>
      </c>
      <c r="B89" s="832" t="s">
        <v>1399</v>
      </c>
      <c r="C89" s="832" t="s">
        <v>1402</v>
      </c>
      <c r="D89" s="833" t="s">
        <v>2195</v>
      </c>
      <c r="E89" s="834" t="s">
        <v>1416</v>
      </c>
      <c r="F89" s="832" t="s">
        <v>1400</v>
      </c>
      <c r="G89" s="832" t="s">
        <v>1455</v>
      </c>
      <c r="H89" s="832" t="s">
        <v>569</v>
      </c>
      <c r="I89" s="832" t="s">
        <v>1456</v>
      </c>
      <c r="J89" s="832" t="s">
        <v>1457</v>
      </c>
      <c r="K89" s="832" t="s">
        <v>1458</v>
      </c>
      <c r="L89" s="835">
        <v>132.97999999999999</v>
      </c>
      <c r="M89" s="835">
        <v>132.97999999999999</v>
      </c>
      <c r="N89" s="832">
        <v>1</v>
      </c>
      <c r="O89" s="836">
        <v>1</v>
      </c>
      <c r="P89" s="835">
        <v>132.97999999999999</v>
      </c>
      <c r="Q89" s="837">
        <v>1</v>
      </c>
      <c r="R89" s="832">
        <v>1</v>
      </c>
      <c r="S89" s="837">
        <v>1</v>
      </c>
      <c r="T89" s="836">
        <v>1</v>
      </c>
      <c r="U89" s="838">
        <v>1</v>
      </c>
    </row>
    <row r="90" spans="1:21" ht="14.4" customHeight="1" x14ac:dyDescent="0.3">
      <c r="A90" s="831">
        <v>25</v>
      </c>
      <c r="B90" s="832" t="s">
        <v>1399</v>
      </c>
      <c r="C90" s="832" t="s">
        <v>1402</v>
      </c>
      <c r="D90" s="833" t="s">
        <v>2195</v>
      </c>
      <c r="E90" s="834" t="s">
        <v>1416</v>
      </c>
      <c r="F90" s="832" t="s">
        <v>1400</v>
      </c>
      <c r="G90" s="832" t="s">
        <v>1455</v>
      </c>
      <c r="H90" s="832" t="s">
        <v>569</v>
      </c>
      <c r="I90" s="832" t="s">
        <v>1540</v>
      </c>
      <c r="J90" s="832" t="s">
        <v>1457</v>
      </c>
      <c r="K90" s="832" t="s">
        <v>1458</v>
      </c>
      <c r="L90" s="835">
        <v>132.97999999999999</v>
      </c>
      <c r="M90" s="835">
        <v>265.95999999999998</v>
      </c>
      <c r="N90" s="832">
        <v>2</v>
      </c>
      <c r="O90" s="836">
        <v>1</v>
      </c>
      <c r="P90" s="835">
        <v>132.97999999999999</v>
      </c>
      <c r="Q90" s="837">
        <v>0.5</v>
      </c>
      <c r="R90" s="832">
        <v>1</v>
      </c>
      <c r="S90" s="837">
        <v>0.5</v>
      </c>
      <c r="T90" s="836">
        <v>0.5</v>
      </c>
      <c r="U90" s="838">
        <v>0.5</v>
      </c>
    </row>
    <row r="91" spans="1:21" ht="14.4" customHeight="1" x14ac:dyDescent="0.3">
      <c r="A91" s="831">
        <v>25</v>
      </c>
      <c r="B91" s="832" t="s">
        <v>1399</v>
      </c>
      <c r="C91" s="832" t="s">
        <v>1402</v>
      </c>
      <c r="D91" s="833" t="s">
        <v>2195</v>
      </c>
      <c r="E91" s="834" t="s">
        <v>1416</v>
      </c>
      <c r="F91" s="832" t="s">
        <v>1400</v>
      </c>
      <c r="G91" s="832" t="s">
        <v>1478</v>
      </c>
      <c r="H91" s="832" t="s">
        <v>569</v>
      </c>
      <c r="I91" s="832" t="s">
        <v>1479</v>
      </c>
      <c r="J91" s="832" t="s">
        <v>1052</v>
      </c>
      <c r="K91" s="832" t="s">
        <v>1480</v>
      </c>
      <c r="L91" s="835">
        <v>34.19</v>
      </c>
      <c r="M91" s="835">
        <v>136.76</v>
      </c>
      <c r="N91" s="832">
        <v>4</v>
      </c>
      <c r="O91" s="836">
        <v>1</v>
      </c>
      <c r="P91" s="835">
        <v>68.38</v>
      </c>
      <c r="Q91" s="837">
        <v>0.5</v>
      </c>
      <c r="R91" s="832">
        <v>2</v>
      </c>
      <c r="S91" s="837">
        <v>0.5</v>
      </c>
      <c r="T91" s="836">
        <v>0.5</v>
      </c>
      <c r="U91" s="838">
        <v>0.5</v>
      </c>
    </row>
    <row r="92" spans="1:21" ht="14.4" customHeight="1" x14ac:dyDescent="0.3">
      <c r="A92" s="831">
        <v>25</v>
      </c>
      <c r="B92" s="832" t="s">
        <v>1399</v>
      </c>
      <c r="C92" s="832" t="s">
        <v>1402</v>
      </c>
      <c r="D92" s="833" t="s">
        <v>2195</v>
      </c>
      <c r="E92" s="834" t="s">
        <v>1416</v>
      </c>
      <c r="F92" s="832" t="s">
        <v>1400</v>
      </c>
      <c r="G92" s="832" t="s">
        <v>1514</v>
      </c>
      <c r="H92" s="832" t="s">
        <v>606</v>
      </c>
      <c r="I92" s="832" t="s">
        <v>1515</v>
      </c>
      <c r="J92" s="832" t="s">
        <v>1516</v>
      </c>
      <c r="K92" s="832" t="s">
        <v>1517</v>
      </c>
      <c r="L92" s="835">
        <v>141.25</v>
      </c>
      <c r="M92" s="835">
        <v>282.5</v>
      </c>
      <c r="N92" s="832">
        <v>2</v>
      </c>
      <c r="O92" s="836">
        <v>1.5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25</v>
      </c>
      <c r="B93" s="832" t="s">
        <v>1399</v>
      </c>
      <c r="C93" s="832" t="s">
        <v>1402</v>
      </c>
      <c r="D93" s="833" t="s">
        <v>2195</v>
      </c>
      <c r="E93" s="834" t="s">
        <v>1416</v>
      </c>
      <c r="F93" s="832" t="s">
        <v>1400</v>
      </c>
      <c r="G93" s="832" t="s">
        <v>1461</v>
      </c>
      <c r="H93" s="832" t="s">
        <v>569</v>
      </c>
      <c r="I93" s="832" t="s">
        <v>1568</v>
      </c>
      <c r="J93" s="832" t="s">
        <v>641</v>
      </c>
      <c r="K93" s="832" t="s">
        <v>1569</v>
      </c>
      <c r="L93" s="835">
        <v>48.42</v>
      </c>
      <c r="M93" s="835">
        <v>629.46</v>
      </c>
      <c r="N93" s="832">
        <v>13</v>
      </c>
      <c r="O93" s="836">
        <v>8.5</v>
      </c>
      <c r="P93" s="835">
        <v>145.26</v>
      </c>
      <c r="Q93" s="837">
        <v>0.23076923076923075</v>
      </c>
      <c r="R93" s="832">
        <v>3</v>
      </c>
      <c r="S93" s="837">
        <v>0.23076923076923078</v>
      </c>
      <c r="T93" s="836">
        <v>1.5</v>
      </c>
      <c r="U93" s="838">
        <v>0.17647058823529413</v>
      </c>
    </row>
    <row r="94" spans="1:21" ht="14.4" customHeight="1" x14ac:dyDescent="0.3">
      <c r="A94" s="831">
        <v>25</v>
      </c>
      <c r="B94" s="832" t="s">
        <v>1399</v>
      </c>
      <c r="C94" s="832" t="s">
        <v>1402</v>
      </c>
      <c r="D94" s="833" t="s">
        <v>2195</v>
      </c>
      <c r="E94" s="834" t="s">
        <v>1416</v>
      </c>
      <c r="F94" s="832" t="s">
        <v>1400</v>
      </c>
      <c r="G94" s="832" t="s">
        <v>1483</v>
      </c>
      <c r="H94" s="832" t="s">
        <v>569</v>
      </c>
      <c r="I94" s="832" t="s">
        <v>1570</v>
      </c>
      <c r="J94" s="832" t="s">
        <v>759</v>
      </c>
      <c r="K94" s="832" t="s">
        <v>1495</v>
      </c>
      <c r="L94" s="835">
        <v>185.26</v>
      </c>
      <c r="M94" s="835">
        <v>185.26</v>
      </c>
      <c r="N94" s="832">
        <v>1</v>
      </c>
      <c r="O94" s="836">
        <v>0.5</v>
      </c>
      <c r="P94" s="835">
        <v>185.26</v>
      </c>
      <c r="Q94" s="837">
        <v>1</v>
      </c>
      <c r="R94" s="832">
        <v>1</v>
      </c>
      <c r="S94" s="837">
        <v>1</v>
      </c>
      <c r="T94" s="836">
        <v>0.5</v>
      </c>
      <c r="U94" s="838">
        <v>1</v>
      </c>
    </row>
    <row r="95" spans="1:21" ht="14.4" customHeight="1" x14ac:dyDescent="0.3">
      <c r="A95" s="831">
        <v>25</v>
      </c>
      <c r="B95" s="832" t="s">
        <v>1399</v>
      </c>
      <c r="C95" s="832" t="s">
        <v>1402</v>
      </c>
      <c r="D95" s="833" t="s">
        <v>2195</v>
      </c>
      <c r="E95" s="834" t="s">
        <v>1416</v>
      </c>
      <c r="F95" s="832" t="s">
        <v>1400</v>
      </c>
      <c r="G95" s="832" t="s">
        <v>1532</v>
      </c>
      <c r="H95" s="832" t="s">
        <v>569</v>
      </c>
      <c r="I95" s="832" t="s">
        <v>1571</v>
      </c>
      <c r="J95" s="832" t="s">
        <v>621</v>
      </c>
      <c r="K95" s="832" t="s">
        <v>1534</v>
      </c>
      <c r="L95" s="835">
        <v>108.44</v>
      </c>
      <c r="M95" s="835">
        <v>108.44</v>
      </c>
      <c r="N95" s="832">
        <v>1</v>
      </c>
      <c r="O95" s="836">
        <v>1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25</v>
      </c>
      <c r="B96" s="832" t="s">
        <v>1399</v>
      </c>
      <c r="C96" s="832" t="s">
        <v>1402</v>
      </c>
      <c r="D96" s="833" t="s">
        <v>2195</v>
      </c>
      <c r="E96" s="834" t="s">
        <v>1416</v>
      </c>
      <c r="F96" s="832" t="s">
        <v>1400</v>
      </c>
      <c r="G96" s="832" t="s">
        <v>1464</v>
      </c>
      <c r="H96" s="832" t="s">
        <v>606</v>
      </c>
      <c r="I96" s="832" t="s">
        <v>1329</v>
      </c>
      <c r="J96" s="832" t="s">
        <v>1330</v>
      </c>
      <c r="K96" s="832" t="s">
        <v>1331</v>
      </c>
      <c r="L96" s="835">
        <v>0</v>
      </c>
      <c r="M96" s="835">
        <v>0</v>
      </c>
      <c r="N96" s="832">
        <v>7</v>
      </c>
      <c r="O96" s="836">
        <v>3.5</v>
      </c>
      <c r="P96" s="835">
        <v>0</v>
      </c>
      <c r="Q96" s="837"/>
      <c r="R96" s="832">
        <v>3</v>
      </c>
      <c r="S96" s="837">
        <v>0.42857142857142855</v>
      </c>
      <c r="T96" s="836">
        <v>2</v>
      </c>
      <c r="U96" s="838">
        <v>0.5714285714285714</v>
      </c>
    </row>
    <row r="97" spans="1:21" ht="14.4" customHeight="1" x14ac:dyDescent="0.3">
      <c r="A97" s="831">
        <v>25</v>
      </c>
      <c r="B97" s="832" t="s">
        <v>1399</v>
      </c>
      <c r="C97" s="832" t="s">
        <v>1402</v>
      </c>
      <c r="D97" s="833" t="s">
        <v>2195</v>
      </c>
      <c r="E97" s="834" t="s">
        <v>1416</v>
      </c>
      <c r="F97" s="832" t="s">
        <v>1400</v>
      </c>
      <c r="G97" s="832" t="s">
        <v>1572</v>
      </c>
      <c r="H97" s="832" t="s">
        <v>569</v>
      </c>
      <c r="I97" s="832" t="s">
        <v>1573</v>
      </c>
      <c r="J97" s="832" t="s">
        <v>1574</v>
      </c>
      <c r="K97" s="832" t="s">
        <v>1575</v>
      </c>
      <c r="L97" s="835">
        <v>93.96</v>
      </c>
      <c r="M97" s="835">
        <v>93.96</v>
      </c>
      <c r="N97" s="832">
        <v>1</v>
      </c>
      <c r="O97" s="836">
        <v>0.5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25</v>
      </c>
      <c r="B98" s="832" t="s">
        <v>1399</v>
      </c>
      <c r="C98" s="832" t="s">
        <v>1402</v>
      </c>
      <c r="D98" s="833" t="s">
        <v>2195</v>
      </c>
      <c r="E98" s="834" t="s">
        <v>1420</v>
      </c>
      <c r="F98" s="832" t="s">
        <v>1400</v>
      </c>
      <c r="G98" s="832" t="s">
        <v>1454</v>
      </c>
      <c r="H98" s="832" t="s">
        <v>606</v>
      </c>
      <c r="I98" s="832" t="s">
        <v>1264</v>
      </c>
      <c r="J98" s="832" t="s">
        <v>1018</v>
      </c>
      <c r="K98" s="832" t="s">
        <v>1265</v>
      </c>
      <c r="L98" s="835">
        <v>154.36000000000001</v>
      </c>
      <c r="M98" s="835">
        <v>3395.920000000001</v>
      </c>
      <c r="N98" s="832">
        <v>22</v>
      </c>
      <c r="O98" s="836">
        <v>19.5</v>
      </c>
      <c r="P98" s="835">
        <v>1852.3200000000006</v>
      </c>
      <c r="Q98" s="837">
        <v>0.54545454545454553</v>
      </c>
      <c r="R98" s="832">
        <v>12</v>
      </c>
      <c r="S98" s="837">
        <v>0.54545454545454541</v>
      </c>
      <c r="T98" s="836">
        <v>10.5</v>
      </c>
      <c r="U98" s="838">
        <v>0.53846153846153844</v>
      </c>
    </row>
    <row r="99" spans="1:21" ht="14.4" customHeight="1" x14ac:dyDescent="0.3">
      <c r="A99" s="831">
        <v>25</v>
      </c>
      <c r="B99" s="832" t="s">
        <v>1399</v>
      </c>
      <c r="C99" s="832" t="s">
        <v>1402</v>
      </c>
      <c r="D99" s="833" t="s">
        <v>2195</v>
      </c>
      <c r="E99" s="834" t="s">
        <v>1420</v>
      </c>
      <c r="F99" s="832" t="s">
        <v>1400</v>
      </c>
      <c r="G99" s="832" t="s">
        <v>1454</v>
      </c>
      <c r="H99" s="832" t="s">
        <v>569</v>
      </c>
      <c r="I99" s="832" t="s">
        <v>1506</v>
      </c>
      <c r="J99" s="832" t="s">
        <v>1018</v>
      </c>
      <c r="K99" s="832" t="s">
        <v>1265</v>
      </c>
      <c r="L99" s="835">
        <v>154.36000000000001</v>
      </c>
      <c r="M99" s="835">
        <v>308.72000000000003</v>
      </c>
      <c r="N99" s="832">
        <v>2</v>
      </c>
      <c r="O99" s="836">
        <v>2</v>
      </c>
      <c r="P99" s="835">
        <v>154.36000000000001</v>
      </c>
      <c r="Q99" s="837">
        <v>0.5</v>
      </c>
      <c r="R99" s="832">
        <v>1</v>
      </c>
      <c r="S99" s="837">
        <v>0.5</v>
      </c>
      <c r="T99" s="836">
        <v>1</v>
      </c>
      <c r="U99" s="838">
        <v>0.5</v>
      </c>
    </row>
    <row r="100" spans="1:21" ht="14.4" customHeight="1" x14ac:dyDescent="0.3">
      <c r="A100" s="831">
        <v>25</v>
      </c>
      <c r="B100" s="832" t="s">
        <v>1399</v>
      </c>
      <c r="C100" s="832" t="s">
        <v>1402</v>
      </c>
      <c r="D100" s="833" t="s">
        <v>2195</v>
      </c>
      <c r="E100" s="834" t="s">
        <v>1420</v>
      </c>
      <c r="F100" s="832" t="s">
        <v>1400</v>
      </c>
      <c r="G100" s="832" t="s">
        <v>1454</v>
      </c>
      <c r="H100" s="832" t="s">
        <v>606</v>
      </c>
      <c r="I100" s="832" t="s">
        <v>1262</v>
      </c>
      <c r="J100" s="832" t="s">
        <v>1018</v>
      </c>
      <c r="K100" s="832" t="s">
        <v>1263</v>
      </c>
      <c r="L100" s="835">
        <v>225.06</v>
      </c>
      <c r="M100" s="835">
        <v>225.06</v>
      </c>
      <c r="N100" s="832">
        <v>1</v>
      </c>
      <c r="O100" s="836">
        <v>1</v>
      </c>
      <c r="P100" s="835">
        <v>225.06</v>
      </c>
      <c r="Q100" s="837">
        <v>1</v>
      </c>
      <c r="R100" s="832">
        <v>1</v>
      </c>
      <c r="S100" s="837">
        <v>1</v>
      </c>
      <c r="T100" s="836">
        <v>1</v>
      </c>
      <c r="U100" s="838">
        <v>1</v>
      </c>
    </row>
    <row r="101" spans="1:21" ht="14.4" customHeight="1" x14ac:dyDescent="0.3">
      <c r="A101" s="831">
        <v>25</v>
      </c>
      <c r="B101" s="832" t="s">
        <v>1399</v>
      </c>
      <c r="C101" s="832" t="s">
        <v>1402</v>
      </c>
      <c r="D101" s="833" t="s">
        <v>2195</v>
      </c>
      <c r="E101" s="834" t="s">
        <v>1420</v>
      </c>
      <c r="F101" s="832" t="s">
        <v>1400</v>
      </c>
      <c r="G101" s="832" t="s">
        <v>1454</v>
      </c>
      <c r="H101" s="832" t="s">
        <v>569</v>
      </c>
      <c r="I101" s="832" t="s">
        <v>1576</v>
      </c>
      <c r="J101" s="832" t="s">
        <v>1018</v>
      </c>
      <c r="K101" s="832" t="s">
        <v>1265</v>
      </c>
      <c r="L101" s="835">
        <v>154.36000000000001</v>
      </c>
      <c r="M101" s="835">
        <v>926.16000000000008</v>
      </c>
      <c r="N101" s="832">
        <v>6</v>
      </c>
      <c r="O101" s="836">
        <v>4.5</v>
      </c>
      <c r="P101" s="835">
        <v>154.36000000000001</v>
      </c>
      <c r="Q101" s="837">
        <v>0.16666666666666666</v>
      </c>
      <c r="R101" s="832">
        <v>1</v>
      </c>
      <c r="S101" s="837">
        <v>0.16666666666666666</v>
      </c>
      <c r="T101" s="836">
        <v>0.5</v>
      </c>
      <c r="U101" s="838">
        <v>0.1111111111111111</v>
      </c>
    </row>
    <row r="102" spans="1:21" ht="14.4" customHeight="1" x14ac:dyDescent="0.3">
      <c r="A102" s="831">
        <v>25</v>
      </c>
      <c r="B102" s="832" t="s">
        <v>1399</v>
      </c>
      <c r="C102" s="832" t="s">
        <v>1402</v>
      </c>
      <c r="D102" s="833" t="s">
        <v>2195</v>
      </c>
      <c r="E102" s="834" t="s">
        <v>1420</v>
      </c>
      <c r="F102" s="832" t="s">
        <v>1400</v>
      </c>
      <c r="G102" s="832" t="s">
        <v>1577</v>
      </c>
      <c r="H102" s="832" t="s">
        <v>569</v>
      </c>
      <c r="I102" s="832" t="s">
        <v>1578</v>
      </c>
      <c r="J102" s="832" t="s">
        <v>1579</v>
      </c>
      <c r="K102" s="832" t="s">
        <v>1033</v>
      </c>
      <c r="L102" s="835">
        <v>170.52</v>
      </c>
      <c r="M102" s="835">
        <v>170.52</v>
      </c>
      <c r="N102" s="832">
        <v>1</v>
      </c>
      <c r="O102" s="836">
        <v>1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25</v>
      </c>
      <c r="B103" s="832" t="s">
        <v>1399</v>
      </c>
      <c r="C103" s="832" t="s">
        <v>1402</v>
      </c>
      <c r="D103" s="833" t="s">
        <v>2195</v>
      </c>
      <c r="E103" s="834" t="s">
        <v>1420</v>
      </c>
      <c r="F103" s="832" t="s">
        <v>1400</v>
      </c>
      <c r="G103" s="832" t="s">
        <v>1507</v>
      </c>
      <c r="H103" s="832" t="s">
        <v>569</v>
      </c>
      <c r="I103" s="832" t="s">
        <v>1271</v>
      </c>
      <c r="J103" s="832" t="s">
        <v>1272</v>
      </c>
      <c r="K103" s="832" t="s">
        <v>1033</v>
      </c>
      <c r="L103" s="835">
        <v>170.52</v>
      </c>
      <c r="M103" s="835">
        <v>170.52</v>
      </c>
      <c r="N103" s="832">
        <v>1</v>
      </c>
      <c r="O103" s="836">
        <v>1</v>
      </c>
      <c r="P103" s="835">
        <v>170.52</v>
      </c>
      <c r="Q103" s="837">
        <v>1</v>
      </c>
      <c r="R103" s="832">
        <v>1</v>
      </c>
      <c r="S103" s="837">
        <v>1</v>
      </c>
      <c r="T103" s="836">
        <v>1</v>
      </c>
      <c r="U103" s="838">
        <v>1</v>
      </c>
    </row>
    <row r="104" spans="1:21" ht="14.4" customHeight="1" x14ac:dyDescent="0.3">
      <c r="A104" s="831">
        <v>25</v>
      </c>
      <c r="B104" s="832" t="s">
        <v>1399</v>
      </c>
      <c r="C104" s="832" t="s">
        <v>1402</v>
      </c>
      <c r="D104" s="833" t="s">
        <v>2195</v>
      </c>
      <c r="E104" s="834" t="s">
        <v>1420</v>
      </c>
      <c r="F104" s="832" t="s">
        <v>1400</v>
      </c>
      <c r="G104" s="832" t="s">
        <v>1488</v>
      </c>
      <c r="H104" s="832" t="s">
        <v>569</v>
      </c>
      <c r="I104" s="832" t="s">
        <v>1489</v>
      </c>
      <c r="J104" s="832" t="s">
        <v>1054</v>
      </c>
      <c r="K104" s="832" t="s">
        <v>1490</v>
      </c>
      <c r="L104" s="835">
        <v>48.09</v>
      </c>
      <c r="M104" s="835">
        <v>240.45000000000002</v>
      </c>
      <c r="N104" s="832">
        <v>5</v>
      </c>
      <c r="O104" s="836">
        <v>4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25</v>
      </c>
      <c r="B105" s="832" t="s">
        <v>1399</v>
      </c>
      <c r="C105" s="832" t="s">
        <v>1402</v>
      </c>
      <c r="D105" s="833" t="s">
        <v>2195</v>
      </c>
      <c r="E105" s="834" t="s">
        <v>1420</v>
      </c>
      <c r="F105" s="832" t="s">
        <v>1400</v>
      </c>
      <c r="G105" s="832" t="s">
        <v>1455</v>
      </c>
      <c r="H105" s="832" t="s">
        <v>569</v>
      </c>
      <c r="I105" s="832" t="s">
        <v>1456</v>
      </c>
      <c r="J105" s="832" t="s">
        <v>1457</v>
      </c>
      <c r="K105" s="832" t="s">
        <v>1458</v>
      </c>
      <c r="L105" s="835">
        <v>132.97999999999999</v>
      </c>
      <c r="M105" s="835">
        <v>930.8599999999999</v>
      </c>
      <c r="N105" s="832">
        <v>7</v>
      </c>
      <c r="O105" s="836">
        <v>5</v>
      </c>
      <c r="P105" s="835">
        <v>265.95999999999998</v>
      </c>
      <c r="Q105" s="837">
        <v>0.2857142857142857</v>
      </c>
      <c r="R105" s="832">
        <v>2</v>
      </c>
      <c r="S105" s="837">
        <v>0.2857142857142857</v>
      </c>
      <c r="T105" s="836">
        <v>1.5</v>
      </c>
      <c r="U105" s="838">
        <v>0.3</v>
      </c>
    </row>
    <row r="106" spans="1:21" ht="14.4" customHeight="1" x14ac:dyDescent="0.3">
      <c r="A106" s="831">
        <v>25</v>
      </c>
      <c r="B106" s="832" t="s">
        <v>1399</v>
      </c>
      <c r="C106" s="832" t="s">
        <v>1402</v>
      </c>
      <c r="D106" s="833" t="s">
        <v>2195</v>
      </c>
      <c r="E106" s="834" t="s">
        <v>1420</v>
      </c>
      <c r="F106" s="832" t="s">
        <v>1400</v>
      </c>
      <c r="G106" s="832" t="s">
        <v>1455</v>
      </c>
      <c r="H106" s="832" t="s">
        <v>569</v>
      </c>
      <c r="I106" s="832" t="s">
        <v>1540</v>
      </c>
      <c r="J106" s="832" t="s">
        <v>1457</v>
      </c>
      <c r="K106" s="832" t="s">
        <v>1458</v>
      </c>
      <c r="L106" s="835">
        <v>132.97999999999999</v>
      </c>
      <c r="M106" s="835">
        <v>132.97999999999999</v>
      </c>
      <c r="N106" s="832">
        <v>1</v>
      </c>
      <c r="O106" s="836">
        <v>1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25</v>
      </c>
      <c r="B107" s="832" t="s">
        <v>1399</v>
      </c>
      <c r="C107" s="832" t="s">
        <v>1402</v>
      </c>
      <c r="D107" s="833" t="s">
        <v>2195</v>
      </c>
      <c r="E107" s="834" t="s">
        <v>1420</v>
      </c>
      <c r="F107" s="832" t="s">
        <v>1400</v>
      </c>
      <c r="G107" s="832" t="s">
        <v>1478</v>
      </c>
      <c r="H107" s="832" t="s">
        <v>569</v>
      </c>
      <c r="I107" s="832" t="s">
        <v>1479</v>
      </c>
      <c r="J107" s="832" t="s">
        <v>1052</v>
      </c>
      <c r="K107" s="832" t="s">
        <v>1480</v>
      </c>
      <c r="L107" s="835">
        <v>34.19</v>
      </c>
      <c r="M107" s="835">
        <v>68.38</v>
      </c>
      <c r="N107" s="832">
        <v>2</v>
      </c>
      <c r="O107" s="836">
        <v>1</v>
      </c>
      <c r="P107" s="835">
        <v>34.19</v>
      </c>
      <c r="Q107" s="837">
        <v>0.5</v>
      </c>
      <c r="R107" s="832">
        <v>1</v>
      </c>
      <c r="S107" s="837">
        <v>0.5</v>
      </c>
      <c r="T107" s="836">
        <v>0.5</v>
      </c>
      <c r="U107" s="838">
        <v>0.5</v>
      </c>
    </row>
    <row r="108" spans="1:21" ht="14.4" customHeight="1" x14ac:dyDescent="0.3">
      <c r="A108" s="831">
        <v>25</v>
      </c>
      <c r="B108" s="832" t="s">
        <v>1399</v>
      </c>
      <c r="C108" s="832" t="s">
        <v>1402</v>
      </c>
      <c r="D108" s="833" t="s">
        <v>2195</v>
      </c>
      <c r="E108" s="834" t="s">
        <v>1420</v>
      </c>
      <c r="F108" s="832" t="s">
        <v>1400</v>
      </c>
      <c r="G108" s="832" t="s">
        <v>1461</v>
      </c>
      <c r="H108" s="832" t="s">
        <v>606</v>
      </c>
      <c r="I108" s="832" t="s">
        <v>1481</v>
      </c>
      <c r="J108" s="832" t="s">
        <v>641</v>
      </c>
      <c r="K108" s="832" t="s">
        <v>1482</v>
      </c>
      <c r="L108" s="835">
        <v>24.22</v>
      </c>
      <c r="M108" s="835">
        <v>48.44</v>
      </c>
      <c r="N108" s="832">
        <v>2</v>
      </c>
      <c r="O108" s="836">
        <v>2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25</v>
      </c>
      <c r="B109" s="832" t="s">
        <v>1399</v>
      </c>
      <c r="C109" s="832" t="s">
        <v>1402</v>
      </c>
      <c r="D109" s="833" t="s">
        <v>2195</v>
      </c>
      <c r="E109" s="834" t="s">
        <v>1420</v>
      </c>
      <c r="F109" s="832" t="s">
        <v>1400</v>
      </c>
      <c r="G109" s="832" t="s">
        <v>1461</v>
      </c>
      <c r="H109" s="832" t="s">
        <v>569</v>
      </c>
      <c r="I109" s="832" t="s">
        <v>1462</v>
      </c>
      <c r="J109" s="832" t="s">
        <v>641</v>
      </c>
      <c r="K109" s="832" t="s">
        <v>1463</v>
      </c>
      <c r="L109" s="835">
        <v>24.22</v>
      </c>
      <c r="M109" s="835">
        <v>72.66</v>
      </c>
      <c r="N109" s="832">
        <v>3</v>
      </c>
      <c r="O109" s="836">
        <v>2.5</v>
      </c>
      <c r="P109" s="835">
        <v>48.44</v>
      </c>
      <c r="Q109" s="837">
        <v>0.66666666666666663</v>
      </c>
      <c r="R109" s="832">
        <v>2</v>
      </c>
      <c r="S109" s="837">
        <v>0.66666666666666663</v>
      </c>
      <c r="T109" s="836">
        <v>2</v>
      </c>
      <c r="U109" s="838">
        <v>0.8</v>
      </c>
    </row>
    <row r="110" spans="1:21" ht="14.4" customHeight="1" x14ac:dyDescent="0.3">
      <c r="A110" s="831">
        <v>25</v>
      </c>
      <c r="B110" s="832" t="s">
        <v>1399</v>
      </c>
      <c r="C110" s="832" t="s">
        <v>1402</v>
      </c>
      <c r="D110" s="833" t="s">
        <v>2195</v>
      </c>
      <c r="E110" s="834" t="s">
        <v>1420</v>
      </c>
      <c r="F110" s="832" t="s">
        <v>1400</v>
      </c>
      <c r="G110" s="832" t="s">
        <v>1461</v>
      </c>
      <c r="H110" s="832" t="s">
        <v>569</v>
      </c>
      <c r="I110" s="832" t="s">
        <v>1580</v>
      </c>
      <c r="J110" s="832" t="s">
        <v>641</v>
      </c>
      <c r="K110" s="832" t="s">
        <v>1581</v>
      </c>
      <c r="L110" s="835">
        <v>24.22</v>
      </c>
      <c r="M110" s="835">
        <v>48.44</v>
      </c>
      <c r="N110" s="832">
        <v>2</v>
      </c>
      <c r="O110" s="836">
        <v>1</v>
      </c>
      <c r="P110" s="835">
        <v>24.22</v>
      </c>
      <c r="Q110" s="837">
        <v>0.5</v>
      </c>
      <c r="R110" s="832">
        <v>1</v>
      </c>
      <c r="S110" s="837">
        <v>0.5</v>
      </c>
      <c r="T110" s="836">
        <v>0.5</v>
      </c>
      <c r="U110" s="838">
        <v>0.5</v>
      </c>
    </row>
    <row r="111" spans="1:21" ht="14.4" customHeight="1" x14ac:dyDescent="0.3">
      <c r="A111" s="831">
        <v>25</v>
      </c>
      <c r="B111" s="832" t="s">
        <v>1399</v>
      </c>
      <c r="C111" s="832" t="s">
        <v>1402</v>
      </c>
      <c r="D111" s="833" t="s">
        <v>2195</v>
      </c>
      <c r="E111" s="834" t="s">
        <v>1420</v>
      </c>
      <c r="F111" s="832" t="s">
        <v>1400</v>
      </c>
      <c r="G111" s="832" t="s">
        <v>1464</v>
      </c>
      <c r="H111" s="832" t="s">
        <v>606</v>
      </c>
      <c r="I111" s="832" t="s">
        <v>1329</v>
      </c>
      <c r="J111" s="832" t="s">
        <v>1330</v>
      </c>
      <c r="K111" s="832" t="s">
        <v>1331</v>
      </c>
      <c r="L111" s="835">
        <v>0</v>
      </c>
      <c r="M111" s="835">
        <v>0</v>
      </c>
      <c r="N111" s="832">
        <v>6</v>
      </c>
      <c r="O111" s="836">
        <v>4</v>
      </c>
      <c r="P111" s="835">
        <v>0</v>
      </c>
      <c r="Q111" s="837"/>
      <c r="R111" s="832">
        <v>4</v>
      </c>
      <c r="S111" s="837">
        <v>0.66666666666666663</v>
      </c>
      <c r="T111" s="836">
        <v>3</v>
      </c>
      <c r="U111" s="838">
        <v>0.75</v>
      </c>
    </row>
    <row r="112" spans="1:21" ht="14.4" customHeight="1" x14ac:dyDescent="0.3">
      <c r="A112" s="831">
        <v>25</v>
      </c>
      <c r="B112" s="832" t="s">
        <v>1399</v>
      </c>
      <c r="C112" s="832" t="s">
        <v>1402</v>
      </c>
      <c r="D112" s="833" t="s">
        <v>2195</v>
      </c>
      <c r="E112" s="834" t="s">
        <v>1420</v>
      </c>
      <c r="F112" s="832" t="s">
        <v>1400</v>
      </c>
      <c r="G112" s="832" t="s">
        <v>1496</v>
      </c>
      <c r="H112" s="832" t="s">
        <v>569</v>
      </c>
      <c r="I112" s="832" t="s">
        <v>1582</v>
      </c>
      <c r="J112" s="832" t="s">
        <v>1583</v>
      </c>
      <c r="K112" s="832" t="s">
        <v>843</v>
      </c>
      <c r="L112" s="835">
        <v>0</v>
      </c>
      <c r="M112" s="835">
        <v>0</v>
      </c>
      <c r="N112" s="832">
        <v>2</v>
      </c>
      <c r="O112" s="836">
        <v>0.5</v>
      </c>
      <c r="P112" s="835">
        <v>0</v>
      </c>
      <c r="Q112" s="837"/>
      <c r="R112" s="832">
        <v>2</v>
      </c>
      <c r="S112" s="837">
        <v>1</v>
      </c>
      <c r="T112" s="836">
        <v>0.5</v>
      </c>
      <c r="U112" s="838">
        <v>1</v>
      </c>
    </row>
    <row r="113" spans="1:21" ht="14.4" customHeight="1" x14ac:dyDescent="0.3">
      <c r="A113" s="831">
        <v>25</v>
      </c>
      <c r="B113" s="832" t="s">
        <v>1399</v>
      </c>
      <c r="C113" s="832" t="s">
        <v>1402</v>
      </c>
      <c r="D113" s="833" t="s">
        <v>2195</v>
      </c>
      <c r="E113" s="834" t="s">
        <v>1415</v>
      </c>
      <c r="F113" s="832" t="s">
        <v>1400</v>
      </c>
      <c r="G113" s="832" t="s">
        <v>1454</v>
      </c>
      <c r="H113" s="832" t="s">
        <v>606</v>
      </c>
      <c r="I113" s="832" t="s">
        <v>1264</v>
      </c>
      <c r="J113" s="832" t="s">
        <v>1018</v>
      </c>
      <c r="K113" s="832" t="s">
        <v>1265</v>
      </c>
      <c r="L113" s="835">
        <v>154.36000000000001</v>
      </c>
      <c r="M113" s="835">
        <v>3241.5600000000009</v>
      </c>
      <c r="N113" s="832">
        <v>21</v>
      </c>
      <c r="O113" s="836">
        <v>20</v>
      </c>
      <c r="P113" s="835">
        <v>1389.2400000000002</v>
      </c>
      <c r="Q113" s="837">
        <v>0.42857142857142855</v>
      </c>
      <c r="R113" s="832">
        <v>9</v>
      </c>
      <c r="S113" s="837">
        <v>0.42857142857142855</v>
      </c>
      <c r="T113" s="836">
        <v>8.5</v>
      </c>
      <c r="U113" s="838">
        <v>0.42499999999999999</v>
      </c>
    </row>
    <row r="114" spans="1:21" ht="14.4" customHeight="1" x14ac:dyDescent="0.3">
      <c r="A114" s="831">
        <v>25</v>
      </c>
      <c r="B114" s="832" t="s">
        <v>1399</v>
      </c>
      <c r="C114" s="832" t="s">
        <v>1402</v>
      </c>
      <c r="D114" s="833" t="s">
        <v>2195</v>
      </c>
      <c r="E114" s="834" t="s">
        <v>1415</v>
      </c>
      <c r="F114" s="832" t="s">
        <v>1400</v>
      </c>
      <c r="G114" s="832" t="s">
        <v>1455</v>
      </c>
      <c r="H114" s="832" t="s">
        <v>569</v>
      </c>
      <c r="I114" s="832" t="s">
        <v>1456</v>
      </c>
      <c r="J114" s="832" t="s">
        <v>1457</v>
      </c>
      <c r="K114" s="832" t="s">
        <v>1458</v>
      </c>
      <c r="L114" s="835">
        <v>132.97999999999999</v>
      </c>
      <c r="M114" s="835">
        <v>531.91999999999996</v>
      </c>
      <c r="N114" s="832">
        <v>4</v>
      </c>
      <c r="O114" s="836">
        <v>3</v>
      </c>
      <c r="P114" s="835">
        <v>132.97999999999999</v>
      </c>
      <c r="Q114" s="837">
        <v>0.25</v>
      </c>
      <c r="R114" s="832">
        <v>1</v>
      </c>
      <c r="S114" s="837">
        <v>0.25</v>
      </c>
      <c r="T114" s="836">
        <v>1</v>
      </c>
      <c r="U114" s="838">
        <v>0.33333333333333331</v>
      </c>
    </row>
    <row r="115" spans="1:21" ht="14.4" customHeight="1" x14ac:dyDescent="0.3">
      <c r="A115" s="831">
        <v>25</v>
      </c>
      <c r="B115" s="832" t="s">
        <v>1399</v>
      </c>
      <c r="C115" s="832" t="s">
        <v>1402</v>
      </c>
      <c r="D115" s="833" t="s">
        <v>2195</v>
      </c>
      <c r="E115" s="834" t="s">
        <v>1415</v>
      </c>
      <c r="F115" s="832" t="s">
        <v>1400</v>
      </c>
      <c r="G115" s="832" t="s">
        <v>1455</v>
      </c>
      <c r="H115" s="832" t="s">
        <v>569</v>
      </c>
      <c r="I115" s="832" t="s">
        <v>1540</v>
      </c>
      <c r="J115" s="832" t="s">
        <v>1457</v>
      </c>
      <c r="K115" s="832" t="s">
        <v>1458</v>
      </c>
      <c r="L115" s="835">
        <v>132.97999999999999</v>
      </c>
      <c r="M115" s="835">
        <v>664.9</v>
      </c>
      <c r="N115" s="832">
        <v>5</v>
      </c>
      <c r="O115" s="836">
        <v>3</v>
      </c>
      <c r="P115" s="835">
        <v>531.91999999999996</v>
      </c>
      <c r="Q115" s="837">
        <v>0.79999999999999993</v>
      </c>
      <c r="R115" s="832">
        <v>4</v>
      </c>
      <c r="S115" s="837">
        <v>0.8</v>
      </c>
      <c r="T115" s="836">
        <v>2</v>
      </c>
      <c r="U115" s="838">
        <v>0.66666666666666663</v>
      </c>
    </row>
    <row r="116" spans="1:21" ht="14.4" customHeight="1" x14ac:dyDescent="0.3">
      <c r="A116" s="831">
        <v>25</v>
      </c>
      <c r="B116" s="832" t="s">
        <v>1399</v>
      </c>
      <c r="C116" s="832" t="s">
        <v>1402</v>
      </c>
      <c r="D116" s="833" t="s">
        <v>2195</v>
      </c>
      <c r="E116" s="834" t="s">
        <v>1415</v>
      </c>
      <c r="F116" s="832" t="s">
        <v>1400</v>
      </c>
      <c r="G116" s="832" t="s">
        <v>1461</v>
      </c>
      <c r="H116" s="832" t="s">
        <v>606</v>
      </c>
      <c r="I116" s="832" t="s">
        <v>1317</v>
      </c>
      <c r="J116" s="832" t="s">
        <v>641</v>
      </c>
      <c r="K116" s="832" t="s">
        <v>1318</v>
      </c>
      <c r="L116" s="835">
        <v>48.42</v>
      </c>
      <c r="M116" s="835">
        <v>48.42</v>
      </c>
      <c r="N116" s="832">
        <v>1</v>
      </c>
      <c r="O116" s="836">
        <v>1</v>
      </c>
      <c r="P116" s="835">
        <v>48.42</v>
      </c>
      <c r="Q116" s="837">
        <v>1</v>
      </c>
      <c r="R116" s="832">
        <v>1</v>
      </c>
      <c r="S116" s="837">
        <v>1</v>
      </c>
      <c r="T116" s="836">
        <v>1</v>
      </c>
      <c r="U116" s="838">
        <v>1</v>
      </c>
    </row>
    <row r="117" spans="1:21" ht="14.4" customHeight="1" x14ac:dyDescent="0.3">
      <c r="A117" s="831">
        <v>25</v>
      </c>
      <c r="B117" s="832" t="s">
        <v>1399</v>
      </c>
      <c r="C117" s="832" t="s">
        <v>1402</v>
      </c>
      <c r="D117" s="833" t="s">
        <v>2195</v>
      </c>
      <c r="E117" s="834" t="s">
        <v>1415</v>
      </c>
      <c r="F117" s="832" t="s">
        <v>1400</v>
      </c>
      <c r="G117" s="832" t="s">
        <v>1461</v>
      </c>
      <c r="H117" s="832" t="s">
        <v>569</v>
      </c>
      <c r="I117" s="832" t="s">
        <v>1568</v>
      </c>
      <c r="J117" s="832" t="s">
        <v>641</v>
      </c>
      <c r="K117" s="832" t="s">
        <v>1569</v>
      </c>
      <c r="L117" s="835">
        <v>48.42</v>
      </c>
      <c r="M117" s="835">
        <v>96.84</v>
      </c>
      <c r="N117" s="832">
        <v>2</v>
      </c>
      <c r="O117" s="836">
        <v>1.5</v>
      </c>
      <c r="P117" s="835">
        <v>96.84</v>
      </c>
      <c r="Q117" s="837">
        <v>1</v>
      </c>
      <c r="R117" s="832">
        <v>2</v>
      </c>
      <c r="S117" s="837">
        <v>1</v>
      </c>
      <c r="T117" s="836">
        <v>1.5</v>
      </c>
      <c r="U117" s="838">
        <v>1</v>
      </c>
    </row>
    <row r="118" spans="1:21" ht="14.4" customHeight="1" x14ac:dyDescent="0.3">
      <c r="A118" s="831">
        <v>25</v>
      </c>
      <c r="B118" s="832" t="s">
        <v>1399</v>
      </c>
      <c r="C118" s="832" t="s">
        <v>1402</v>
      </c>
      <c r="D118" s="833" t="s">
        <v>2195</v>
      </c>
      <c r="E118" s="834" t="s">
        <v>1415</v>
      </c>
      <c r="F118" s="832" t="s">
        <v>1400</v>
      </c>
      <c r="G118" s="832" t="s">
        <v>1461</v>
      </c>
      <c r="H118" s="832" t="s">
        <v>569</v>
      </c>
      <c r="I118" s="832" t="s">
        <v>1462</v>
      </c>
      <c r="J118" s="832" t="s">
        <v>641</v>
      </c>
      <c r="K118" s="832" t="s">
        <v>1463</v>
      </c>
      <c r="L118" s="835">
        <v>24.22</v>
      </c>
      <c r="M118" s="835">
        <v>24.22</v>
      </c>
      <c r="N118" s="832">
        <v>1</v>
      </c>
      <c r="O118" s="836">
        <v>1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" customHeight="1" x14ac:dyDescent="0.3">
      <c r="A119" s="831">
        <v>25</v>
      </c>
      <c r="B119" s="832" t="s">
        <v>1399</v>
      </c>
      <c r="C119" s="832" t="s">
        <v>1402</v>
      </c>
      <c r="D119" s="833" t="s">
        <v>2195</v>
      </c>
      <c r="E119" s="834" t="s">
        <v>1415</v>
      </c>
      <c r="F119" s="832" t="s">
        <v>1400</v>
      </c>
      <c r="G119" s="832" t="s">
        <v>1464</v>
      </c>
      <c r="H119" s="832" t="s">
        <v>606</v>
      </c>
      <c r="I119" s="832" t="s">
        <v>1329</v>
      </c>
      <c r="J119" s="832" t="s">
        <v>1330</v>
      </c>
      <c r="K119" s="832" t="s">
        <v>1331</v>
      </c>
      <c r="L119" s="835">
        <v>0</v>
      </c>
      <c r="M119" s="835">
        <v>0</v>
      </c>
      <c r="N119" s="832">
        <v>1</v>
      </c>
      <c r="O119" s="836">
        <v>0.5</v>
      </c>
      <c r="P119" s="835"/>
      <c r="Q119" s="837"/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25</v>
      </c>
      <c r="B120" s="832" t="s">
        <v>1399</v>
      </c>
      <c r="C120" s="832" t="s">
        <v>1402</v>
      </c>
      <c r="D120" s="833" t="s">
        <v>2195</v>
      </c>
      <c r="E120" s="834" t="s">
        <v>1415</v>
      </c>
      <c r="F120" s="832" t="s">
        <v>1400</v>
      </c>
      <c r="G120" s="832" t="s">
        <v>1500</v>
      </c>
      <c r="H120" s="832" t="s">
        <v>569</v>
      </c>
      <c r="I120" s="832" t="s">
        <v>1501</v>
      </c>
      <c r="J120" s="832" t="s">
        <v>1069</v>
      </c>
      <c r="K120" s="832" t="s">
        <v>1502</v>
      </c>
      <c r="L120" s="835">
        <v>42.54</v>
      </c>
      <c r="M120" s="835">
        <v>42.54</v>
      </c>
      <c r="N120" s="832">
        <v>1</v>
      </c>
      <c r="O120" s="836">
        <v>1</v>
      </c>
      <c r="P120" s="835">
        <v>42.54</v>
      </c>
      <c r="Q120" s="837">
        <v>1</v>
      </c>
      <c r="R120" s="832">
        <v>1</v>
      </c>
      <c r="S120" s="837">
        <v>1</v>
      </c>
      <c r="T120" s="836">
        <v>1</v>
      </c>
      <c r="U120" s="838">
        <v>1</v>
      </c>
    </row>
    <row r="121" spans="1:21" ht="14.4" customHeight="1" x14ac:dyDescent="0.3">
      <c r="A121" s="831">
        <v>25</v>
      </c>
      <c r="B121" s="832" t="s">
        <v>1399</v>
      </c>
      <c r="C121" s="832" t="s">
        <v>1402</v>
      </c>
      <c r="D121" s="833" t="s">
        <v>2195</v>
      </c>
      <c r="E121" s="834" t="s">
        <v>1441</v>
      </c>
      <c r="F121" s="832" t="s">
        <v>1400</v>
      </c>
      <c r="G121" s="832" t="s">
        <v>1503</v>
      </c>
      <c r="H121" s="832" t="s">
        <v>569</v>
      </c>
      <c r="I121" s="832" t="s">
        <v>1504</v>
      </c>
      <c r="J121" s="832" t="s">
        <v>768</v>
      </c>
      <c r="K121" s="832" t="s">
        <v>1505</v>
      </c>
      <c r="L121" s="835">
        <v>462.73</v>
      </c>
      <c r="M121" s="835">
        <v>462.73</v>
      </c>
      <c r="N121" s="832">
        <v>1</v>
      </c>
      <c r="O121" s="836">
        <v>1</v>
      </c>
      <c r="P121" s="835">
        <v>462.73</v>
      </c>
      <c r="Q121" s="837">
        <v>1</v>
      </c>
      <c r="R121" s="832">
        <v>1</v>
      </c>
      <c r="S121" s="837">
        <v>1</v>
      </c>
      <c r="T121" s="836">
        <v>1</v>
      </c>
      <c r="U121" s="838">
        <v>1</v>
      </c>
    </row>
    <row r="122" spans="1:21" ht="14.4" customHeight="1" x14ac:dyDescent="0.3">
      <c r="A122" s="831">
        <v>25</v>
      </c>
      <c r="B122" s="832" t="s">
        <v>1399</v>
      </c>
      <c r="C122" s="832" t="s">
        <v>1402</v>
      </c>
      <c r="D122" s="833" t="s">
        <v>2195</v>
      </c>
      <c r="E122" s="834" t="s">
        <v>1441</v>
      </c>
      <c r="F122" s="832" t="s">
        <v>1400</v>
      </c>
      <c r="G122" s="832" t="s">
        <v>1454</v>
      </c>
      <c r="H122" s="832" t="s">
        <v>606</v>
      </c>
      <c r="I122" s="832" t="s">
        <v>1264</v>
      </c>
      <c r="J122" s="832" t="s">
        <v>1018</v>
      </c>
      <c r="K122" s="832" t="s">
        <v>1265</v>
      </c>
      <c r="L122" s="835">
        <v>154.36000000000001</v>
      </c>
      <c r="M122" s="835">
        <v>6020.0400000000027</v>
      </c>
      <c r="N122" s="832">
        <v>39</v>
      </c>
      <c r="O122" s="836">
        <v>35.5</v>
      </c>
      <c r="P122" s="835">
        <v>2315.400000000001</v>
      </c>
      <c r="Q122" s="837">
        <v>0.38461538461538464</v>
      </c>
      <c r="R122" s="832">
        <v>15</v>
      </c>
      <c r="S122" s="837">
        <v>0.38461538461538464</v>
      </c>
      <c r="T122" s="836">
        <v>14.5</v>
      </c>
      <c r="U122" s="838">
        <v>0.40845070422535212</v>
      </c>
    </row>
    <row r="123" spans="1:21" ht="14.4" customHeight="1" x14ac:dyDescent="0.3">
      <c r="A123" s="831">
        <v>25</v>
      </c>
      <c r="B123" s="832" t="s">
        <v>1399</v>
      </c>
      <c r="C123" s="832" t="s">
        <v>1402</v>
      </c>
      <c r="D123" s="833" t="s">
        <v>2195</v>
      </c>
      <c r="E123" s="834" t="s">
        <v>1441</v>
      </c>
      <c r="F123" s="832" t="s">
        <v>1400</v>
      </c>
      <c r="G123" s="832" t="s">
        <v>1454</v>
      </c>
      <c r="H123" s="832" t="s">
        <v>569</v>
      </c>
      <c r="I123" s="832" t="s">
        <v>1506</v>
      </c>
      <c r="J123" s="832" t="s">
        <v>1018</v>
      </c>
      <c r="K123" s="832" t="s">
        <v>1265</v>
      </c>
      <c r="L123" s="835">
        <v>154.36000000000001</v>
      </c>
      <c r="M123" s="835">
        <v>308.72000000000003</v>
      </c>
      <c r="N123" s="832">
        <v>2</v>
      </c>
      <c r="O123" s="836">
        <v>2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25</v>
      </c>
      <c r="B124" s="832" t="s">
        <v>1399</v>
      </c>
      <c r="C124" s="832" t="s">
        <v>1402</v>
      </c>
      <c r="D124" s="833" t="s">
        <v>2195</v>
      </c>
      <c r="E124" s="834" t="s">
        <v>1441</v>
      </c>
      <c r="F124" s="832" t="s">
        <v>1400</v>
      </c>
      <c r="G124" s="832" t="s">
        <v>1522</v>
      </c>
      <c r="H124" s="832" t="s">
        <v>569</v>
      </c>
      <c r="I124" s="832" t="s">
        <v>1523</v>
      </c>
      <c r="J124" s="832" t="s">
        <v>1524</v>
      </c>
      <c r="K124" s="832" t="s">
        <v>1033</v>
      </c>
      <c r="L124" s="835">
        <v>78.33</v>
      </c>
      <c r="M124" s="835">
        <v>313.32</v>
      </c>
      <c r="N124" s="832">
        <v>4</v>
      </c>
      <c r="O124" s="836">
        <v>2.5</v>
      </c>
      <c r="P124" s="835">
        <v>156.66</v>
      </c>
      <c r="Q124" s="837">
        <v>0.5</v>
      </c>
      <c r="R124" s="832">
        <v>2</v>
      </c>
      <c r="S124" s="837">
        <v>0.5</v>
      </c>
      <c r="T124" s="836">
        <v>1</v>
      </c>
      <c r="U124" s="838">
        <v>0.4</v>
      </c>
    </row>
    <row r="125" spans="1:21" ht="14.4" customHeight="1" x14ac:dyDescent="0.3">
      <c r="A125" s="831">
        <v>25</v>
      </c>
      <c r="B125" s="832" t="s">
        <v>1399</v>
      </c>
      <c r="C125" s="832" t="s">
        <v>1402</v>
      </c>
      <c r="D125" s="833" t="s">
        <v>2195</v>
      </c>
      <c r="E125" s="834" t="s">
        <v>1441</v>
      </c>
      <c r="F125" s="832" t="s">
        <v>1400</v>
      </c>
      <c r="G125" s="832" t="s">
        <v>1537</v>
      </c>
      <c r="H125" s="832" t="s">
        <v>569</v>
      </c>
      <c r="I125" s="832" t="s">
        <v>1584</v>
      </c>
      <c r="J125" s="832" t="s">
        <v>1539</v>
      </c>
      <c r="K125" s="832" t="s">
        <v>1585</v>
      </c>
      <c r="L125" s="835">
        <v>211.61</v>
      </c>
      <c r="M125" s="835">
        <v>211.61</v>
      </c>
      <c r="N125" s="832">
        <v>1</v>
      </c>
      <c r="O125" s="836">
        <v>1</v>
      </c>
      <c r="P125" s="835">
        <v>211.61</v>
      </c>
      <c r="Q125" s="837">
        <v>1</v>
      </c>
      <c r="R125" s="832">
        <v>1</v>
      </c>
      <c r="S125" s="837">
        <v>1</v>
      </c>
      <c r="T125" s="836">
        <v>1</v>
      </c>
      <c r="U125" s="838">
        <v>1</v>
      </c>
    </row>
    <row r="126" spans="1:21" ht="14.4" customHeight="1" x14ac:dyDescent="0.3">
      <c r="A126" s="831">
        <v>25</v>
      </c>
      <c r="B126" s="832" t="s">
        <v>1399</v>
      </c>
      <c r="C126" s="832" t="s">
        <v>1402</v>
      </c>
      <c r="D126" s="833" t="s">
        <v>2195</v>
      </c>
      <c r="E126" s="834" t="s">
        <v>1441</v>
      </c>
      <c r="F126" s="832" t="s">
        <v>1400</v>
      </c>
      <c r="G126" s="832" t="s">
        <v>1474</v>
      </c>
      <c r="H126" s="832" t="s">
        <v>569</v>
      </c>
      <c r="I126" s="832" t="s">
        <v>1475</v>
      </c>
      <c r="J126" s="832" t="s">
        <v>1476</v>
      </c>
      <c r="K126" s="832" t="s">
        <v>1477</v>
      </c>
      <c r="L126" s="835">
        <v>121.07</v>
      </c>
      <c r="M126" s="835">
        <v>121.07</v>
      </c>
      <c r="N126" s="832">
        <v>1</v>
      </c>
      <c r="O126" s="836">
        <v>1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25</v>
      </c>
      <c r="B127" s="832" t="s">
        <v>1399</v>
      </c>
      <c r="C127" s="832" t="s">
        <v>1402</v>
      </c>
      <c r="D127" s="833" t="s">
        <v>2195</v>
      </c>
      <c r="E127" s="834" t="s">
        <v>1441</v>
      </c>
      <c r="F127" s="832" t="s">
        <v>1400</v>
      </c>
      <c r="G127" s="832" t="s">
        <v>1488</v>
      </c>
      <c r="H127" s="832" t="s">
        <v>569</v>
      </c>
      <c r="I127" s="832" t="s">
        <v>1489</v>
      </c>
      <c r="J127" s="832" t="s">
        <v>1054</v>
      </c>
      <c r="K127" s="832" t="s">
        <v>1490</v>
      </c>
      <c r="L127" s="835">
        <v>48.09</v>
      </c>
      <c r="M127" s="835">
        <v>96.18</v>
      </c>
      <c r="N127" s="832">
        <v>2</v>
      </c>
      <c r="O127" s="836">
        <v>2</v>
      </c>
      <c r="P127" s="835">
        <v>48.09</v>
      </c>
      <c r="Q127" s="837">
        <v>0.5</v>
      </c>
      <c r="R127" s="832">
        <v>1</v>
      </c>
      <c r="S127" s="837">
        <v>0.5</v>
      </c>
      <c r="T127" s="836">
        <v>1</v>
      </c>
      <c r="U127" s="838">
        <v>0.5</v>
      </c>
    </row>
    <row r="128" spans="1:21" ht="14.4" customHeight="1" x14ac:dyDescent="0.3">
      <c r="A128" s="831">
        <v>25</v>
      </c>
      <c r="B128" s="832" t="s">
        <v>1399</v>
      </c>
      <c r="C128" s="832" t="s">
        <v>1402</v>
      </c>
      <c r="D128" s="833" t="s">
        <v>2195</v>
      </c>
      <c r="E128" s="834" t="s">
        <v>1441</v>
      </c>
      <c r="F128" s="832" t="s">
        <v>1400</v>
      </c>
      <c r="G128" s="832" t="s">
        <v>1455</v>
      </c>
      <c r="H128" s="832" t="s">
        <v>569</v>
      </c>
      <c r="I128" s="832" t="s">
        <v>1456</v>
      </c>
      <c r="J128" s="832" t="s">
        <v>1457</v>
      </c>
      <c r="K128" s="832" t="s">
        <v>1458</v>
      </c>
      <c r="L128" s="835">
        <v>132.97999999999999</v>
      </c>
      <c r="M128" s="835">
        <v>1063.8399999999999</v>
      </c>
      <c r="N128" s="832">
        <v>8</v>
      </c>
      <c r="O128" s="836">
        <v>5.5</v>
      </c>
      <c r="P128" s="835">
        <v>531.91999999999996</v>
      </c>
      <c r="Q128" s="837">
        <v>0.5</v>
      </c>
      <c r="R128" s="832">
        <v>4</v>
      </c>
      <c r="S128" s="837">
        <v>0.5</v>
      </c>
      <c r="T128" s="836">
        <v>3</v>
      </c>
      <c r="U128" s="838">
        <v>0.54545454545454541</v>
      </c>
    </row>
    <row r="129" spans="1:21" ht="14.4" customHeight="1" x14ac:dyDescent="0.3">
      <c r="A129" s="831">
        <v>25</v>
      </c>
      <c r="B129" s="832" t="s">
        <v>1399</v>
      </c>
      <c r="C129" s="832" t="s">
        <v>1402</v>
      </c>
      <c r="D129" s="833" t="s">
        <v>2195</v>
      </c>
      <c r="E129" s="834" t="s">
        <v>1441</v>
      </c>
      <c r="F129" s="832" t="s">
        <v>1400</v>
      </c>
      <c r="G129" s="832" t="s">
        <v>1455</v>
      </c>
      <c r="H129" s="832" t="s">
        <v>569</v>
      </c>
      <c r="I129" s="832" t="s">
        <v>1540</v>
      </c>
      <c r="J129" s="832" t="s">
        <v>1457</v>
      </c>
      <c r="K129" s="832" t="s">
        <v>1458</v>
      </c>
      <c r="L129" s="835">
        <v>132.97999999999999</v>
      </c>
      <c r="M129" s="835">
        <v>531.91999999999996</v>
      </c>
      <c r="N129" s="832">
        <v>4</v>
      </c>
      <c r="O129" s="836">
        <v>2</v>
      </c>
      <c r="P129" s="835">
        <v>531.91999999999996</v>
      </c>
      <c r="Q129" s="837">
        <v>1</v>
      </c>
      <c r="R129" s="832">
        <v>4</v>
      </c>
      <c r="S129" s="837">
        <v>1</v>
      </c>
      <c r="T129" s="836">
        <v>2</v>
      </c>
      <c r="U129" s="838">
        <v>1</v>
      </c>
    </row>
    <row r="130" spans="1:21" ht="14.4" customHeight="1" x14ac:dyDescent="0.3">
      <c r="A130" s="831">
        <v>25</v>
      </c>
      <c r="B130" s="832" t="s">
        <v>1399</v>
      </c>
      <c r="C130" s="832" t="s">
        <v>1402</v>
      </c>
      <c r="D130" s="833" t="s">
        <v>2195</v>
      </c>
      <c r="E130" s="834" t="s">
        <v>1441</v>
      </c>
      <c r="F130" s="832" t="s">
        <v>1400</v>
      </c>
      <c r="G130" s="832" t="s">
        <v>1559</v>
      </c>
      <c r="H130" s="832" t="s">
        <v>606</v>
      </c>
      <c r="I130" s="832" t="s">
        <v>1560</v>
      </c>
      <c r="J130" s="832" t="s">
        <v>1561</v>
      </c>
      <c r="K130" s="832" t="s">
        <v>1562</v>
      </c>
      <c r="L130" s="835">
        <v>7132.14</v>
      </c>
      <c r="M130" s="835">
        <v>21396.420000000002</v>
      </c>
      <c r="N130" s="832">
        <v>3</v>
      </c>
      <c r="O130" s="836">
        <v>1</v>
      </c>
      <c r="P130" s="835">
        <v>21396.420000000002</v>
      </c>
      <c r="Q130" s="837">
        <v>1</v>
      </c>
      <c r="R130" s="832">
        <v>3</v>
      </c>
      <c r="S130" s="837">
        <v>1</v>
      </c>
      <c r="T130" s="836">
        <v>1</v>
      </c>
      <c r="U130" s="838">
        <v>1</v>
      </c>
    </row>
    <row r="131" spans="1:21" ht="14.4" customHeight="1" x14ac:dyDescent="0.3">
      <c r="A131" s="831">
        <v>25</v>
      </c>
      <c r="B131" s="832" t="s">
        <v>1399</v>
      </c>
      <c r="C131" s="832" t="s">
        <v>1402</v>
      </c>
      <c r="D131" s="833" t="s">
        <v>2195</v>
      </c>
      <c r="E131" s="834" t="s">
        <v>1441</v>
      </c>
      <c r="F131" s="832" t="s">
        <v>1400</v>
      </c>
      <c r="G131" s="832" t="s">
        <v>1478</v>
      </c>
      <c r="H131" s="832" t="s">
        <v>569</v>
      </c>
      <c r="I131" s="832" t="s">
        <v>1479</v>
      </c>
      <c r="J131" s="832" t="s">
        <v>1052</v>
      </c>
      <c r="K131" s="832" t="s">
        <v>1480</v>
      </c>
      <c r="L131" s="835">
        <v>34.19</v>
      </c>
      <c r="M131" s="835">
        <v>102.57</v>
      </c>
      <c r="N131" s="832">
        <v>3</v>
      </c>
      <c r="O131" s="836">
        <v>1</v>
      </c>
      <c r="P131" s="835">
        <v>68.38</v>
      </c>
      <c r="Q131" s="837">
        <v>0.66666666666666663</v>
      </c>
      <c r="R131" s="832">
        <v>2</v>
      </c>
      <c r="S131" s="837">
        <v>0.66666666666666663</v>
      </c>
      <c r="T131" s="836">
        <v>0.5</v>
      </c>
      <c r="U131" s="838">
        <v>0.5</v>
      </c>
    </row>
    <row r="132" spans="1:21" ht="14.4" customHeight="1" x14ac:dyDescent="0.3">
      <c r="A132" s="831">
        <v>25</v>
      </c>
      <c r="B132" s="832" t="s">
        <v>1399</v>
      </c>
      <c r="C132" s="832" t="s">
        <v>1402</v>
      </c>
      <c r="D132" s="833" t="s">
        <v>2195</v>
      </c>
      <c r="E132" s="834" t="s">
        <v>1441</v>
      </c>
      <c r="F132" s="832" t="s">
        <v>1400</v>
      </c>
      <c r="G132" s="832" t="s">
        <v>1459</v>
      </c>
      <c r="H132" s="832" t="s">
        <v>606</v>
      </c>
      <c r="I132" s="832" t="s">
        <v>1460</v>
      </c>
      <c r="J132" s="832" t="s">
        <v>737</v>
      </c>
      <c r="K132" s="832" t="s">
        <v>1218</v>
      </c>
      <c r="L132" s="835">
        <v>490.89</v>
      </c>
      <c r="M132" s="835">
        <v>490.89</v>
      </c>
      <c r="N132" s="832">
        <v>1</v>
      </c>
      <c r="O132" s="836">
        <v>0.5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25</v>
      </c>
      <c r="B133" s="832" t="s">
        <v>1399</v>
      </c>
      <c r="C133" s="832" t="s">
        <v>1402</v>
      </c>
      <c r="D133" s="833" t="s">
        <v>2195</v>
      </c>
      <c r="E133" s="834" t="s">
        <v>1441</v>
      </c>
      <c r="F133" s="832" t="s">
        <v>1400</v>
      </c>
      <c r="G133" s="832" t="s">
        <v>1459</v>
      </c>
      <c r="H133" s="832" t="s">
        <v>606</v>
      </c>
      <c r="I133" s="832" t="s">
        <v>1586</v>
      </c>
      <c r="J133" s="832" t="s">
        <v>741</v>
      </c>
      <c r="K133" s="832" t="s">
        <v>1587</v>
      </c>
      <c r="L133" s="835">
        <v>369.5</v>
      </c>
      <c r="M133" s="835">
        <v>739</v>
      </c>
      <c r="N133" s="832">
        <v>2</v>
      </c>
      <c r="O133" s="836">
        <v>1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25</v>
      </c>
      <c r="B134" s="832" t="s">
        <v>1399</v>
      </c>
      <c r="C134" s="832" t="s">
        <v>1402</v>
      </c>
      <c r="D134" s="833" t="s">
        <v>2195</v>
      </c>
      <c r="E134" s="834" t="s">
        <v>1441</v>
      </c>
      <c r="F134" s="832" t="s">
        <v>1400</v>
      </c>
      <c r="G134" s="832" t="s">
        <v>1461</v>
      </c>
      <c r="H134" s="832" t="s">
        <v>569</v>
      </c>
      <c r="I134" s="832" t="s">
        <v>1568</v>
      </c>
      <c r="J134" s="832" t="s">
        <v>641</v>
      </c>
      <c r="K134" s="832" t="s">
        <v>1569</v>
      </c>
      <c r="L134" s="835">
        <v>48.42</v>
      </c>
      <c r="M134" s="835">
        <v>48.42</v>
      </c>
      <c r="N134" s="832">
        <v>1</v>
      </c>
      <c r="O134" s="836">
        <v>1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25</v>
      </c>
      <c r="B135" s="832" t="s">
        <v>1399</v>
      </c>
      <c r="C135" s="832" t="s">
        <v>1402</v>
      </c>
      <c r="D135" s="833" t="s">
        <v>2195</v>
      </c>
      <c r="E135" s="834" t="s">
        <v>1441</v>
      </c>
      <c r="F135" s="832" t="s">
        <v>1400</v>
      </c>
      <c r="G135" s="832" t="s">
        <v>1464</v>
      </c>
      <c r="H135" s="832" t="s">
        <v>606</v>
      </c>
      <c r="I135" s="832" t="s">
        <v>1329</v>
      </c>
      <c r="J135" s="832" t="s">
        <v>1330</v>
      </c>
      <c r="K135" s="832" t="s">
        <v>1331</v>
      </c>
      <c r="L135" s="835">
        <v>0</v>
      </c>
      <c r="M135" s="835">
        <v>0</v>
      </c>
      <c r="N135" s="832">
        <v>6</v>
      </c>
      <c r="O135" s="836">
        <v>3.5</v>
      </c>
      <c r="P135" s="835">
        <v>0</v>
      </c>
      <c r="Q135" s="837"/>
      <c r="R135" s="832">
        <v>5</v>
      </c>
      <c r="S135" s="837">
        <v>0.83333333333333337</v>
      </c>
      <c r="T135" s="836">
        <v>2.5</v>
      </c>
      <c r="U135" s="838">
        <v>0.7142857142857143</v>
      </c>
    </row>
    <row r="136" spans="1:21" ht="14.4" customHeight="1" x14ac:dyDescent="0.3">
      <c r="A136" s="831">
        <v>25</v>
      </c>
      <c r="B136" s="832" t="s">
        <v>1399</v>
      </c>
      <c r="C136" s="832" t="s">
        <v>1402</v>
      </c>
      <c r="D136" s="833" t="s">
        <v>2195</v>
      </c>
      <c r="E136" s="834" t="s">
        <v>1441</v>
      </c>
      <c r="F136" s="832" t="s">
        <v>1400</v>
      </c>
      <c r="G136" s="832" t="s">
        <v>1572</v>
      </c>
      <c r="H136" s="832" t="s">
        <v>569</v>
      </c>
      <c r="I136" s="832" t="s">
        <v>1588</v>
      </c>
      <c r="J136" s="832" t="s">
        <v>1589</v>
      </c>
      <c r="K136" s="832" t="s">
        <v>1590</v>
      </c>
      <c r="L136" s="835">
        <v>300.68</v>
      </c>
      <c r="M136" s="835">
        <v>300.68</v>
      </c>
      <c r="N136" s="832">
        <v>1</v>
      </c>
      <c r="O136" s="836">
        <v>0.5</v>
      </c>
      <c r="P136" s="835">
        <v>300.68</v>
      </c>
      <c r="Q136" s="837">
        <v>1</v>
      </c>
      <c r="R136" s="832">
        <v>1</v>
      </c>
      <c r="S136" s="837">
        <v>1</v>
      </c>
      <c r="T136" s="836">
        <v>0.5</v>
      </c>
      <c r="U136" s="838">
        <v>1</v>
      </c>
    </row>
    <row r="137" spans="1:21" ht="14.4" customHeight="1" x14ac:dyDescent="0.3">
      <c r="A137" s="831">
        <v>25</v>
      </c>
      <c r="B137" s="832" t="s">
        <v>1399</v>
      </c>
      <c r="C137" s="832" t="s">
        <v>1402</v>
      </c>
      <c r="D137" s="833" t="s">
        <v>2195</v>
      </c>
      <c r="E137" s="834" t="s">
        <v>1418</v>
      </c>
      <c r="F137" s="832" t="s">
        <v>1400</v>
      </c>
      <c r="G137" s="832" t="s">
        <v>1454</v>
      </c>
      <c r="H137" s="832" t="s">
        <v>606</v>
      </c>
      <c r="I137" s="832" t="s">
        <v>1264</v>
      </c>
      <c r="J137" s="832" t="s">
        <v>1018</v>
      </c>
      <c r="K137" s="832" t="s">
        <v>1265</v>
      </c>
      <c r="L137" s="835">
        <v>154.36000000000001</v>
      </c>
      <c r="M137" s="835">
        <v>2315.4000000000005</v>
      </c>
      <c r="N137" s="832">
        <v>15</v>
      </c>
      <c r="O137" s="836">
        <v>15</v>
      </c>
      <c r="P137" s="835">
        <v>617.44000000000005</v>
      </c>
      <c r="Q137" s="837">
        <v>0.26666666666666661</v>
      </c>
      <c r="R137" s="832">
        <v>4</v>
      </c>
      <c r="S137" s="837">
        <v>0.26666666666666666</v>
      </c>
      <c r="T137" s="836">
        <v>4</v>
      </c>
      <c r="U137" s="838">
        <v>0.26666666666666666</v>
      </c>
    </row>
    <row r="138" spans="1:21" ht="14.4" customHeight="1" x14ac:dyDescent="0.3">
      <c r="A138" s="831">
        <v>25</v>
      </c>
      <c r="B138" s="832" t="s">
        <v>1399</v>
      </c>
      <c r="C138" s="832" t="s">
        <v>1402</v>
      </c>
      <c r="D138" s="833" t="s">
        <v>2195</v>
      </c>
      <c r="E138" s="834" t="s">
        <v>1418</v>
      </c>
      <c r="F138" s="832" t="s">
        <v>1400</v>
      </c>
      <c r="G138" s="832" t="s">
        <v>1455</v>
      </c>
      <c r="H138" s="832" t="s">
        <v>569</v>
      </c>
      <c r="I138" s="832" t="s">
        <v>1456</v>
      </c>
      <c r="J138" s="832" t="s">
        <v>1457</v>
      </c>
      <c r="K138" s="832" t="s">
        <v>1458</v>
      </c>
      <c r="L138" s="835">
        <v>132.97999999999999</v>
      </c>
      <c r="M138" s="835">
        <v>265.95999999999998</v>
      </c>
      <c r="N138" s="832">
        <v>2</v>
      </c>
      <c r="O138" s="836">
        <v>1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25</v>
      </c>
      <c r="B139" s="832" t="s">
        <v>1399</v>
      </c>
      <c r="C139" s="832" t="s">
        <v>1404</v>
      </c>
      <c r="D139" s="833" t="s">
        <v>2196</v>
      </c>
      <c r="E139" s="834" t="s">
        <v>1421</v>
      </c>
      <c r="F139" s="832" t="s">
        <v>1400</v>
      </c>
      <c r="G139" s="832" t="s">
        <v>1454</v>
      </c>
      <c r="H139" s="832" t="s">
        <v>569</v>
      </c>
      <c r="I139" s="832" t="s">
        <v>1591</v>
      </c>
      <c r="J139" s="832" t="s">
        <v>1592</v>
      </c>
      <c r="K139" s="832" t="s">
        <v>1593</v>
      </c>
      <c r="L139" s="835">
        <v>154.36000000000001</v>
      </c>
      <c r="M139" s="835">
        <v>308.72000000000003</v>
      </c>
      <c r="N139" s="832">
        <v>2</v>
      </c>
      <c r="O139" s="836">
        <v>2</v>
      </c>
      <c r="P139" s="835">
        <v>154.36000000000001</v>
      </c>
      <c r="Q139" s="837">
        <v>0.5</v>
      </c>
      <c r="R139" s="832">
        <v>1</v>
      </c>
      <c r="S139" s="837">
        <v>0.5</v>
      </c>
      <c r="T139" s="836">
        <v>1</v>
      </c>
      <c r="U139" s="838">
        <v>0.5</v>
      </c>
    </row>
    <row r="140" spans="1:21" ht="14.4" customHeight="1" x14ac:dyDescent="0.3">
      <c r="A140" s="831">
        <v>25</v>
      </c>
      <c r="B140" s="832" t="s">
        <v>1399</v>
      </c>
      <c r="C140" s="832" t="s">
        <v>1404</v>
      </c>
      <c r="D140" s="833" t="s">
        <v>2196</v>
      </c>
      <c r="E140" s="834" t="s">
        <v>1421</v>
      </c>
      <c r="F140" s="832" t="s">
        <v>1400</v>
      </c>
      <c r="G140" s="832" t="s">
        <v>1454</v>
      </c>
      <c r="H140" s="832" t="s">
        <v>606</v>
      </c>
      <c r="I140" s="832" t="s">
        <v>1264</v>
      </c>
      <c r="J140" s="832" t="s">
        <v>1018</v>
      </c>
      <c r="K140" s="832" t="s">
        <v>1265</v>
      </c>
      <c r="L140" s="835">
        <v>154.36000000000001</v>
      </c>
      <c r="M140" s="835">
        <v>12194.439999999995</v>
      </c>
      <c r="N140" s="832">
        <v>79</v>
      </c>
      <c r="O140" s="836">
        <v>63</v>
      </c>
      <c r="P140" s="835">
        <v>6637.4799999999968</v>
      </c>
      <c r="Q140" s="837">
        <v>0.54430379746835444</v>
      </c>
      <c r="R140" s="832">
        <v>43</v>
      </c>
      <c r="S140" s="837">
        <v>0.54430379746835444</v>
      </c>
      <c r="T140" s="836">
        <v>31</v>
      </c>
      <c r="U140" s="838">
        <v>0.49206349206349204</v>
      </c>
    </row>
    <row r="141" spans="1:21" ht="14.4" customHeight="1" x14ac:dyDescent="0.3">
      <c r="A141" s="831">
        <v>25</v>
      </c>
      <c r="B141" s="832" t="s">
        <v>1399</v>
      </c>
      <c r="C141" s="832" t="s">
        <v>1404</v>
      </c>
      <c r="D141" s="833" t="s">
        <v>2196</v>
      </c>
      <c r="E141" s="834" t="s">
        <v>1421</v>
      </c>
      <c r="F141" s="832" t="s">
        <v>1400</v>
      </c>
      <c r="G141" s="832" t="s">
        <v>1454</v>
      </c>
      <c r="H141" s="832" t="s">
        <v>606</v>
      </c>
      <c r="I141" s="832" t="s">
        <v>1386</v>
      </c>
      <c r="J141" s="832" t="s">
        <v>1387</v>
      </c>
      <c r="K141" s="832" t="s">
        <v>1388</v>
      </c>
      <c r="L141" s="835">
        <v>149.52000000000001</v>
      </c>
      <c r="M141" s="835">
        <v>149.52000000000001</v>
      </c>
      <c r="N141" s="832">
        <v>1</v>
      </c>
      <c r="O141" s="836">
        <v>1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25</v>
      </c>
      <c r="B142" s="832" t="s">
        <v>1399</v>
      </c>
      <c r="C142" s="832" t="s">
        <v>1404</v>
      </c>
      <c r="D142" s="833" t="s">
        <v>2196</v>
      </c>
      <c r="E142" s="834" t="s">
        <v>1421</v>
      </c>
      <c r="F142" s="832" t="s">
        <v>1400</v>
      </c>
      <c r="G142" s="832" t="s">
        <v>1454</v>
      </c>
      <c r="H142" s="832" t="s">
        <v>569</v>
      </c>
      <c r="I142" s="832" t="s">
        <v>1506</v>
      </c>
      <c r="J142" s="832" t="s">
        <v>1018</v>
      </c>
      <c r="K142" s="832" t="s">
        <v>1265</v>
      </c>
      <c r="L142" s="835">
        <v>154.36000000000001</v>
      </c>
      <c r="M142" s="835">
        <v>463.08000000000004</v>
      </c>
      <c r="N142" s="832">
        <v>3</v>
      </c>
      <c r="O142" s="836">
        <v>3</v>
      </c>
      <c r="P142" s="835">
        <v>154.36000000000001</v>
      </c>
      <c r="Q142" s="837">
        <v>0.33333333333333331</v>
      </c>
      <c r="R142" s="832">
        <v>1</v>
      </c>
      <c r="S142" s="837">
        <v>0.33333333333333331</v>
      </c>
      <c r="T142" s="836">
        <v>1</v>
      </c>
      <c r="U142" s="838">
        <v>0.33333333333333331</v>
      </c>
    </row>
    <row r="143" spans="1:21" ht="14.4" customHeight="1" x14ac:dyDescent="0.3">
      <c r="A143" s="831">
        <v>25</v>
      </c>
      <c r="B143" s="832" t="s">
        <v>1399</v>
      </c>
      <c r="C143" s="832" t="s">
        <v>1404</v>
      </c>
      <c r="D143" s="833" t="s">
        <v>2196</v>
      </c>
      <c r="E143" s="834" t="s">
        <v>1421</v>
      </c>
      <c r="F143" s="832" t="s">
        <v>1400</v>
      </c>
      <c r="G143" s="832" t="s">
        <v>1594</v>
      </c>
      <c r="H143" s="832" t="s">
        <v>606</v>
      </c>
      <c r="I143" s="832" t="s">
        <v>1595</v>
      </c>
      <c r="J143" s="832" t="s">
        <v>1596</v>
      </c>
      <c r="K143" s="832" t="s">
        <v>1597</v>
      </c>
      <c r="L143" s="835">
        <v>46.6</v>
      </c>
      <c r="M143" s="835">
        <v>93.2</v>
      </c>
      <c r="N143" s="832">
        <v>2</v>
      </c>
      <c r="O143" s="836">
        <v>0.5</v>
      </c>
      <c r="P143" s="835">
        <v>93.2</v>
      </c>
      <c r="Q143" s="837">
        <v>1</v>
      </c>
      <c r="R143" s="832">
        <v>2</v>
      </c>
      <c r="S143" s="837">
        <v>1</v>
      </c>
      <c r="T143" s="836">
        <v>0.5</v>
      </c>
      <c r="U143" s="838">
        <v>1</v>
      </c>
    </row>
    <row r="144" spans="1:21" ht="14.4" customHeight="1" x14ac:dyDescent="0.3">
      <c r="A144" s="831">
        <v>25</v>
      </c>
      <c r="B144" s="832" t="s">
        <v>1399</v>
      </c>
      <c r="C144" s="832" t="s">
        <v>1404</v>
      </c>
      <c r="D144" s="833" t="s">
        <v>2196</v>
      </c>
      <c r="E144" s="834" t="s">
        <v>1421</v>
      </c>
      <c r="F144" s="832" t="s">
        <v>1400</v>
      </c>
      <c r="G144" s="832" t="s">
        <v>1507</v>
      </c>
      <c r="H144" s="832" t="s">
        <v>569</v>
      </c>
      <c r="I144" s="832" t="s">
        <v>1555</v>
      </c>
      <c r="J144" s="832" t="s">
        <v>1272</v>
      </c>
      <c r="K144" s="832" t="s">
        <v>1556</v>
      </c>
      <c r="L144" s="835">
        <v>238.72</v>
      </c>
      <c r="M144" s="835">
        <v>238.72</v>
      </c>
      <c r="N144" s="832">
        <v>1</v>
      </c>
      <c r="O144" s="836">
        <v>1</v>
      </c>
      <c r="P144" s="835">
        <v>238.72</v>
      </c>
      <c r="Q144" s="837">
        <v>1</v>
      </c>
      <c r="R144" s="832">
        <v>1</v>
      </c>
      <c r="S144" s="837">
        <v>1</v>
      </c>
      <c r="T144" s="836">
        <v>1</v>
      </c>
      <c r="U144" s="838">
        <v>1</v>
      </c>
    </row>
    <row r="145" spans="1:21" ht="14.4" customHeight="1" x14ac:dyDescent="0.3">
      <c r="A145" s="831">
        <v>25</v>
      </c>
      <c r="B145" s="832" t="s">
        <v>1399</v>
      </c>
      <c r="C145" s="832" t="s">
        <v>1404</v>
      </c>
      <c r="D145" s="833" t="s">
        <v>2196</v>
      </c>
      <c r="E145" s="834" t="s">
        <v>1421</v>
      </c>
      <c r="F145" s="832" t="s">
        <v>1400</v>
      </c>
      <c r="G145" s="832" t="s">
        <v>1507</v>
      </c>
      <c r="H145" s="832" t="s">
        <v>606</v>
      </c>
      <c r="I145" s="832" t="s">
        <v>1508</v>
      </c>
      <c r="J145" s="832" t="s">
        <v>1509</v>
      </c>
      <c r="K145" s="832" t="s">
        <v>1033</v>
      </c>
      <c r="L145" s="835">
        <v>170.52</v>
      </c>
      <c r="M145" s="835">
        <v>170.52</v>
      </c>
      <c r="N145" s="832">
        <v>1</v>
      </c>
      <c r="O145" s="836">
        <v>1</v>
      </c>
      <c r="P145" s="835">
        <v>170.52</v>
      </c>
      <c r="Q145" s="837">
        <v>1</v>
      </c>
      <c r="R145" s="832">
        <v>1</v>
      </c>
      <c r="S145" s="837">
        <v>1</v>
      </c>
      <c r="T145" s="836">
        <v>1</v>
      </c>
      <c r="U145" s="838">
        <v>1</v>
      </c>
    </row>
    <row r="146" spans="1:21" ht="14.4" customHeight="1" x14ac:dyDescent="0.3">
      <c r="A146" s="831">
        <v>25</v>
      </c>
      <c r="B146" s="832" t="s">
        <v>1399</v>
      </c>
      <c r="C146" s="832" t="s">
        <v>1404</v>
      </c>
      <c r="D146" s="833" t="s">
        <v>2196</v>
      </c>
      <c r="E146" s="834" t="s">
        <v>1421</v>
      </c>
      <c r="F146" s="832" t="s">
        <v>1400</v>
      </c>
      <c r="G146" s="832" t="s">
        <v>1598</v>
      </c>
      <c r="H146" s="832" t="s">
        <v>606</v>
      </c>
      <c r="I146" s="832" t="s">
        <v>1599</v>
      </c>
      <c r="J146" s="832" t="s">
        <v>1600</v>
      </c>
      <c r="K146" s="832" t="s">
        <v>1601</v>
      </c>
      <c r="L146" s="835">
        <v>0</v>
      </c>
      <c r="M146" s="835">
        <v>0</v>
      </c>
      <c r="N146" s="832">
        <v>1</v>
      </c>
      <c r="O146" s="836">
        <v>1</v>
      </c>
      <c r="P146" s="835"/>
      <c r="Q146" s="837"/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25</v>
      </c>
      <c r="B147" s="832" t="s">
        <v>1399</v>
      </c>
      <c r="C147" s="832" t="s">
        <v>1404</v>
      </c>
      <c r="D147" s="833" t="s">
        <v>2196</v>
      </c>
      <c r="E147" s="834" t="s">
        <v>1421</v>
      </c>
      <c r="F147" s="832" t="s">
        <v>1400</v>
      </c>
      <c r="G147" s="832" t="s">
        <v>1522</v>
      </c>
      <c r="H147" s="832" t="s">
        <v>569</v>
      </c>
      <c r="I147" s="832" t="s">
        <v>1535</v>
      </c>
      <c r="J147" s="832" t="s">
        <v>1524</v>
      </c>
      <c r="K147" s="832" t="s">
        <v>1536</v>
      </c>
      <c r="L147" s="835">
        <v>391.67</v>
      </c>
      <c r="M147" s="835">
        <v>391.67</v>
      </c>
      <c r="N147" s="832">
        <v>1</v>
      </c>
      <c r="O147" s="836">
        <v>0.5</v>
      </c>
      <c r="P147" s="835">
        <v>391.67</v>
      </c>
      <c r="Q147" s="837">
        <v>1</v>
      </c>
      <c r="R147" s="832">
        <v>1</v>
      </c>
      <c r="S147" s="837">
        <v>1</v>
      </c>
      <c r="T147" s="836">
        <v>0.5</v>
      </c>
      <c r="U147" s="838">
        <v>1</v>
      </c>
    </row>
    <row r="148" spans="1:21" ht="14.4" customHeight="1" x14ac:dyDescent="0.3">
      <c r="A148" s="831">
        <v>25</v>
      </c>
      <c r="B148" s="832" t="s">
        <v>1399</v>
      </c>
      <c r="C148" s="832" t="s">
        <v>1404</v>
      </c>
      <c r="D148" s="833" t="s">
        <v>2196</v>
      </c>
      <c r="E148" s="834" t="s">
        <v>1421</v>
      </c>
      <c r="F148" s="832" t="s">
        <v>1400</v>
      </c>
      <c r="G148" s="832" t="s">
        <v>1537</v>
      </c>
      <c r="H148" s="832" t="s">
        <v>606</v>
      </c>
      <c r="I148" s="832" t="s">
        <v>1313</v>
      </c>
      <c r="J148" s="832" t="s">
        <v>1314</v>
      </c>
      <c r="K148" s="832" t="s">
        <v>1315</v>
      </c>
      <c r="L148" s="835">
        <v>3231.81</v>
      </c>
      <c r="M148" s="835">
        <v>3231.81</v>
      </c>
      <c r="N148" s="832">
        <v>1</v>
      </c>
      <c r="O148" s="836">
        <v>0.5</v>
      </c>
      <c r="P148" s="835">
        <v>3231.81</v>
      </c>
      <c r="Q148" s="837">
        <v>1</v>
      </c>
      <c r="R148" s="832">
        <v>1</v>
      </c>
      <c r="S148" s="837">
        <v>1</v>
      </c>
      <c r="T148" s="836">
        <v>0.5</v>
      </c>
      <c r="U148" s="838">
        <v>1</v>
      </c>
    </row>
    <row r="149" spans="1:21" ht="14.4" customHeight="1" x14ac:dyDescent="0.3">
      <c r="A149" s="831">
        <v>25</v>
      </c>
      <c r="B149" s="832" t="s">
        <v>1399</v>
      </c>
      <c r="C149" s="832" t="s">
        <v>1404</v>
      </c>
      <c r="D149" s="833" t="s">
        <v>2196</v>
      </c>
      <c r="E149" s="834" t="s">
        <v>1421</v>
      </c>
      <c r="F149" s="832" t="s">
        <v>1400</v>
      </c>
      <c r="G149" s="832" t="s">
        <v>1602</v>
      </c>
      <c r="H149" s="832" t="s">
        <v>569</v>
      </c>
      <c r="I149" s="832" t="s">
        <v>1603</v>
      </c>
      <c r="J149" s="832" t="s">
        <v>846</v>
      </c>
      <c r="K149" s="832" t="s">
        <v>1604</v>
      </c>
      <c r="L149" s="835">
        <v>107.27</v>
      </c>
      <c r="M149" s="835">
        <v>107.27</v>
      </c>
      <c r="N149" s="832">
        <v>1</v>
      </c>
      <c r="O149" s="836">
        <v>1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25</v>
      </c>
      <c r="B150" s="832" t="s">
        <v>1399</v>
      </c>
      <c r="C150" s="832" t="s">
        <v>1404</v>
      </c>
      <c r="D150" s="833" t="s">
        <v>2196</v>
      </c>
      <c r="E150" s="834" t="s">
        <v>1421</v>
      </c>
      <c r="F150" s="832" t="s">
        <v>1400</v>
      </c>
      <c r="G150" s="832" t="s">
        <v>1605</v>
      </c>
      <c r="H150" s="832" t="s">
        <v>569</v>
      </c>
      <c r="I150" s="832" t="s">
        <v>1606</v>
      </c>
      <c r="J150" s="832" t="s">
        <v>1607</v>
      </c>
      <c r="K150" s="832" t="s">
        <v>1608</v>
      </c>
      <c r="L150" s="835">
        <v>84.06</v>
      </c>
      <c r="M150" s="835">
        <v>504.36</v>
      </c>
      <c r="N150" s="832">
        <v>6</v>
      </c>
      <c r="O150" s="836">
        <v>1.5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25</v>
      </c>
      <c r="B151" s="832" t="s">
        <v>1399</v>
      </c>
      <c r="C151" s="832" t="s">
        <v>1404</v>
      </c>
      <c r="D151" s="833" t="s">
        <v>2196</v>
      </c>
      <c r="E151" s="834" t="s">
        <v>1421</v>
      </c>
      <c r="F151" s="832" t="s">
        <v>1400</v>
      </c>
      <c r="G151" s="832" t="s">
        <v>1605</v>
      </c>
      <c r="H151" s="832" t="s">
        <v>569</v>
      </c>
      <c r="I151" s="832" t="s">
        <v>1606</v>
      </c>
      <c r="J151" s="832" t="s">
        <v>1607</v>
      </c>
      <c r="K151" s="832" t="s">
        <v>1608</v>
      </c>
      <c r="L151" s="835">
        <v>82.31</v>
      </c>
      <c r="M151" s="835">
        <v>658.48</v>
      </c>
      <c r="N151" s="832">
        <v>8</v>
      </c>
      <c r="O151" s="836">
        <v>3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25</v>
      </c>
      <c r="B152" s="832" t="s">
        <v>1399</v>
      </c>
      <c r="C152" s="832" t="s">
        <v>1404</v>
      </c>
      <c r="D152" s="833" t="s">
        <v>2196</v>
      </c>
      <c r="E152" s="834" t="s">
        <v>1421</v>
      </c>
      <c r="F152" s="832" t="s">
        <v>1400</v>
      </c>
      <c r="G152" s="832" t="s">
        <v>1605</v>
      </c>
      <c r="H152" s="832" t="s">
        <v>569</v>
      </c>
      <c r="I152" s="832" t="s">
        <v>1609</v>
      </c>
      <c r="J152" s="832" t="s">
        <v>1610</v>
      </c>
      <c r="K152" s="832" t="s">
        <v>1611</v>
      </c>
      <c r="L152" s="835">
        <v>70.05</v>
      </c>
      <c r="M152" s="835">
        <v>210.14999999999998</v>
      </c>
      <c r="N152" s="832">
        <v>3</v>
      </c>
      <c r="O152" s="836">
        <v>2</v>
      </c>
      <c r="P152" s="835">
        <v>210.14999999999998</v>
      </c>
      <c r="Q152" s="837">
        <v>1</v>
      </c>
      <c r="R152" s="832">
        <v>3</v>
      </c>
      <c r="S152" s="837">
        <v>1</v>
      </c>
      <c r="T152" s="836">
        <v>2</v>
      </c>
      <c r="U152" s="838">
        <v>1</v>
      </c>
    </row>
    <row r="153" spans="1:21" ht="14.4" customHeight="1" x14ac:dyDescent="0.3">
      <c r="A153" s="831">
        <v>25</v>
      </c>
      <c r="B153" s="832" t="s">
        <v>1399</v>
      </c>
      <c r="C153" s="832" t="s">
        <v>1404</v>
      </c>
      <c r="D153" s="833" t="s">
        <v>2196</v>
      </c>
      <c r="E153" s="834" t="s">
        <v>1421</v>
      </c>
      <c r="F153" s="832" t="s">
        <v>1400</v>
      </c>
      <c r="G153" s="832" t="s">
        <v>1605</v>
      </c>
      <c r="H153" s="832" t="s">
        <v>569</v>
      </c>
      <c r="I153" s="832" t="s">
        <v>1609</v>
      </c>
      <c r="J153" s="832" t="s">
        <v>1610</v>
      </c>
      <c r="K153" s="832" t="s">
        <v>1611</v>
      </c>
      <c r="L153" s="835">
        <v>68.599999999999994</v>
      </c>
      <c r="M153" s="835">
        <v>686.00000000000011</v>
      </c>
      <c r="N153" s="832">
        <v>10</v>
      </c>
      <c r="O153" s="836">
        <v>6.5</v>
      </c>
      <c r="P153" s="835">
        <v>617.40000000000009</v>
      </c>
      <c r="Q153" s="837">
        <v>0.9</v>
      </c>
      <c r="R153" s="832">
        <v>9</v>
      </c>
      <c r="S153" s="837">
        <v>0.9</v>
      </c>
      <c r="T153" s="836">
        <v>6</v>
      </c>
      <c r="U153" s="838">
        <v>0.92307692307692313</v>
      </c>
    </row>
    <row r="154" spans="1:21" ht="14.4" customHeight="1" x14ac:dyDescent="0.3">
      <c r="A154" s="831">
        <v>25</v>
      </c>
      <c r="B154" s="832" t="s">
        <v>1399</v>
      </c>
      <c r="C154" s="832" t="s">
        <v>1404</v>
      </c>
      <c r="D154" s="833" t="s">
        <v>2196</v>
      </c>
      <c r="E154" s="834" t="s">
        <v>1421</v>
      </c>
      <c r="F154" s="832" t="s">
        <v>1400</v>
      </c>
      <c r="G154" s="832" t="s">
        <v>1612</v>
      </c>
      <c r="H154" s="832" t="s">
        <v>569</v>
      </c>
      <c r="I154" s="832" t="s">
        <v>1613</v>
      </c>
      <c r="J154" s="832" t="s">
        <v>1614</v>
      </c>
      <c r="K154" s="832" t="s">
        <v>1615</v>
      </c>
      <c r="L154" s="835">
        <v>26.9</v>
      </c>
      <c r="M154" s="835">
        <v>107.6</v>
      </c>
      <c r="N154" s="832">
        <v>4</v>
      </c>
      <c r="O154" s="836">
        <v>3</v>
      </c>
      <c r="P154" s="835">
        <v>26.9</v>
      </c>
      <c r="Q154" s="837">
        <v>0.25</v>
      </c>
      <c r="R154" s="832">
        <v>1</v>
      </c>
      <c r="S154" s="837">
        <v>0.25</v>
      </c>
      <c r="T154" s="836">
        <v>1</v>
      </c>
      <c r="U154" s="838">
        <v>0.33333333333333331</v>
      </c>
    </row>
    <row r="155" spans="1:21" ht="14.4" customHeight="1" x14ac:dyDescent="0.3">
      <c r="A155" s="831">
        <v>25</v>
      </c>
      <c r="B155" s="832" t="s">
        <v>1399</v>
      </c>
      <c r="C155" s="832" t="s">
        <v>1404</v>
      </c>
      <c r="D155" s="833" t="s">
        <v>2196</v>
      </c>
      <c r="E155" s="834" t="s">
        <v>1421</v>
      </c>
      <c r="F155" s="832" t="s">
        <v>1400</v>
      </c>
      <c r="G155" s="832" t="s">
        <v>1455</v>
      </c>
      <c r="H155" s="832" t="s">
        <v>569</v>
      </c>
      <c r="I155" s="832" t="s">
        <v>1456</v>
      </c>
      <c r="J155" s="832" t="s">
        <v>1457</v>
      </c>
      <c r="K155" s="832" t="s">
        <v>1458</v>
      </c>
      <c r="L155" s="835">
        <v>132.97999999999999</v>
      </c>
      <c r="M155" s="835">
        <v>2127.6799999999998</v>
      </c>
      <c r="N155" s="832">
        <v>16</v>
      </c>
      <c r="O155" s="836">
        <v>13.5</v>
      </c>
      <c r="P155" s="835">
        <v>930.86</v>
      </c>
      <c r="Q155" s="837">
        <v>0.43750000000000006</v>
      </c>
      <c r="R155" s="832">
        <v>7</v>
      </c>
      <c r="S155" s="837">
        <v>0.4375</v>
      </c>
      <c r="T155" s="836">
        <v>6</v>
      </c>
      <c r="U155" s="838">
        <v>0.44444444444444442</v>
      </c>
    </row>
    <row r="156" spans="1:21" ht="14.4" customHeight="1" x14ac:dyDescent="0.3">
      <c r="A156" s="831">
        <v>25</v>
      </c>
      <c r="B156" s="832" t="s">
        <v>1399</v>
      </c>
      <c r="C156" s="832" t="s">
        <v>1404</v>
      </c>
      <c r="D156" s="833" t="s">
        <v>2196</v>
      </c>
      <c r="E156" s="834" t="s">
        <v>1421</v>
      </c>
      <c r="F156" s="832" t="s">
        <v>1400</v>
      </c>
      <c r="G156" s="832" t="s">
        <v>1455</v>
      </c>
      <c r="H156" s="832" t="s">
        <v>569</v>
      </c>
      <c r="I156" s="832" t="s">
        <v>1616</v>
      </c>
      <c r="J156" s="832" t="s">
        <v>1457</v>
      </c>
      <c r="K156" s="832" t="s">
        <v>1617</v>
      </c>
      <c r="L156" s="835">
        <v>0</v>
      </c>
      <c r="M156" s="835">
        <v>0</v>
      </c>
      <c r="N156" s="832">
        <v>1</v>
      </c>
      <c r="O156" s="836">
        <v>0.5</v>
      </c>
      <c r="P156" s="835"/>
      <c r="Q156" s="837"/>
      <c r="R156" s="832"/>
      <c r="S156" s="837">
        <v>0</v>
      </c>
      <c r="T156" s="836"/>
      <c r="U156" s="838">
        <v>0</v>
      </c>
    </row>
    <row r="157" spans="1:21" ht="14.4" customHeight="1" x14ac:dyDescent="0.3">
      <c r="A157" s="831">
        <v>25</v>
      </c>
      <c r="B157" s="832" t="s">
        <v>1399</v>
      </c>
      <c r="C157" s="832" t="s">
        <v>1404</v>
      </c>
      <c r="D157" s="833" t="s">
        <v>2196</v>
      </c>
      <c r="E157" s="834" t="s">
        <v>1421</v>
      </c>
      <c r="F157" s="832" t="s">
        <v>1400</v>
      </c>
      <c r="G157" s="832" t="s">
        <v>1455</v>
      </c>
      <c r="H157" s="832" t="s">
        <v>569</v>
      </c>
      <c r="I157" s="832" t="s">
        <v>1540</v>
      </c>
      <c r="J157" s="832" t="s">
        <v>1457</v>
      </c>
      <c r="K157" s="832" t="s">
        <v>1458</v>
      </c>
      <c r="L157" s="835">
        <v>132.97999999999999</v>
      </c>
      <c r="M157" s="835">
        <v>398.93999999999994</v>
      </c>
      <c r="N157" s="832">
        <v>3</v>
      </c>
      <c r="O157" s="836">
        <v>2.5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25</v>
      </c>
      <c r="B158" s="832" t="s">
        <v>1399</v>
      </c>
      <c r="C158" s="832" t="s">
        <v>1404</v>
      </c>
      <c r="D158" s="833" t="s">
        <v>2196</v>
      </c>
      <c r="E158" s="834" t="s">
        <v>1421</v>
      </c>
      <c r="F158" s="832" t="s">
        <v>1400</v>
      </c>
      <c r="G158" s="832" t="s">
        <v>1618</v>
      </c>
      <c r="H158" s="832" t="s">
        <v>569</v>
      </c>
      <c r="I158" s="832" t="s">
        <v>1619</v>
      </c>
      <c r="J158" s="832" t="s">
        <v>1620</v>
      </c>
      <c r="K158" s="832" t="s">
        <v>1621</v>
      </c>
      <c r="L158" s="835">
        <v>53.54</v>
      </c>
      <c r="M158" s="835">
        <v>963.72</v>
      </c>
      <c r="N158" s="832">
        <v>18</v>
      </c>
      <c r="O158" s="836">
        <v>7.5</v>
      </c>
      <c r="P158" s="835">
        <v>107.08</v>
      </c>
      <c r="Q158" s="837">
        <v>0.1111111111111111</v>
      </c>
      <c r="R158" s="832">
        <v>2</v>
      </c>
      <c r="S158" s="837">
        <v>0.1111111111111111</v>
      </c>
      <c r="T158" s="836">
        <v>2</v>
      </c>
      <c r="U158" s="838">
        <v>0.26666666666666666</v>
      </c>
    </row>
    <row r="159" spans="1:21" ht="14.4" customHeight="1" x14ac:dyDescent="0.3">
      <c r="A159" s="831">
        <v>25</v>
      </c>
      <c r="B159" s="832" t="s">
        <v>1399</v>
      </c>
      <c r="C159" s="832" t="s">
        <v>1404</v>
      </c>
      <c r="D159" s="833" t="s">
        <v>2196</v>
      </c>
      <c r="E159" s="834" t="s">
        <v>1421</v>
      </c>
      <c r="F159" s="832" t="s">
        <v>1400</v>
      </c>
      <c r="G159" s="832" t="s">
        <v>1622</v>
      </c>
      <c r="H159" s="832" t="s">
        <v>569</v>
      </c>
      <c r="I159" s="832" t="s">
        <v>1623</v>
      </c>
      <c r="J159" s="832" t="s">
        <v>1624</v>
      </c>
      <c r="K159" s="832" t="s">
        <v>1625</v>
      </c>
      <c r="L159" s="835">
        <v>115.26</v>
      </c>
      <c r="M159" s="835">
        <v>115.26</v>
      </c>
      <c r="N159" s="832">
        <v>1</v>
      </c>
      <c r="O159" s="836">
        <v>0.5</v>
      </c>
      <c r="P159" s="835">
        <v>115.26</v>
      </c>
      <c r="Q159" s="837">
        <v>1</v>
      </c>
      <c r="R159" s="832">
        <v>1</v>
      </c>
      <c r="S159" s="837">
        <v>1</v>
      </c>
      <c r="T159" s="836">
        <v>0.5</v>
      </c>
      <c r="U159" s="838">
        <v>1</v>
      </c>
    </row>
    <row r="160" spans="1:21" ht="14.4" customHeight="1" x14ac:dyDescent="0.3">
      <c r="A160" s="831">
        <v>25</v>
      </c>
      <c r="B160" s="832" t="s">
        <v>1399</v>
      </c>
      <c r="C160" s="832" t="s">
        <v>1404</v>
      </c>
      <c r="D160" s="833" t="s">
        <v>2196</v>
      </c>
      <c r="E160" s="834" t="s">
        <v>1421</v>
      </c>
      <c r="F160" s="832" t="s">
        <v>1400</v>
      </c>
      <c r="G160" s="832" t="s">
        <v>1626</v>
      </c>
      <c r="H160" s="832" t="s">
        <v>569</v>
      </c>
      <c r="I160" s="832" t="s">
        <v>1627</v>
      </c>
      <c r="J160" s="832" t="s">
        <v>1628</v>
      </c>
      <c r="K160" s="832" t="s">
        <v>1629</v>
      </c>
      <c r="L160" s="835">
        <v>257.52</v>
      </c>
      <c r="M160" s="835">
        <v>257.52</v>
      </c>
      <c r="N160" s="832">
        <v>1</v>
      </c>
      <c r="O160" s="836">
        <v>1</v>
      </c>
      <c r="P160" s="835">
        <v>257.52</v>
      </c>
      <c r="Q160" s="837">
        <v>1</v>
      </c>
      <c r="R160" s="832">
        <v>1</v>
      </c>
      <c r="S160" s="837">
        <v>1</v>
      </c>
      <c r="T160" s="836">
        <v>1</v>
      </c>
      <c r="U160" s="838">
        <v>1</v>
      </c>
    </row>
    <row r="161" spans="1:21" ht="14.4" customHeight="1" x14ac:dyDescent="0.3">
      <c r="A161" s="831">
        <v>25</v>
      </c>
      <c r="B161" s="832" t="s">
        <v>1399</v>
      </c>
      <c r="C161" s="832" t="s">
        <v>1404</v>
      </c>
      <c r="D161" s="833" t="s">
        <v>2196</v>
      </c>
      <c r="E161" s="834" t="s">
        <v>1421</v>
      </c>
      <c r="F161" s="832" t="s">
        <v>1400</v>
      </c>
      <c r="G161" s="832" t="s">
        <v>1630</v>
      </c>
      <c r="H161" s="832" t="s">
        <v>569</v>
      </c>
      <c r="I161" s="832" t="s">
        <v>1631</v>
      </c>
      <c r="J161" s="832" t="s">
        <v>1632</v>
      </c>
      <c r="K161" s="832" t="s">
        <v>1633</v>
      </c>
      <c r="L161" s="835">
        <v>90.95</v>
      </c>
      <c r="M161" s="835">
        <v>181.9</v>
      </c>
      <c r="N161" s="832">
        <v>2</v>
      </c>
      <c r="O161" s="836">
        <v>1</v>
      </c>
      <c r="P161" s="835">
        <v>181.9</v>
      </c>
      <c r="Q161" s="837">
        <v>1</v>
      </c>
      <c r="R161" s="832">
        <v>2</v>
      </c>
      <c r="S161" s="837">
        <v>1</v>
      </c>
      <c r="T161" s="836">
        <v>1</v>
      </c>
      <c r="U161" s="838">
        <v>1</v>
      </c>
    </row>
    <row r="162" spans="1:21" ht="14.4" customHeight="1" x14ac:dyDescent="0.3">
      <c r="A162" s="831">
        <v>25</v>
      </c>
      <c r="B162" s="832" t="s">
        <v>1399</v>
      </c>
      <c r="C162" s="832" t="s">
        <v>1404</v>
      </c>
      <c r="D162" s="833" t="s">
        <v>2196</v>
      </c>
      <c r="E162" s="834" t="s">
        <v>1421</v>
      </c>
      <c r="F162" s="832" t="s">
        <v>1400</v>
      </c>
      <c r="G162" s="832" t="s">
        <v>1634</v>
      </c>
      <c r="H162" s="832" t="s">
        <v>569</v>
      </c>
      <c r="I162" s="832" t="s">
        <v>1635</v>
      </c>
      <c r="J162" s="832" t="s">
        <v>1636</v>
      </c>
      <c r="K162" s="832" t="s">
        <v>1637</v>
      </c>
      <c r="L162" s="835">
        <v>124.73</v>
      </c>
      <c r="M162" s="835">
        <v>124.73</v>
      </c>
      <c r="N162" s="832">
        <v>1</v>
      </c>
      <c r="O162" s="836">
        <v>0.5</v>
      </c>
      <c r="P162" s="835">
        <v>124.73</v>
      </c>
      <c r="Q162" s="837">
        <v>1</v>
      </c>
      <c r="R162" s="832">
        <v>1</v>
      </c>
      <c r="S162" s="837">
        <v>1</v>
      </c>
      <c r="T162" s="836">
        <v>0.5</v>
      </c>
      <c r="U162" s="838">
        <v>1</v>
      </c>
    </row>
    <row r="163" spans="1:21" ht="14.4" customHeight="1" x14ac:dyDescent="0.3">
      <c r="A163" s="831">
        <v>25</v>
      </c>
      <c r="B163" s="832" t="s">
        <v>1399</v>
      </c>
      <c r="C163" s="832" t="s">
        <v>1404</v>
      </c>
      <c r="D163" s="833" t="s">
        <v>2196</v>
      </c>
      <c r="E163" s="834" t="s">
        <v>1421</v>
      </c>
      <c r="F163" s="832" t="s">
        <v>1400</v>
      </c>
      <c r="G163" s="832" t="s">
        <v>1461</v>
      </c>
      <c r="H163" s="832" t="s">
        <v>606</v>
      </c>
      <c r="I163" s="832" t="s">
        <v>1481</v>
      </c>
      <c r="J163" s="832" t="s">
        <v>641</v>
      </c>
      <c r="K163" s="832" t="s">
        <v>1482</v>
      </c>
      <c r="L163" s="835">
        <v>24.22</v>
      </c>
      <c r="M163" s="835">
        <v>775.04000000000042</v>
      </c>
      <c r="N163" s="832">
        <v>32</v>
      </c>
      <c r="O163" s="836">
        <v>23.5</v>
      </c>
      <c r="P163" s="835">
        <v>145.32</v>
      </c>
      <c r="Q163" s="837">
        <v>0.18749999999999989</v>
      </c>
      <c r="R163" s="832">
        <v>6</v>
      </c>
      <c r="S163" s="837">
        <v>0.1875</v>
      </c>
      <c r="T163" s="836">
        <v>3.5</v>
      </c>
      <c r="U163" s="838">
        <v>0.14893617021276595</v>
      </c>
    </row>
    <row r="164" spans="1:21" ht="14.4" customHeight="1" x14ac:dyDescent="0.3">
      <c r="A164" s="831">
        <v>25</v>
      </c>
      <c r="B164" s="832" t="s">
        <v>1399</v>
      </c>
      <c r="C164" s="832" t="s">
        <v>1404</v>
      </c>
      <c r="D164" s="833" t="s">
        <v>2196</v>
      </c>
      <c r="E164" s="834" t="s">
        <v>1421</v>
      </c>
      <c r="F164" s="832" t="s">
        <v>1400</v>
      </c>
      <c r="G164" s="832" t="s">
        <v>1461</v>
      </c>
      <c r="H164" s="832" t="s">
        <v>606</v>
      </c>
      <c r="I164" s="832" t="s">
        <v>1638</v>
      </c>
      <c r="J164" s="832" t="s">
        <v>641</v>
      </c>
      <c r="K164" s="832" t="s">
        <v>1633</v>
      </c>
      <c r="L164" s="835">
        <v>0</v>
      </c>
      <c r="M164" s="835">
        <v>0</v>
      </c>
      <c r="N164" s="832">
        <v>1</v>
      </c>
      <c r="O164" s="836">
        <v>1</v>
      </c>
      <c r="P164" s="835"/>
      <c r="Q164" s="837"/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25</v>
      </c>
      <c r="B165" s="832" t="s">
        <v>1399</v>
      </c>
      <c r="C165" s="832" t="s">
        <v>1404</v>
      </c>
      <c r="D165" s="833" t="s">
        <v>2196</v>
      </c>
      <c r="E165" s="834" t="s">
        <v>1421</v>
      </c>
      <c r="F165" s="832" t="s">
        <v>1400</v>
      </c>
      <c r="G165" s="832" t="s">
        <v>1639</v>
      </c>
      <c r="H165" s="832" t="s">
        <v>569</v>
      </c>
      <c r="I165" s="832" t="s">
        <v>1640</v>
      </c>
      <c r="J165" s="832" t="s">
        <v>1641</v>
      </c>
      <c r="K165" s="832" t="s">
        <v>1642</v>
      </c>
      <c r="L165" s="835">
        <v>24.78</v>
      </c>
      <c r="M165" s="835">
        <v>49.56</v>
      </c>
      <c r="N165" s="832">
        <v>2</v>
      </c>
      <c r="O165" s="836">
        <v>1</v>
      </c>
      <c r="P165" s="835">
        <v>49.56</v>
      </c>
      <c r="Q165" s="837">
        <v>1</v>
      </c>
      <c r="R165" s="832">
        <v>2</v>
      </c>
      <c r="S165" s="837">
        <v>1</v>
      </c>
      <c r="T165" s="836">
        <v>1</v>
      </c>
      <c r="U165" s="838">
        <v>1</v>
      </c>
    </row>
    <row r="166" spans="1:21" ht="14.4" customHeight="1" x14ac:dyDescent="0.3">
      <c r="A166" s="831">
        <v>25</v>
      </c>
      <c r="B166" s="832" t="s">
        <v>1399</v>
      </c>
      <c r="C166" s="832" t="s">
        <v>1404</v>
      </c>
      <c r="D166" s="833" t="s">
        <v>2196</v>
      </c>
      <c r="E166" s="834" t="s">
        <v>1421</v>
      </c>
      <c r="F166" s="832" t="s">
        <v>1400</v>
      </c>
      <c r="G166" s="832" t="s">
        <v>1643</v>
      </c>
      <c r="H166" s="832" t="s">
        <v>606</v>
      </c>
      <c r="I166" s="832" t="s">
        <v>1644</v>
      </c>
      <c r="J166" s="832" t="s">
        <v>1645</v>
      </c>
      <c r="K166" s="832" t="s">
        <v>1646</v>
      </c>
      <c r="L166" s="835">
        <v>245.91</v>
      </c>
      <c r="M166" s="835">
        <v>491.82</v>
      </c>
      <c r="N166" s="832">
        <v>2</v>
      </c>
      <c r="O166" s="836">
        <v>0.5</v>
      </c>
      <c r="P166" s="835">
        <v>491.82</v>
      </c>
      <c r="Q166" s="837">
        <v>1</v>
      </c>
      <c r="R166" s="832">
        <v>2</v>
      </c>
      <c r="S166" s="837">
        <v>1</v>
      </c>
      <c r="T166" s="836">
        <v>0.5</v>
      </c>
      <c r="U166" s="838">
        <v>1</v>
      </c>
    </row>
    <row r="167" spans="1:21" ht="14.4" customHeight="1" x14ac:dyDescent="0.3">
      <c r="A167" s="831">
        <v>25</v>
      </c>
      <c r="B167" s="832" t="s">
        <v>1399</v>
      </c>
      <c r="C167" s="832" t="s">
        <v>1404</v>
      </c>
      <c r="D167" s="833" t="s">
        <v>2196</v>
      </c>
      <c r="E167" s="834" t="s">
        <v>1421</v>
      </c>
      <c r="F167" s="832" t="s">
        <v>1400</v>
      </c>
      <c r="G167" s="832" t="s">
        <v>1647</v>
      </c>
      <c r="H167" s="832" t="s">
        <v>569</v>
      </c>
      <c r="I167" s="832" t="s">
        <v>1648</v>
      </c>
      <c r="J167" s="832" t="s">
        <v>1649</v>
      </c>
      <c r="K167" s="832" t="s">
        <v>1650</v>
      </c>
      <c r="L167" s="835">
        <v>0</v>
      </c>
      <c r="M167" s="835">
        <v>0</v>
      </c>
      <c r="N167" s="832">
        <v>1</v>
      </c>
      <c r="O167" s="836">
        <v>1</v>
      </c>
      <c r="P167" s="835">
        <v>0</v>
      </c>
      <c r="Q167" s="837"/>
      <c r="R167" s="832">
        <v>1</v>
      </c>
      <c r="S167" s="837">
        <v>1</v>
      </c>
      <c r="T167" s="836">
        <v>1</v>
      </c>
      <c r="U167" s="838">
        <v>1</v>
      </c>
    </row>
    <row r="168" spans="1:21" ht="14.4" customHeight="1" x14ac:dyDescent="0.3">
      <c r="A168" s="831">
        <v>25</v>
      </c>
      <c r="B168" s="832" t="s">
        <v>1399</v>
      </c>
      <c r="C168" s="832" t="s">
        <v>1404</v>
      </c>
      <c r="D168" s="833" t="s">
        <v>2196</v>
      </c>
      <c r="E168" s="834" t="s">
        <v>1421</v>
      </c>
      <c r="F168" s="832" t="s">
        <v>1400</v>
      </c>
      <c r="G168" s="832" t="s">
        <v>1572</v>
      </c>
      <c r="H168" s="832" t="s">
        <v>569</v>
      </c>
      <c r="I168" s="832" t="s">
        <v>1651</v>
      </c>
      <c r="J168" s="832" t="s">
        <v>1589</v>
      </c>
      <c r="K168" s="832" t="s">
        <v>1652</v>
      </c>
      <c r="L168" s="835">
        <v>31.32</v>
      </c>
      <c r="M168" s="835">
        <v>31.32</v>
      </c>
      <c r="N168" s="832">
        <v>1</v>
      </c>
      <c r="O168" s="836">
        <v>1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25</v>
      </c>
      <c r="B169" s="832" t="s">
        <v>1399</v>
      </c>
      <c r="C169" s="832" t="s">
        <v>1404</v>
      </c>
      <c r="D169" s="833" t="s">
        <v>2196</v>
      </c>
      <c r="E169" s="834" t="s">
        <v>1421</v>
      </c>
      <c r="F169" s="832" t="s">
        <v>1400</v>
      </c>
      <c r="G169" s="832" t="s">
        <v>1572</v>
      </c>
      <c r="H169" s="832" t="s">
        <v>569</v>
      </c>
      <c r="I169" s="832" t="s">
        <v>1653</v>
      </c>
      <c r="J169" s="832" t="s">
        <v>1654</v>
      </c>
      <c r="K169" s="832" t="s">
        <v>1655</v>
      </c>
      <c r="L169" s="835">
        <v>0</v>
      </c>
      <c r="M169" s="835">
        <v>0</v>
      </c>
      <c r="N169" s="832">
        <v>1</v>
      </c>
      <c r="O169" s="836">
        <v>1</v>
      </c>
      <c r="P169" s="835">
        <v>0</v>
      </c>
      <c r="Q169" s="837"/>
      <c r="R169" s="832">
        <v>1</v>
      </c>
      <c r="S169" s="837">
        <v>1</v>
      </c>
      <c r="T169" s="836">
        <v>1</v>
      </c>
      <c r="U169" s="838">
        <v>1</v>
      </c>
    </row>
    <row r="170" spans="1:21" ht="14.4" customHeight="1" x14ac:dyDescent="0.3">
      <c r="A170" s="831">
        <v>25</v>
      </c>
      <c r="B170" s="832" t="s">
        <v>1399</v>
      </c>
      <c r="C170" s="832" t="s">
        <v>1404</v>
      </c>
      <c r="D170" s="833" t="s">
        <v>2196</v>
      </c>
      <c r="E170" s="834" t="s">
        <v>1421</v>
      </c>
      <c r="F170" s="832" t="s">
        <v>1400</v>
      </c>
      <c r="G170" s="832" t="s">
        <v>1656</v>
      </c>
      <c r="H170" s="832" t="s">
        <v>569</v>
      </c>
      <c r="I170" s="832" t="s">
        <v>1657</v>
      </c>
      <c r="J170" s="832" t="s">
        <v>1658</v>
      </c>
      <c r="K170" s="832" t="s">
        <v>1659</v>
      </c>
      <c r="L170" s="835">
        <v>25.12</v>
      </c>
      <c r="M170" s="835">
        <v>25.12</v>
      </c>
      <c r="N170" s="832">
        <v>1</v>
      </c>
      <c r="O170" s="836">
        <v>0.5</v>
      </c>
      <c r="P170" s="835">
        <v>25.12</v>
      </c>
      <c r="Q170" s="837">
        <v>1</v>
      </c>
      <c r="R170" s="832">
        <v>1</v>
      </c>
      <c r="S170" s="837">
        <v>1</v>
      </c>
      <c r="T170" s="836">
        <v>0.5</v>
      </c>
      <c r="U170" s="838">
        <v>1</v>
      </c>
    </row>
    <row r="171" spans="1:21" ht="14.4" customHeight="1" x14ac:dyDescent="0.3">
      <c r="A171" s="831">
        <v>25</v>
      </c>
      <c r="B171" s="832" t="s">
        <v>1399</v>
      </c>
      <c r="C171" s="832" t="s">
        <v>1404</v>
      </c>
      <c r="D171" s="833" t="s">
        <v>2196</v>
      </c>
      <c r="E171" s="834" t="s">
        <v>1421</v>
      </c>
      <c r="F171" s="832" t="s">
        <v>1400</v>
      </c>
      <c r="G171" s="832" t="s">
        <v>1656</v>
      </c>
      <c r="H171" s="832" t="s">
        <v>569</v>
      </c>
      <c r="I171" s="832" t="s">
        <v>1660</v>
      </c>
      <c r="J171" s="832" t="s">
        <v>1661</v>
      </c>
      <c r="K171" s="832" t="s">
        <v>1662</v>
      </c>
      <c r="L171" s="835">
        <v>25.12</v>
      </c>
      <c r="M171" s="835">
        <v>25.12</v>
      </c>
      <c r="N171" s="832">
        <v>1</v>
      </c>
      <c r="O171" s="836">
        <v>1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" customHeight="1" x14ac:dyDescent="0.3">
      <c r="A172" s="831">
        <v>25</v>
      </c>
      <c r="B172" s="832" t="s">
        <v>1399</v>
      </c>
      <c r="C172" s="832" t="s">
        <v>1404</v>
      </c>
      <c r="D172" s="833" t="s">
        <v>2196</v>
      </c>
      <c r="E172" s="834" t="s">
        <v>1421</v>
      </c>
      <c r="F172" s="832" t="s">
        <v>1400</v>
      </c>
      <c r="G172" s="832" t="s">
        <v>1496</v>
      </c>
      <c r="H172" s="832" t="s">
        <v>569</v>
      </c>
      <c r="I172" s="832" t="s">
        <v>1582</v>
      </c>
      <c r="J172" s="832" t="s">
        <v>1583</v>
      </c>
      <c r="K172" s="832" t="s">
        <v>843</v>
      </c>
      <c r="L172" s="835">
        <v>0</v>
      </c>
      <c r="M172" s="835">
        <v>0</v>
      </c>
      <c r="N172" s="832">
        <v>2</v>
      </c>
      <c r="O172" s="836">
        <v>1</v>
      </c>
      <c r="P172" s="835">
        <v>0</v>
      </c>
      <c r="Q172" s="837"/>
      <c r="R172" s="832">
        <v>2</v>
      </c>
      <c r="S172" s="837">
        <v>1</v>
      </c>
      <c r="T172" s="836">
        <v>1</v>
      </c>
      <c r="U172" s="838">
        <v>1</v>
      </c>
    </row>
    <row r="173" spans="1:21" ht="14.4" customHeight="1" x14ac:dyDescent="0.3">
      <c r="A173" s="831">
        <v>25</v>
      </c>
      <c r="B173" s="832" t="s">
        <v>1399</v>
      </c>
      <c r="C173" s="832" t="s">
        <v>1404</v>
      </c>
      <c r="D173" s="833" t="s">
        <v>2196</v>
      </c>
      <c r="E173" s="834" t="s">
        <v>1421</v>
      </c>
      <c r="F173" s="832" t="s">
        <v>1401</v>
      </c>
      <c r="G173" s="832" t="s">
        <v>1465</v>
      </c>
      <c r="H173" s="832" t="s">
        <v>569</v>
      </c>
      <c r="I173" s="832" t="s">
        <v>1466</v>
      </c>
      <c r="J173" s="832" t="s">
        <v>1427</v>
      </c>
      <c r="K173" s="832"/>
      <c r="L173" s="835">
        <v>0</v>
      </c>
      <c r="M173" s="835">
        <v>0</v>
      </c>
      <c r="N173" s="832">
        <v>4</v>
      </c>
      <c r="O173" s="836">
        <v>3</v>
      </c>
      <c r="P173" s="835">
        <v>0</v>
      </c>
      <c r="Q173" s="837"/>
      <c r="R173" s="832">
        <v>4</v>
      </c>
      <c r="S173" s="837">
        <v>1</v>
      </c>
      <c r="T173" s="836">
        <v>3</v>
      </c>
      <c r="U173" s="838">
        <v>1</v>
      </c>
    </row>
    <row r="174" spans="1:21" ht="14.4" customHeight="1" x14ac:dyDescent="0.3">
      <c r="A174" s="831">
        <v>25</v>
      </c>
      <c r="B174" s="832" t="s">
        <v>1399</v>
      </c>
      <c r="C174" s="832" t="s">
        <v>1404</v>
      </c>
      <c r="D174" s="833" t="s">
        <v>2196</v>
      </c>
      <c r="E174" s="834" t="s">
        <v>1422</v>
      </c>
      <c r="F174" s="832" t="s">
        <v>1400</v>
      </c>
      <c r="G174" s="832" t="s">
        <v>1454</v>
      </c>
      <c r="H174" s="832" t="s">
        <v>606</v>
      </c>
      <c r="I174" s="832" t="s">
        <v>1264</v>
      </c>
      <c r="J174" s="832" t="s">
        <v>1018</v>
      </c>
      <c r="K174" s="832" t="s">
        <v>1265</v>
      </c>
      <c r="L174" s="835">
        <v>154.36000000000001</v>
      </c>
      <c r="M174" s="835">
        <v>154.36000000000001</v>
      </c>
      <c r="N174" s="832">
        <v>1</v>
      </c>
      <c r="O174" s="836">
        <v>1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25</v>
      </c>
      <c r="B175" s="832" t="s">
        <v>1399</v>
      </c>
      <c r="C175" s="832" t="s">
        <v>1404</v>
      </c>
      <c r="D175" s="833" t="s">
        <v>2196</v>
      </c>
      <c r="E175" s="834" t="s">
        <v>1423</v>
      </c>
      <c r="F175" s="832" t="s">
        <v>1400</v>
      </c>
      <c r="G175" s="832" t="s">
        <v>1563</v>
      </c>
      <c r="H175" s="832" t="s">
        <v>606</v>
      </c>
      <c r="I175" s="832" t="s">
        <v>1663</v>
      </c>
      <c r="J175" s="832" t="s">
        <v>1664</v>
      </c>
      <c r="K175" s="832" t="s">
        <v>1665</v>
      </c>
      <c r="L175" s="835">
        <v>9.4</v>
      </c>
      <c r="M175" s="835">
        <v>9.4</v>
      </c>
      <c r="N175" s="832">
        <v>1</v>
      </c>
      <c r="O175" s="836">
        <v>1</v>
      </c>
      <c r="P175" s="835">
        <v>9.4</v>
      </c>
      <c r="Q175" s="837">
        <v>1</v>
      </c>
      <c r="R175" s="832">
        <v>1</v>
      </c>
      <c r="S175" s="837">
        <v>1</v>
      </c>
      <c r="T175" s="836">
        <v>1</v>
      </c>
      <c r="U175" s="838">
        <v>1</v>
      </c>
    </row>
    <row r="176" spans="1:21" ht="14.4" customHeight="1" x14ac:dyDescent="0.3">
      <c r="A176" s="831">
        <v>25</v>
      </c>
      <c r="B176" s="832" t="s">
        <v>1399</v>
      </c>
      <c r="C176" s="832" t="s">
        <v>1404</v>
      </c>
      <c r="D176" s="833" t="s">
        <v>2196</v>
      </c>
      <c r="E176" s="834" t="s">
        <v>1423</v>
      </c>
      <c r="F176" s="832" t="s">
        <v>1400</v>
      </c>
      <c r="G176" s="832" t="s">
        <v>1454</v>
      </c>
      <c r="H176" s="832" t="s">
        <v>569</v>
      </c>
      <c r="I176" s="832" t="s">
        <v>1549</v>
      </c>
      <c r="J176" s="832" t="s">
        <v>1018</v>
      </c>
      <c r="K176" s="832" t="s">
        <v>1550</v>
      </c>
      <c r="L176" s="835">
        <v>0</v>
      </c>
      <c r="M176" s="835">
        <v>0</v>
      </c>
      <c r="N176" s="832">
        <v>1</v>
      </c>
      <c r="O176" s="836">
        <v>1</v>
      </c>
      <c r="P176" s="835"/>
      <c r="Q176" s="837"/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25</v>
      </c>
      <c r="B177" s="832" t="s">
        <v>1399</v>
      </c>
      <c r="C177" s="832" t="s">
        <v>1404</v>
      </c>
      <c r="D177" s="833" t="s">
        <v>2196</v>
      </c>
      <c r="E177" s="834" t="s">
        <v>1423</v>
      </c>
      <c r="F177" s="832" t="s">
        <v>1400</v>
      </c>
      <c r="G177" s="832" t="s">
        <v>1454</v>
      </c>
      <c r="H177" s="832" t="s">
        <v>606</v>
      </c>
      <c r="I177" s="832" t="s">
        <v>1264</v>
      </c>
      <c r="J177" s="832" t="s">
        <v>1018</v>
      </c>
      <c r="K177" s="832" t="s">
        <v>1265</v>
      </c>
      <c r="L177" s="835">
        <v>154.36000000000001</v>
      </c>
      <c r="M177" s="835">
        <v>6637.4800000000032</v>
      </c>
      <c r="N177" s="832">
        <v>43</v>
      </c>
      <c r="O177" s="836">
        <v>38.5</v>
      </c>
      <c r="P177" s="835">
        <v>3395.9200000000019</v>
      </c>
      <c r="Q177" s="837">
        <v>0.51162790697674421</v>
      </c>
      <c r="R177" s="832">
        <v>22</v>
      </c>
      <c r="S177" s="837">
        <v>0.51162790697674421</v>
      </c>
      <c r="T177" s="836">
        <v>19</v>
      </c>
      <c r="U177" s="838">
        <v>0.4935064935064935</v>
      </c>
    </row>
    <row r="178" spans="1:21" ht="14.4" customHeight="1" x14ac:dyDescent="0.3">
      <c r="A178" s="831">
        <v>25</v>
      </c>
      <c r="B178" s="832" t="s">
        <v>1399</v>
      </c>
      <c r="C178" s="832" t="s">
        <v>1404</v>
      </c>
      <c r="D178" s="833" t="s">
        <v>2196</v>
      </c>
      <c r="E178" s="834" t="s">
        <v>1423</v>
      </c>
      <c r="F178" s="832" t="s">
        <v>1400</v>
      </c>
      <c r="G178" s="832" t="s">
        <v>1454</v>
      </c>
      <c r="H178" s="832" t="s">
        <v>569</v>
      </c>
      <c r="I178" s="832" t="s">
        <v>1506</v>
      </c>
      <c r="J178" s="832" t="s">
        <v>1018</v>
      </c>
      <c r="K178" s="832" t="s">
        <v>1265</v>
      </c>
      <c r="L178" s="835">
        <v>154.36000000000001</v>
      </c>
      <c r="M178" s="835">
        <v>617.44000000000005</v>
      </c>
      <c r="N178" s="832">
        <v>4</v>
      </c>
      <c r="O178" s="836">
        <v>4</v>
      </c>
      <c r="P178" s="835">
        <v>463.08000000000004</v>
      </c>
      <c r="Q178" s="837">
        <v>0.75</v>
      </c>
      <c r="R178" s="832">
        <v>3</v>
      </c>
      <c r="S178" s="837">
        <v>0.75</v>
      </c>
      <c r="T178" s="836">
        <v>3</v>
      </c>
      <c r="U178" s="838">
        <v>0.75</v>
      </c>
    </row>
    <row r="179" spans="1:21" ht="14.4" customHeight="1" x14ac:dyDescent="0.3">
      <c r="A179" s="831">
        <v>25</v>
      </c>
      <c r="B179" s="832" t="s">
        <v>1399</v>
      </c>
      <c r="C179" s="832" t="s">
        <v>1404</v>
      </c>
      <c r="D179" s="833" t="s">
        <v>2196</v>
      </c>
      <c r="E179" s="834" t="s">
        <v>1423</v>
      </c>
      <c r="F179" s="832" t="s">
        <v>1400</v>
      </c>
      <c r="G179" s="832" t="s">
        <v>1467</v>
      </c>
      <c r="H179" s="832" t="s">
        <v>569</v>
      </c>
      <c r="I179" s="832" t="s">
        <v>1468</v>
      </c>
      <c r="J179" s="832" t="s">
        <v>834</v>
      </c>
      <c r="K179" s="832" t="s">
        <v>1469</v>
      </c>
      <c r="L179" s="835">
        <v>0</v>
      </c>
      <c r="M179" s="835">
        <v>0</v>
      </c>
      <c r="N179" s="832">
        <v>2</v>
      </c>
      <c r="O179" s="836">
        <v>2</v>
      </c>
      <c r="P179" s="835">
        <v>0</v>
      </c>
      <c r="Q179" s="837"/>
      <c r="R179" s="832">
        <v>1</v>
      </c>
      <c r="S179" s="837">
        <v>0.5</v>
      </c>
      <c r="T179" s="836">
        <v>1</v>
      </c>
      <c r="U179" s="838">
        <v>0.5</v>
      </c>
    </row>
    <row r="180" spans="1:21" ht="14.4" customHeight="1" x14ac:dyDescent="0.3">
      <c r="A180" s="831">
        <v>25</v>
      </c>
      <c r="B180" s="832" t="s">
        <v>1399</v>
      </c>
      <c r="C180" s="832" t="s">
        <v>1404</v>
      </c>
      <c r="D180" s="833" t="s">
        <v>2196</v>
      </c>
      <c r="E180" s="834" t="s">
        <v>1423</v>
      </c>
      <c r="F180" s="832" t="s">
        <v>1400</v>
      </c>
      <c r="G180" s="832" t="s">
        <v>1507</v>
      </c>
      <c r="H180" s="832" t="s">
        <v>569</v>
      </c>
      <c r="I180" s="832" t="s">
        <v>1666</v>
      </c>
      <c r="J180" s="832" t="s">
        <v>1272</v>
      </c>
      <c r="K180" s="832" t="s">
        <v>1667</v>
      </c>
      <c r="L180" s="835">
        <v>85.27</v>
      </c>
      <c r="M180" s="835">
        <v>85.27</v>
      </c>
      <c r="N180" s="832">
        <v>1</v>
      </c>
      <c r="O180" s="836">
        <v>1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25</v>
      </c>
      <c r="B181" s="832" t="s">
        <v>1399</v>
      </c>
      <c r="C181" s="832" t="s">
        <v>1404</v>
      </c>
      <c r="D181" s="833" t="s">
        <v>2196</v>
      </c>
      <c r="E181" s="834" t="s">
        <v>1423</v>
      </c>
      <c r="F181" s="832" t="s">
        <v>1400</v>
      </c>
      <c r="G181" s="832" t="s">
        <v>1507</v>
      </c>
      <c r="H181" s="832" t="s">
        <v>569</v>
      </c>
      <c r="I181" s="832" t="s">
        <v>1271</v>
      </c>
      <c r="J181" s="832" t="s">
        <v>1272</v>
      </c>
      <c r="K181" s="832" t="s">
        <v>1033</v>
      </c>
      <c r="L181" s="835">
        <v>170.52</v>
      </c>
      <c r="M181" s="835">
        <v>341.04</v>
      </c>
      <c r="N181" s="832">
        <v>2</v>
      </c>
      <c r="O181" s="836">
        <v>0.5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25</v>
      </c>
      <c r="B182" s="832" t="s">
        <v>1399</v>
      </c>
      <c r="C182" s="832" t="s">
        <v>1404</v>
      </c>
      <c r="D182" s="833" t="s">
        <v>2196</v>
      </c>
      <c r="E182" s="834" t="s">
        <v>1423</v>
      </c>
      <c r="F182" s="832" t="s">
        <v>1400</v>
      </c>
      <c r="G182" s="832" t="s">
        <v>1507</v>
      </c>
      <c r="H182" s="832" t="s">
        <v>569</v>
      </c>
      <c r="I182" s="832" t="s">
        <v>1555</v>
      </c>
      <c r="J182" s="832" t="s">
        <v>1272</v>
      </c>
      <c r="K182" s="832" t="s">
        <v>1556</v>
      </c>
      <c r="L182" s="835">
        <v>238.72</v>
      </c>
      <c r="M182" s="835">
        <v>238.72</v>
      </c>
      <c r="N182" s="832">
        <v>1</v>
      </c>
      <c r="O182" s="836">
        <v>1</v>
      </c>
      <c r="P182" s="835">
        <v>238.72</v>
      </c>
      <c r="Q182" s="837">
        <v>1</v>
      </c>
      <c r="R182" s="832">
        <v>1</v>
      </c>
      <c r="S182" s="837">
        <v>1</v>
      </c>
      <c r="T182" s="836">
        <v>1</v>
      </c>
      <c r="U182" s="838">
        <v>1</v>
      </c>
    </row>
    <row r="183" spans="1:21" ht="14.4" customHeight="1" x14ac:dyDescent="0.3">
      <c r="A183" s="831">
        <v>25</v>
      </c>
      <c r="B183" s="832" t="s">
        <v>1399</v>
      </c>
      <c r="C183" s="832" t="s">
        <v>1404</v>
      </c>
      <c r="D183" s="833" t="s">
        <v>2196</v>
      </c>
      <c r="E183" s="834" t="s">
        <v>1423</v>
      </c>
      <c r="F183" s="832" t="s">
        <v>1400</v>
      </c>
      <c r="G183" s="832" t="s">
        <v>1507</v>
      </c>
      <c r="H183" s="832" t="s">
        <v>606</v>
      </c>
      <c r="I183" s="832" t="s">
        <v>1508</v>
      </c>
      <c r="J183" s="832" t="s">
        <v>1509</v>
      </c>
      <c r="K183" s="832" t="s">
        <v>1033</v>
      </c>
      <c r="L183" s="835">
        <v>170.52</v>
      </c>
      <c r="M183" s="835">
        <v>170.52</v>
      </c>
      <c r="N183" s="832">
        <v>1</v>
      </c>
      <c r="O183" s="836">
        <v>1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25</v>
      </c>
      <c r="B184" s="832" t="s">
        <v>1399</v>
      </c>
      <c r="C184" s="832" t="s">
        <v>1404</v>
      </c>
      <c r="D184" s="833" t="s">
        <v>2196</v>
      </c>
      <c r="E184" s="834" t="s">
        <v>1423</v>
      </c>
      <c r="F184" s="832" t="s">
        <v>1400</v>
      </c>
      <c r="G184" s="832" t="s">
        <v>1470</v>
      </c>
      <c r="H184" s="832" t="s">
        <v>569</v>
      </c>
      <c r="I184" s="832" t="s">
        <v>1471</v>
      </c>
      <c r="J184" s="832" t="s">
        <v>1472</v>
      </c>
      <c r="K184" s="832" t="s">
        <v>1473</v>
      </c>
      <c r="L184" s="835">
        <v>254.37</v>
      </c>
      <c r="M184" s="835">
        <v>254.37</v>
      </c>
      <c r="N184" s="832">
        <v>1</v>
      </c>
      <c r="O184" s="836">
        <v>1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25</v>
      </c>
      <c r="B185" s="832" t="s">
        <v>1399</v>
      </c>
      <c r="C185" s="832" t="s">
        <v>1404</v>
      </c>
      <c r="D185" s="833" t="s">
        <v>2196</v>
      </c>
      <c r="E185" s="834" t="s">
        <v>1423</v>
      </c>
      <c r="F185" s="832" t="s">
        <v>1400</v>
      </c>
      <c r="G185" s="832" t="s">
        <v>1598</v>
      </c>
      <c r="H185" s="832" t="s">
        <v>569</v>
      </c>
      <c r="I185" s="832" t="s">
        <v>1668</v>
      </c>
      <c r="J185" s="832" t="s">
        <v>1669</v>
      </c>
      <c r="K185" s="832" t="s">
        <v>1670</v>
      </c>
      <c r="L185" s="835">
        <v>0</v>
      </c>
      <c r="M185" s="835">
        <v>0</v>
      </c>
      <c r="N185" s="832">
        <v>1</v>
      </c>
      <c r="O185" s="836">
        <v>1</v>
      </c>
      <c r="P185" s="835"/>
      <c r="Q185" s="837"/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25</v>
      </c>
      <c r="B186" s="832" t="s">
        <v>1399</v>
      </c>
      <c r="C186" s="832" t="s">
        <v>1404</v>
      </c>
      <c r="D186" s="833" t="s">
        <v>2196</v>
      </c>
      <c r="E186" s="834" t="s">
        <v>1423</v>
      </c>
      <c r="F186" s="832" t="s">
        <v>1400</v>
      </c>
      <c r="G186" s="832" t="s">
        <v>1522</v>
      </c>
      <c r="H186" s="832" t="s">
        <v>569</v>
      </c>
      <c r="I186" s="832" t="s">
        <v>1523</v>
      </c>
      <c r="J186" s="832" t="s">
        <v>1524</v>
      </c>
      <c r="K186" s="832" t="s">
        <v>1033</v>
      </c>
      <c r="L186" s="835">
        <v>78.33</v>
      </c>
      <c r="M186" s="835">
        <v>469.98</v>
      </c>
      <c r="N186" s="832">
        <v>6</v>
      </c>
      <c r="O186" s="836">
        <v>4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25</v>
      </c>
      <c r="B187" s="832" t="s">
        <v>1399</v>
      </c>
      <c r="C187" s="832" t="s">
        <v>1404</v>
      </c>
      <c r="D187" s="833" t="s">
        <v>2196</v>
      </c>
      <c r="E187" s="834" t="s">
        <v>1423</v>
      </c>
      <c r="F187" s="832" t="s">
        <v>1400</v>
      </c>
      <c r="G187" s="832" t="s">
        <v>1510</v>
      </c>
      <c r="H187" s="832" t="s">
        <v>569</v>
      </c>
      <c r="I187" s="832" t="s">
        <v>1671</v>
      </c>
      <c r="J187" s="832" t="s">
        <v>1672</v>
      </c>
      <c r="K187" s="832" t="s">
        <v>1673</v>
      </c>
      <c r="L187" s="835">
        <v>58.77</v>
      </c>
      <c r="M187" s="835">
        <v>58.77</v>
      </c>
      <c r="N187" s="832">
        <v>1</v>
      </c>
      <c r="O187" s="836">
        <v>1</v>
      </c>
      <c r="P187" s="835">
        <v>58.77</v>
      </c>
      <c r="Q187" s="837">
        <v>1</v>
      </c>
      <c r="R187" s="832">
        <v>1</v>
      </c>
      <c r="S187" s="837">
        <v>1</v>
      </c>
      <c r="T187" s="836">
        <v>1</v>
      </c>
      <c r="U187" s="838">
        <v>1</v>
      </c>
    </row>
    <row r="188" spans="1:21" ht="14.4" customHeight="1" x14ac:dyDescent="0.3">
      <c r="A188" s="831">
        <v>25</v>
      </c>
      <c r="B188" s="832" t="s">
        <v>1399</v>
      </c>
      <c r="C188" s="832" t="s">
        <v>1404</v>
      </c>
      <c r="D188" s="833" t="s">
        <v>2196</v>
      </c>
      <c r="E188" s="834" t="s">
        <v>1423</v>
      </c>
      <c r="F188" s="832" t="s">
        <v>1400</v>
      </c>
      <c r="G188" s="832" t="s">
        <v>1674</v>
      </c>
      <c r="H188" s="832" t="s">
        <v>569</v>
      </c>
      <c r="I188" s="832" t="s">
        <v>1675</v>
      </c>
      <c r="J188" s="832" t="s">
        <v>1676</v>
      </c>
      <c r="K188" s="832" t="s">
        <v>1677</v>
      </c>
      <c r="L188" s="835">
        <v>47.47</v>
      </c>
      <c r="M188" s="835">
        <v>47.47</v>
      </c>
      <c r="N188" s="832">
        <v>1</v>
      </c>
      <c r="O188" s="836">
        <v>1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25</v>
      </c>
      <c r="B189" s="832" t="s">
        <v>1399</v>
      </c>
      <c r="C189" s="832" t="s">
        <v>1404</v>
      </c>
      <c r="D189" s="833" t="s">
        <v>2196</v>
      </c>
      <c r="E189" s="834" t="s">
        <v>1423</v>
      </c>
      <c r="F189" s="832" t="s">
        <v>1400</v>
      </c>
      <c r="G189" s="832" t="s">
        <v>1678</v>
      </c>
      <c r="H189" s="832" t="s">
        <v>569</v>
      </c>
      <c r="I189" s="832" t="s">
        <v>1679</v>
      </c>
      <c r="J189" s="832" t="s">
        <v>1680</v>
      </c>
      <c r="K189" s="832" t="s">
        <v>1681</v>
      </c>
      <c r="L189" s="835">
        <v>0</v>
      </c>
      <c r="M189" s="835">
        <v>0</v>
      </c>
      <c r="N189" s="832">
        <v>1</v>
      </c>
      <c r="O189" s="836">
        <v>0.5</v>
      </c>
      <c r="P189" s="835"/>
      <c r="Q189" s="837"/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25</v>
      </c>
      <c r="B190" s="832" t="s">
        <v>1399</v>
      </c>
      <c r="C190" s="832" t="s">
        <v>1404</v>
      </c>
      <c r="D190" s="833" t="s">
        <v>2196</v>
      </c>
      <c r="E190" s="834" t="s">
        <v>1423</v>
      </c>
      <c r="F190" s="832" t="s">
        <v>1400</v>
      </c>
      <c r="G190" s="832" t="s">
        <v>1564</v>
      </c>
      <c r="H190" s="832" t="s">
        <v>569</v>
      </c>
      <c r="I190" s="832" t="s">
        <v>1682</v>
      </c>
      <c r="J190" s="832" t="s">
        <v>1683</v>
      </c>
      <c r="K190" s="832" t="s">
        <v>1684</v>
      </c>
      <c r="L190" s="835">
        <v>16.14</v>
      </c>
      <c r="M190" s="835">
        <v>16.14</v>
      </c>
      <c r="N190" s="832">
        <v>1</v>
      </c>
      <c r="O190" s="836">
        <v>0.5</v>
      </c>
      <c r="P190" s="835">
        <v>16.14</v>
      </c>
      <c r="Q190" s="837">
        <v>1</v>
      </c>
      <c r="R190" s="832">
        <v>1</v>
      </c>
      <c r="S190" s="837">
        <v>1</v>
      </c>
      <c r="T190" s="836">
        <v>0.5</v>
      </c>
      <c r="U190" s="838">
        <v>1</v>
      </c>
    </row>
    <row r="191" spans="1:21" ht="14.4" customHeight="1" x14ac:dyDescent="0.3">
      <c r="A191" s="831">
        <v>25</v>
      </c>
      <c r="B191" s="832" t="s">
        <v>1399</v>
      </c>
      <c r="C191" s="832" t="s">
        <v>1404</v>
      </c>
      <c r="D191" s="833" t="s">
        <v>2196</v>
      </c>
      <c r="E191" s="834" t="s">
        <v>1423</v>
      </c>
      <c r="F191" s="832" t="s">
        <v>1400</v>
      </c>
      <c r="G191" s="832" t="s">
        <v>1564</v>
      </c>
      <c r="H191" s="832" t="s">
        <v>569</v>
      </c>
      <c r="I191" s="832" t="s">
        <v>1685</v>
      </c>
      <c r="J191" s="832" t="s">
        <v>1686</v>
      </c>
      <c r="K191" s="832" t="s">
        <v>1687</v>
      </c>
      <c r="L191" s="835">
        <v>32.28</v>
      </c>
      <c r="M191" s="835">
        <v>32.28</v>
      </c>
      <c r="N191" s="832">
        <v>1</v>
      </c>
      <c r="O191" s="836">
        <v>0.5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25</v>
      </c>
      <c r="B192" s="832" t="s">
        <v>1399</v>
      </c>
      <c r="C192" s="832" t="s">
        <v>1404</v>
      </c>
      <c r="D192" s="833" t="s">
        <v>2196</v>
      </c>
      <c r="E192" s="834" t="s">
        <v>1423</v>
      </c>
      <c r="F192" s="832" t="s">
        <v>1400</v>
      </c>
      <c r="G192" s="832" t="s">
        <v>1688</v>
      </c>
      <c r="H192" s="832" t="s">
        <v>569</v>
      </c>
      <c r="I192" s="832" t="s">
        <v>1689</v>
      </c>
      <c r="J192" s="832" t="s">
        <v>723</v>
      </c>
      <c r="K192" s="832" t="s">
        <v>1690</v>
      </c>
      <c r="L192" s="835">
        <v>119.38</v>
      </c>
      <c r="M192" s="835">
        <v>477.52</v>
      </c>
      <c r="N192" s="832">
        <v>4</v>
      </c>
      <c r="O192" s="836">
        <v>3.5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25</v>
      </c>
      <c r="B193" s="832" t="s">
        <v>1399</v>
      </c>
      <c r="C193" s="832" t="s">
        <v>1404</v>
      </c>
      <c r="D193" s="833" t="s">
        <v>2196</v>
      </c>
      <c r="E193" s="834" t="s">
        <v>1423</v>
      </c>
      <c r="F193" s="832" t="s">
        <v>1400</v>
      </c>
      <c r="G193" s="832" t="s">
        <v>1691</v>
      </c>
      <c r="H193" s="832" t="s">
        <v>606</v>
      </c>
      <c r="I193" s="832" t="s">
        <v>1692</v>
      </c>
      <c r="J193" s="832" t="s">
        <v>1693</v>
      </c>
      <c r="K193" s="832" t="s">
        <v>1485</v>
      </c>
      <c r="L193" s="835">
        <v>57.64</v>
      </c>
      <c r="M193" s="835">
        <v>57.64</v>
      </c>
      <c r="N193" s="832">
        <v>1</v>
      </c>
      <c r="O193" s="836">
        <v>1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25</v>
      </c>
      <c r="B194" s="832" t="s">
        <v>1399</v>
      </c>
      <c r="C194" s="832" t="s">
        <v>1404</v>
      </c>
      <c r="D194" s="833" t="s">
        <v>2196</v>
      </c>
      <c r="E194" s="834" t="s">
        <v>1423</v>
      </c>
      <c r="F194" s="832" t="s">
        <v>1400</v>
      </c>
      <c r="G194" s="832" t="s">
        <v>1691</v>
      </c>
      <c r="H194" s="832" t="s">
        <v>606</v>
      </c>
      <c r="I194" s="832" t="s">
        <v>1692</v>
      </c>
      <c r="J194" s="832" t="s">
        <v>1693</v>
      </c>
      <c r="K194" s="832" t="s">
        <v>1485</v>
      </c>
      <c r="L194" s="835">
        <v>32.25</v>
      </c>
      <c r="M194" s="835">
        <v>129</v>
      </c>
      <c r="N194" s="832">
        <v>4</v>
      </c>
      <c r="O194" s="836">
        <v>2.5</v>
      </c>
      <c r="P194" s="835">
        <v>96.75</v>
      </c>
      <c r="Q194" s="837">
        <v>0.75</v>
      </c>
      <c r="R194" s="832">
        <v>3</v>
      </c>
      <c r="S194" s="837">
        <v>0.75</v>
      </c>
      <c r="T194" s="836">
        <v>2</v>
      </c>
      <c r="U194" s="838">
        <v>0.8</v>
      </c>
    </row>
    <row r="195" spans="1:21" ht="14.4" customHeight="1" x14ac:dyDescent="0.3">
      <c r="A195" s="831">
        <v>25</v>
      </c>
      <c r="B195" s="832" t="s">
        <v>1399</v>
      </c>
      <c r="C195" s="832" t="s">
        <v>1404</v>
      </c>
      <c r="D195" s="833" t="s">
        <v>2196</v>
      </c>
      <c r="E195" s="834" t="s">
        <v>1423</v>
      </c>
      <c r="F195" s="832" t="s">
        <v>1400</v>
      </c>
      <c r="G195" s="832" t="s">
        <v>1474</v>
      </c>
      <c r="H195" s="832" t="s">
        <v>569</v>
      </c>
      <c r="I195" s="832" t="s">
        <v>1694</v>
      </c>
      <c r="J195" s="832" t="s">
        <v>1476</v>
      </c>
      <c r="K195" s="832" t="s">
        <v>1695</v>
      </c>
      <c r="L195" s="835">
        <v>0</v>
      </c>
      <c r="M195" s="835">
        <v>0</v>
      </c>
      <c r="N195" s="832">
        <v>1</v>
      </c>
      <c r="O195" s="836">
        <v>1</v>
      </c>
      <c r="P195" s="835">
        <v>0</v>
      </c>
      <c r="Q195" s="837"/>
      <c r="R195" s="832">
        <v>1</v>
      </c>
      <c r="S195" s="837">
        <v>1</v>
      </c>
      <c r="T195" s="836">
        <v>1</v>
      </c>
      <c r="U195" s="838">
        <v>1</v>
      </c>
    </row>
    <row r="196" spans="1:21" ht="14.4" customHeight="1" x14ac:dyDescent="0.3">
      <c r="A196" s="831">
        <v>25</v>
      </c>
      <c r="B196" s="832" t="s">
        <v>1399</v>
      </c>
      <c r="C196" s="832" t="s">
        <v>1404</v>
      </c>
      <c r="D196" s="833" t="s">
        <v>2196</v>
      </c>
      <c r="E196" s="834" t="s">
        <v>1423</v>
      </c>
      <c r="F196" s="832" t="s">
        <v>1400</v>
      </c>
      <c r="G196" s="832" t="s">
        <v>1474</v>
      </c>
      <c r="H196" s="832" t="s">
        <v>569</v>
      </c>
      <c r="I196" s="832" t="s">
        <v>1475</v>
      </c>
      <c r="J196" s="832" t="s">
        <v>1476</v>
      </c>
      <c r="K196" s="832" t="s">
        <v>1477</v>
      </c>
      <c r="L196" s="835">
        <v>121.07</v>
      </c>
      <c r="M196" s="835">
        <v>484.28</v>
      </c>
      <c r="N196" s="832">
        <v>4</v>
      </c>
      <c r="O196" s="836">
        <v>2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25</v>
      </c>
      <c r="B197" s="832" t="s">
        <v>1399</v>
      </c>
      <c r="C197" s="832" t="s">
        <v>1404</v>
      </c>
      <c r="D197" s="833" t="s">
        <v>2196</v>
      </c>
      <c r="E197" s="834" t="s">
        <v>1423</v>
      </c>
      <c r="F197" s="832" t="s">
        <v>1400</v>
      </c>
      <c r="G197" s="832" t="s">
        <v>1696</v>
      </c>
      <c r="H197" s="832" t="s">
        <v>569</v>
      </c>
      <c r="I197" s="832" t="s">
        <v>1697</v>
      </c>
      <c r="J197" s="832" t="s">
        <v>1698</v>
      </c>
      <c r="K197" s="832" t="s">
        <v>1699</v>
      </c>
      <c r="L197" s="835">
        <v>159.71</v>
      </c>
      <c r="M197" s="835">
        <v>638.84</v>
      </c>
      <c r="N197" s="832">
        <v>4</v>
      </c>
      <c r="O197" s="836">
        <v>3</v>
      </c>
      <c r="P197" s="835">
        <v>159.71</v>
      </c>
      <c r="Q197" s="837">
        <v>0.25</v>
      </c>
      <c r="R197" s="832">
        <v>1</v>
      </c>
      <c r="S197" s="837">
        <v>0.25</v>
      </c>
      <c r="T197" s="836">
        <v>0.5</v>
      </c>
      <c r="U197" s="838">
        <v>0.16666666666666666</v>
      </c>
    </row>
    <row r="198" spans="1:21" ht="14.4" customHeight="1" x14ac:dyDescent="0.3">
      <c r="A198" s="831">
        <v>25</v>
      </c>
      <c r="B198" s="832" t="s">
        <v>1399</v>
      </c>
      <c r="C198" s="832" t="s">
        <v>1404</v>
      </c>
      <c r="D198" s="833" t="s">
        <v>2196</v>
      </c>
      <c r="E198" s="834" t="s">
        <v>1423</v>
      </c>
      <c r="F198" s="832" t="s">
        <v>1400</v>
      </c>
      <c r="G198" s="832" t="s">
        <v>1696</v>
      </c>
      <c r="H198" s="832" t="s">
        <v>569</v>
      </c>
      <c r="I198" s="832" t="s">
        <v>1700</v>
      </c>
      <c r="J198" s="832" t="s">
        <v>1698</v>
      </c>
      <c r="K198" s="832" t="s">
        <v>1701</v>
      </c>
      <c r="L198" s="835">
        <v>0</v>
      </c>
      <c r="M198" s="835">
        <v>0</v>
      </c>
      <c r="N198" s="832">
        <v>4</v>
      </c>
      <c r="O198" s="836">
        <v>2</v>
      </c>
      <c r="P198" s="835">
        <v>0</v>
      </c>
      <c r="Q198" s="837"/>
      <c r="R198" s="832">
        <v>1</v>
      </c>
      <c r="S198" s="837">
        <v>0.25</v>
      </c>
      <c r="T198" s="836">
        <v>0.5</v>
      </c>
      <c r="U198" s="838">
        <v>0.25</v>
      </c>
    </row>
    <row r="199" spans="1:21" ht="14.4" customHeight="1" x14ac:dyDescent="0.3">
      <c r="A199" s="831">
        <v>25</v>
      </c>
      <c r="B199" s="832" t="s">
        <v>1399</v>
      </c>
      <c r="C199" s="832" t="s">
        <v>1404</v>
      </c>
      <c r="D199" s="833" t="s">
        <v>2196</v>
      </c>
      <c r="E199" s="834" t="s">
        <v>1423</v>
      </c>
      <c r="F199" s="832" t="s">
        <v>1400</v>
      </c>
      <c r="G199" s="832" t="s">
        <v>1465</v>
      </c>
      <c r="H199" s="832" t="s">
        <v>569</v>
      </c>
      <c r="I199" s="832" t="s">
        <v>1702</v>
      </c>
      <c r="J199" s="832" t="s">
        <v>1427</v>
      </c>
      <c r="K199" s="832"/>
      <c r="L199" s="835">
        <v>0</v>
      </c>
      <c r="M199" s="835">
        <v>0</v>
      </c>
      <c r="N199" s="832">
        <v>1</v>
      </c>
      <c r="O199" s="836">
        <v>1</v>
      </c>
      <c r="P199" s="835"/>
      <c r="Q199" s="837"/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25</v>
      </c>
      <c r="B200" s="832" t="s">
        <v>1399</v>
      </c>
      <c r="C200" s="832" t="s">
        <v>1404</v>
      </c>
      <c r="D200" s="833" t="s">
        <v>2196</v>
      </c>
      <c r="E200" s="834" t="s">
        <v>1423</v>
      </c>
      <c r="F200" s="832" t="s">
        <v>1400</v>
      </c>
      <c r="G200" s="832" t="s">
        <v>1488</v>
      </c>
      <c r="H200" s="832" t="s">
        <v>569</v>
      </c>
      <c r="I200" s="832" t="s">
        <v>1489</v>
      </c>
      <c r="J200" s="832" t="s">
        <v>1054</v>
      </c>
      <c r="K200" s="832" t="s">
        <v>1490</v>
      </c>
      <c r="L200" s="835">
        <v>48.09</v>
      </c>
      <c r="M200" s="835">
        <v>240.45000000000002</v>
      </c>
      <c r="N200" s="832">
        <v>5</v>
      </c>
      <c r="O200" s="836">
        <v>2</v>
      </c>
      <c r="P200" s="835">
        <v>240.45000000000002</v>
      </c>
      <c r="Q200" s="837">
        <v>1</v>
      </c>
      <c r="R200" s="832">
        <v>5</v>
      </c>
      <c r="S200" s="837">
        <v>1</v>
      </c>
      <c r="T200" s="836">
        <v>2</v>
      </c>
      <c r="U200" s="838">
        <v>1</v>
      </c>
    </row>
    <row r="201" spans="1:21" ht="14.4" customHeight="1" x14ac:dyDescent="0.3">
      <c r="A201" s="831">
        <v>25</v>
      </c>
      <c r="B201" s="832" t="s">
        <v>1399</v>
      </c>
      <c r="C201" s="832" t="s">
        <v>1404</v>
      </c>
      <c r="D201" s="833" t="s">
        <v>2196</v>
      </c>
      <c r="E201" s="834" t="s">
        <v>1423</v>
      </c>
      <c r="F201" s="832" t="s">
        <v>1400</v>
      </c>
      <c r="G201" s="832" t="s">
        <v>1612</v>
      </c>
      <c r="H201" s="832" t="s">
        <v>569</v>
      </c>
      <c r="I201" s="832" t="s">
        <v>1613</v>
      </c>
      <c r="J201" s="832" t="s">
        <v>1614</v>
      </c>
      <c r="K201" s="832" t="s">
        <v>1615</v>
      </c>
      <c r="L201" s="835">
        <v>26.9</v>
      </c>
      <c r="M201" s="835">
        <v>430.39999999999992</v>
      </c>
      <c r="N201" s="832">
        <v>16</v>
      </c>
      <c r="O201" s="836">
        <v>12</v>
      </c>
      <c r="P201" s="835">
        <v>80.699999999999989</v>
      </c>
      <c r="Q201" s="837">
        <v>0.1875</v>
      </c>
      <c r="R201" s="832">
        <v>3</v>
      </c>
      <c r="S201" s="837">
        <v>0.1875</v>
      </c>
      <c r="T201" s="836">
        <v>2</v>
      </c>
      <c r="U201" s="838">
        <v>0.16666666666666666</v>
      </c>
    </row>
    <row r="202" spans="1:21" ht="14.4" customHeight="1" x14ac:dyDescent="0.3">
      <c r="A202" s="831">
        <v>25</v>
      </c>
      <c r="B202" s="832" t="s">
        <v>1399</v>
      </c>
      <c r="C202" s="832" t="s">
        <v>1404</v>
      </c>
      <c r="D202" s="833" t="s">
        <v>2196</v>
      </c>
      <c r="E202" s="834" t="s">
        <v>1423</v>
      </c>
      <c r="F202" s="832" t="s">
        <v>1400</v>
      </c>
      <c r="G202" s="832" t="s">
        <v>1612</v>
      </c>
      <c r="H202" s="832" t="s">
        <v>569</v>
      </c>
      <c r="I202" s="832" t="s">
        <v>1703</v>
      </c>
      <c r="J202" s="832" t="s">
        <v>1614</v>
      </c>
      <c r="K202" s="832" t="s">
        <v>1704</v>
      </c>
      <c r="L202" s="835">
        <v>0</v>
      </c>
      <c r="M202" s="835">
        <v>0</v>
      </c>
      <c r="N202" s="832">
        <v>1</v>
      </c>
      <c r="O202" s="836">
        <v>1</v>
      </c>
      <c r="P202" s="835"/>
      <c r="Q202" s="837"/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25</v>
      </c>
      <c r="B203" s="832" t="s">
        <v>1399</v>
      </c>
      <c r="C203" s="832" t="s">
        <v>1404</v>
      </c>
      <c r="D203" s="833" t="s">
        <v>2196</v>
      </c>
      <c r="E203" s="834" t="s">
        <v>1423</v>
      </c>
      <c r="F203" s="832" t="s">
        <v>1400</v>
      </c>
      <c r="G203" s="832" t="s">
        <v>1705</v>
      </c>
      <c r="H203" s="832" t="s">
        <v>569</v>
      </c>
      <c r="I203" s="832" t="s">
        <v>1706</v>
      </c>
      <c r="J203" s="832" t="s">
        <v>1707</v>
      </c>
      <c r="K203" s="832" t="s">
        <v>1708</v>
      </c>
      <c r="L203" s="835">
        <v>49.38</v>
      </c>
      <c r="M203" s="835">
        <v>49.38</v>
      </c>
      <c r="N203" s="832">
        <v>1</v>
      </c>
      <c r="O203" s="836">
        <v>0.5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25</v>
      </c>
      <c r="B204" s="832" t="s">
        <v>1399</v>
      </c>
      <c r="C204" s="832" t="s">
        <v>1404</v>
      </c>
      <c r="D204" s="833" t="s">
        <v>2196</v>
      </c>
      <c r="E204" s="834" t="s">
        <v>1423</v>
      </c>
      <c r="F204" s="832" t="s">
        <v>1400</v>
      </c>
      <c r="G204" s="832" t="s">
        <v>1455</v>
      </c>
      <c r="H204" s="832" t="s">
        <v>569</v>
      </c>
      <c r="I204" s="832" t="s">
        <v>1456</v>
      </c>
      <c r="J204" s="832" t="s">
        <v>1457</v>
      </c>
      <c r="K204" s="832" t="s">
        <v>1458</v>
      </c>
      <c r="L204" s="835">
        <v>132.97999999999999</v>
      </c>
      <c r="M204" s="835">
        <v>3058.54</v>
      </c>
      <c r="N204" s="832">
        <v>23</v>
      </c>
      <c r="O204" s="836">
        <v>15.5</v>
      </c>
      <c r="P204" s="835">
        <v>1462.78</v>
      </c>
      <c r="Q204" s="837">
        <v>0.47826086956521741</v>
      </c>
      <c r="R204" s="832">
        <v>11</v>
      </c>
      <c r="S204" s="837">
        <v>0.47826086956521741</v>
      </c>
      <c r="T204" s="836">
        <v>8</v>
      </c>
      <c r="U204" s="838">
        <v>0.5161290322580645</v>
      </c>
    </row>
    <row r="205" spans="1:21" ht="14.4" customHeight="1" x14ac:dyDescent="0.3">
      <c r="A205" s="831">
        <v>25</v>
      </c>
      <c r="B205" s="832" t="s">
        <v>1399</v>
      </c>
      <c r="C205" s="832" t="s">
        <v>1404</v>
      </c>
      <c r="D205" s="833" t="s">
        <v>2196</v>
      </c>
      <c r="E205" s="834" t="s">
        <v>1423</v>
      </c>
      <c r="F205" s="832" t="s">
        <v>1400</v>
      </c>
      <c r="G205" s="832" t="s">
        <v>1709</v>
      </c>
      <c r="H205" s="832" t="s">
        <v>569</v>
      </c>
      <c r="I205" s="832" t="s">
        <v>1710</v>
      </c>
      <c r="J205" s="832" t="s">
        <v>1711</v>
      </c>
      <c r="K205" s="832" t="s">
        <v>1712</v>
      </c>
      <c r="L205" s="835">
        <v>816.97</v>
      </c>
      <c r="M205" s="835">
        <v>4901.82</v>
      </c>
      <c r="N205" s="832">
        <v>6</v>
      </c>
      <c r="O205" s="836">
        <v>6</v>
      </c>
      <c r="P205" s="835">
        <v>2450.91</v>
      </c>
      <c r="Q205" s="837">
        <v>0.5</v>
      </c>
      <c r="R205" s="832">
        <v>3</v>
      </c>
      <c r="S205" s="837">
        <v>0.5</v>
      </c>
      <c r="T205" s="836">
        <v>3</v>
      </c>
      <c r="U205" s="838">
        <v>0.5</v>
      </c>
    </row>
    <row r="206" spans="1:21" ht="14.4" customHeight="1" x14ac:dyDescent="0.3">
      <c r="A206" s="831">
        <v>25</v>
      </c>
      <c r="B206" s="832" t="s">
        <v>1399</v>
      </c>
      <c r="C206" s="832" t="s">
        <v>1404</v>
      </c>
      <c r="D206" s="833" t="s">
        <v>2196</v>
      </c>
      <c r="E206" s="834" t="s">
        <v>1423</v>
      </c>
      <c r="F206" s="832" t="s">
        <v>1400</v>
      </c>
      <c r="G206" s="832" t="s">
        <v>1709</v>
      </c>
      <c r="H206" s="832" t="s">
        <v>569</v>
      </c>
      <c r="I206" s="832" t="s">
        <v>1710</v>
      </c>
      <c r="J206" s="832" t="s">
        <v>1711</v>
      </c>
      <c r="K206" s="832" t="s">
        <v>1712</v>
      </c>
      <c r="L206" s="835">
        <v>785.14</v>
      </c>
      <c r="M206" s="835">
        <v>7066.26</v>
      </c>
      <c r="N206" s="832">
        <v>9</v>
      </c>
      <c r="O206" s="836">
        <v>9</v>
      </c>
      <c r="P206" s="835">
        <v>2355.42</v>
      </c>
      <c r="Q206" s="837">
        <v>0.33333333333333331</v>
      </c>
      <c r="R206" s="832">
        <v>3</v>
      </c>
      <c r="S206" s="837">
        <v>0.33333333333333331</v>
      </c>
      <c r="T206" s="836">
        <v>3</v>
      </c>
      <c r="U206" s="838">
        <v>0.33333333333333331</v>
      </c>
    </row>
    <row r="207" spans="1:21" ht="14.4" customHeight="1" x14ac:dyDescent="0.3">
      <c r="A207" s="831">
        <v>25</v>
      </c>
      <c r="B207" s="832" t="s">
        <v>1399</v>
      </c>
      <c r="C207" s="832" t="s">
        <v>1404</v>
      </c>
      <c r="D207" s="833" t="s">
        <v>2196</v>
      </c>
      <c r="E207" s="834" t="s">
        <v>1423</v>
      </c>
      <c r="F207" s="832" t="s">
        <v>1400</v>
      </c>
      <c r="G207" s="832" t="s">
        <v>1713</v>
      </c>
      <c r="H207" s="832" t="s">
        <v>606</v>
      </c>
      <c r="I207" s="832" t="s">
        <v>1714</v>
      </c>
      <c r="J207" s="832" t="s">
        <v>1715</v>
      </c>
      <c r="K207" s="832" t="s">
        <v>1716</v>
      </c>
      <c r="L207" s="835">
        <v>58.77</v>
      </c>
      <c r="M207" s="835">
        <v>58.77</v>
      </c>
      <c r="N207" s="832">
        <v>1</v>
      </c>
      <c r="O207" s="836">
        <v>0.5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" customHeight="1" x14ac:dyDescent="0.3">
      <c r="A208" s="831">
        <v>25</v>
      </c>
      <c r="B208" s="832" t="s">
        <v>1399</v>
      </c>
      <c r="C208" s="832" t="s">
        <v>1404</v>
      </c>
      <c r="D208" s="833" t="s">
        <v>2196</v>
      </c>
      <c r="E208" s="834" t="s">
        <v>1423</v>
      </c>
      <c r="F208" s="832" t="s">
        <v>1400</v>
      </c>
      <c r="G208" s="832" t="s">
        <v>1717</v>
      </c>
      <c r="H208" s="832" t="s">
        <v>569</v>
      </c>
      <c r="I208" s="832" t="s">
        <v>1718</v>
      </c>
      <c r="J208" s="832" t="s">
        <v>1719</v>
      </c>
      <c r="K208" s="832" t="s">
        <v>1223</v>
      </c>
      <c r="L208" s="835">
        <v>38.56</v>
      </c>
      <c r="M208" s="835">
        <v>115.68</v>
      </c>
      <c r="N208" s="832">
        <v>3</v>
      </c>
      <c r="O208" s="836">
        <v>1.5</v>
      </c>
      <c r="P208" s="835">
        <v>38.56</v>
      </c>
      <c r="Q208" s="837">
        <v>0.33333333333333331</v>
      </c>
      <c r="R208" s="832">
        <v>1</v>
      </c>
      <c r="S208" s="837">
        <v>0.33333333333333331</v>
      </c>
      <c r="T208" s="836">
        <v>0.5</v>
      </c>
      <c r="U208" s="838">
        <v>0.33333333333333331</v>
      </c>
    </row>
    <row r="209" spans="1:21" ht="14.4" customHeight="1" x14ac:dyDescent="0.3">
      <c r="A209" s="831">
        <v>25</v>
      </c>
      <c r="B209" s="832" t="s">
        <v>1399</v>
      </c>
      <c r="C209" s="832" t="s">
        <v>1404</v>
      </c>
      <c r="D209" s="833" t="s">
        <v>2196</v>
      </c>
      <c r="E209" s="834" t="s">
        <v>1423</v>
      </c>
      <c r="F209" s="832" t="s">
        <v>1400</v>
      </c>
      <c r="G209" s="832" t="s">
        <v>1478</v>
      </c>
      <c r="H209" s="832" t="s">
        <v>569</v>
      </c>
      <c r="I209" s="832" t="s">
        <v>1479</v>
      </c>
      <c r="J209" s="832" t="s">
        <v>1052</v>
      </c>
      <c r="K209" s="832" t="s">
        <v>1480</v>
      </c>
      <c r="L209" s="835">
        <v>34.19</v>
      </c>
      <c r="M209" s="835">
        <v>68.38</v>
      </c>
      <c r="N209" s="832">
        <v>2</v>
      </c>
      <c r="O209" s="836">
        <v>1</v>
      </c>
      <c r="P209" s="835"/>
      <c r="Q209" s="837">
        <v>0</v>
      </c>
      <c r="R209" s="832"/>
      <c r="S209" s="837">
        <v>0</v>
      </c>
      <c r="T209" s="836"/>
      <c r="U209" s="838">
        <v>0</v>
      </c>
    </row>
    <row r="210" spans="1:21" ht="14.4" customHeight="1" x14ac:dyDescent="0.3">
      <c r="A210" s="831">
        <v>25</v>
      </c>
      <c r="B210" s="832" t="s">
        <v>1399</v>
      </c>
      <c r="C210" s="832" t="s">
        <v>1404</v>
      </c>
      <c r="D210" s="833" t="s">
        <v>2196</v>
      </c>
      <c r="E210" s="834" t="s">
        <v>1423</v>
      </c>
      <c r="F210" s="832" t="s">
        <v>1400</v>
      </c>
      <c r="G210" s="832" t="s">
        <v>1514</v>
      </c>
      <c r="H210" s="832" t="s">
        <v>606</v>
      </c>
      <c r="I210" s="832" t="s">
        <v>1515</v>
      </c>
      <c r="J210" s="832" t="s">
        <v>1516</v>
      </c>
      <c r="K210" s="832" t="s">
        <v>1517</v>
      </c>
      <c r="L210" s="835">
        <v>141.25</v>
      </c>
      <c r="M210" s="835">
        <v>1271.25</v>
      </c>
      <c r="N210" s="832">
        <v>9</v>
      </c>
      <c r="O210" s="836">
        <v>8.5</v>
      </c>
      <c r="P210" s="835">
        <v>423.75</v>
      </c>
      <c r="Q210" s="837">
        <v>0.33333333333333331</v>
      </c>
      <c r="R210" s="832">
        <v>3</v>
      </c>
      <c r="S210" s="837">
        <v>0.33333333333333331</v>
      </c>
      <c r="T210" s="836">
        <v>3</v>
      </c>
      <c r="U210" s="838">
        <v>0.35294117647058826</v>
      </c>
    </row>
    <row r="211" spans="1:21" ht="14.4" customHeight="1" x14ac:dyDescent="0.3">
      <c r="A211" s="831">
        <v>25</v>
      </c>
      <c r="B211" s="832" t="s">
        <v>1399</v>
      </c>
      <c r="C211" s="832" t="s">
        <v>1404</v>
      </c>
      <c r="D211" s="833" t="s">
        <v>2196</v>
      </c>
      <c r="E211" s="834" t="s">
        <v>1423</v>
      </c>
      <c r="F211" s="832" t="s">
        <v>1400</v>
      </c>
      <c r="G211" s="832" t="s">
        <v>1514</v>
      </c>
      <c r="H211" s="832" t="s">
        <v>569</v>
      </c>
      <c r="I211" s="832" t="s">
        <v>1720</v>
      </c>
      <c r="J211" s="832" t="s">
        <v>1516</v>
      </c>
      <c r="K211" s="832" t="s">
        <v>1721</v>
      </c>
      <c r="L211" s="835">
        <v>423.75</v>
      </c>
      <c r="M211" s="835">
        <v>423.75</v>
      </c>
      <c r="N211" s="832">
        <v>1</v>
      </c>
      <c r="O211" s="836">
        <v>1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" customHeight="1" x14ac:dyDescent="0.3">
      <c r="A212" s="831">
        <v>25</v>
      </c>
      <c r="B212" s="832" t="s">
        <v>1399</v>
      </c>
      <c r="C212" s="832" t="s">
        <v>1404</v>
      </c>
      <c r="D212" s="833" t="s">
        <v>2196</v>
      </c>
      <c r="E212" s="834" t="s">
        <v>1423</v>
      </c>
      <c r="F212" s="832" t="s">
        <v>1400</v>
      </c>
      <c r="G212" s="832" t="s">
        <v>1722</v>
      </c>
      <c r="H212" s="832" t="s">
        <v>569</v>
      </c>
      <c r="I212" s="832" t="s">
        <v>1723</v>
      </c>
      <c r="J212" s="832" t="s">
        <v>721</v>
      </c>
      <c r="K212" s="832" t="s">
        <v>1724</v>
      </c>
      <c r="L212" s="835">
        <v>0</v>
      </c>
      <c r="M212" s="835">
        <v>0</v>
      </c>
      <c r="N212" s="832">
        <v>2</v>
      </c>
      <c r="O212" s="836">
        <v>1</v>
      </c>
      <c r="P212" s="835">
        <v>0</v>
      </c>
      <c r="Q212" s="837"/>
      <c r="R212" s="832">
        <v>2</v>
      </c>
      <c r="S212" s="837">
        <v>1</v>
      </c>
      <c r="T212" s="836">
        <v>1</v>
      </c>
      <c r="U212" s="838">
        <v>1</v>
      </c>
    </row>
    <row r="213" spans="1:21" ht="14.4" customHeight="1" x14ac:dyDescent="0.3">
      <c r="A213" s="831">
        <v>25</v>
      </c>
      <c r="B213" s="832" t="s">
        <v>1399</v>
      </c>
      <c r="C213" s="832" t="s">
        <v>1404</v>
      </c>
      <c r="D213" s="833" t="s">
        <v>2196</v>
      </c>
      <c r="E213" s="834" t="s">
        <v>1423</v>
      </c>
      <c r="F213" s="832" t="s">
        <v>1400</v>
      </c>
      <c r="G213" s="832" t="s">
        <v>1461</v>
      </c>
      <c r="H213" s="832" t="s">
        <v>606</v>
      </c>
      <c r="I213" s="832" t="s">
        <v>1481</v>
      </c>
      <c r="J213" s="832" t="s">
        <v>641</v>
      </c>
      <c r="K213" s="832" t="s">
        <v>1482</v>
      </c>
      <c r="L213" s="835">
        <v>24.22</v>
      </c>
      <c r="M213" s="835">
        <v>145.32</v>
      </c>
      <c r="N213" s="832">
        <v>6</v>
      </c>
      <c r="O213" s="836">
        <v>3.5</v>
      </c>
      <c r="P213" s="835">
        <v>121.1</v>
      </c>
      <c r="Q213" s="837">
        <v>0.83333333333333337</v>
      </c>
      <c r="R213" s="832">
        <v>5</v>
      </c>
      <c r="S213" s="837">
        <v>0.83333333333333337</v>
      </c>
      <c r="T213" s="836">
        <v>3</v>
      </c>
      <c r="U213" s="838">
        <v>0.8571428571428571</v>
      </c>
    </row>
    <row r="214" spans="1:21" ht="14.4" customHeight="1" x14ac:dyDescent="0.3">
      <c r="A214" s="831">
        <v>25</v>
      </c>
      <c r="B214" s="832" t="s">
        <v>1399</v>
      </c>
      <c r="C214" s="832" t="s">
        <v>1404</v>
      </c>
      <c r="D214" s="833" t="s">
        <v>2196</v>
      </c>
      <c r="E214" s="834" t="s">
        <v>1423</v>
      </c>
      <c r="F214" s="832" t="s">
        <v>1400</v>
      </c>
      <c r="G214" s="832" t="s">
        <v>1461</v>
      </c>
      <c r="H214" s="832" t="s">
        <v>606</v>
      </c>
      <c r="I214" s="832" t="s">
        <v>1317</v>
      </c>
      <c r="J214" s="832" t="s">
        <v>641</v>
      </c>
      <c r="K214" s="832" t="s">
        <v>1318</v>
      </c>
      <c r="L214" s="835">
        <v>48.42</v>
      </c>
      <c r="M214" s="835">
        <v>96.84</v>
      </c>
      <c r="N214" s="832">
        <v>2</v>
      </c>
      <c r="O214" s="836">
        <v>1.5</v>
      </c>
      <c r="P214" s="835">
        <v>96.84</v>
      </c>
      <c r="Q214" s="837">
        <v>1</v>
      </c>
      <c r="R214" s="832">
        <v>2</v>
      </c>
      <c r="S214" s="837">
        <v>1</v>
      </c>
      <c r="T214" s="836">
        <v>1.5</v>
      </c>
      <c r="U214" s="838">
        <v>1</v>
      </c>
    </row>
    <row r="215" spans="1:21" ht="14.4" customHeight="1" x14ac:dyDescent="0.3">
      <c r="A215" s="831">
        <v>25</v>
      </c>
      <c r="B215" s="832" t="s">
        <v>1399</v>
      </c>
      <c r="C215" s="832" t="s">
        <v>1404</v>
      </c>
      <c r="D215" s="833" t="s">
        <v>2196</v>
      </c>
      <c r="E215" s="834" t="s">
        <v>1423</v>
      </c>
      <c r="F215" s="832" t="s">
        <v>1400</v>
      </c>
      <c r="G215" s="832" t="s">
        <v>1461</v>
      </c>
      <c r="H215" s="832" t="s">
        <v>569</v>
      </c>
      <c r="I215" s="832" t="s">
        <v>1462</v>
      </c>
      <c r="J215" s="832" t="s">
        <v>641</v>
      </c>
      <c r="K215" s="832" t="s">
        <v>1463</v>
      </c>
      <c r="L215" s="835">
        <v>24.22</v>
      </c>
      <c r="M215" s="835">
        <v>72.66</v>
      </c>
      <c r="N215" s="832">
        <v>3</v>
      </c>
      <c r="O215" s="836">
        <v>2.5</v>
      </c>
      <c r="P215" s="835">
        <v>24.22</v>
      </c>
      <c r="Q215" s="837">
        <v>0.33333333333333331</v>
      </c>
      <c r="R215" s="832">
        <v>1</v>
      </c>
      <c r="S215" s="837">
        <v>0.33333333333333331</v>
      </c>
      <c r="T215" s="836">
        <v>0.5</v>
      </c>
      <c r="U215" s="838">
        <v>0.2</v>
      </c>
    </row>
    <row r="216" spans="1:21" ht="14.4" customHeight="1" x14ac:dyDescent="0.3">
      <c r="A216" s="831">
        <v>25</v>
      </c>
      <c r="B216" s="832" t="s">
        <v>1399</v>
      </c>
      <c r="C216" s="832" t="s">
        <v>1404</v>
      </c>
      <c r="D216" s="833" t="s">
        <v>2196</v>
      </c>
      <c r="E216" s="834" t="s">
        <v>1423</v>
      </c>
      <c r="F216" s="832" t="s">
        <v>1400</v>
      </c>
      <c r="G216" s="832" t="s">
        <v>1532</v>
      </c>
      <c r="H216" s="832" t="s">
        <v>569</v>
      </c>
      <c r="I216" s="832" t="s">
        <v>1533</v>
      </c>
      <c r="J216" s="832" t="s">
        <v>621</v>
      </c>
      <c r="K216" s="832" t="s">
        <v>1534</v>
      </c>
      <c r="L216" s="835">
        <v>52.61</v>
      </c>
      <c r="M216" s="835">
        <v>157.82999999999998</v>
      </c>
      <c r="N216" s="832">
        <v>3</v>
      </c>
      <c r="O216" s="836">
        <v>3</v>
      </c>
      <c r="P216" s="835">
        <v>105.22</v>
      </c>
      <c r="Q216" s="837">
        <v>0.66666666666666674</v>
      </c>
      <c r="R216" s="832">
        <v>2</v>
      </c>
      <c r="S216" s="837">
        <v>0.66666666666666663</v>
      </c>
      <c r="T216" s="836">
        <v>2</v>
      </c>
      <c r="U216" s="838">
        <v>0.66666666666666663</v>
      </c>
    </row>
    <row r="217" spans="1:21" ht="14.4" customHeight="1" x14ac:dyDescent="0.3">
      <c r="A217" s="831">
        <v>25</v>
      </c>
      <c r="B217" s="832" t="s">
        <v>1399</v>
      </c>
      <c r="C217" s="832" t="s">
        <v>1404</v>
      </c>
      <c r="D217" s="833" t="s">
        <v>2196</v>
      </c>
      <c r="E217" s="834" t="s">
        <v>1423</v>
      </c>
      <c r="F217" s="832" t="s">
        <v>1400</v>
      </c>
      <c r="G217" s="832" t="s">
        <v>1532</v>
      </c>
      <c r="H217" s="832" t="s">
        <v>569</v>
      </c>
      <c r="I217" s="832" t="s">
        <v>1725</v>
      </c>
      <c r="J217" s="832" t="s">
        <v>1726</v>
      </c>
      <c r="K217" s="832" t="s">
        <v>1727</v>
      </c>
      <c r="L217" s="835">
        <v>42.09</v>
      </c>
      <c r="M217" s="835">
        <v>42.09</v>
      </c>
      <c r="N217" s="832">
        <v>1</v>
      </c>
      <c r="O217" s="836">
        <v>1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25</v>
      </c>
      <c r="B218" s="832" t="s">
        <v>1399</v>
      </c>
      <c r="C218" s="832" t="s">
        <v>1404</v>
      </c>
      <c r="D218" s="833" t="s">
        <v>2196</v>
      </c>
      <c r="E218" s="834" t="s">
        <v>1423</v>
      </c>
      <c r="F218" s="832" t="s">
        <v>1400</v>
      </c>
      <c r="G218" s="832" t="s">
        <v>1728</v>
      </c>
      <c r="H218" s="832" t="s">
        <v>569</v>
      </c>
      <c r="I218" s="832" t="s">
        <v>1729</v>
      </c>
      <c r="J218" s="832" t="s">
        <v>1730</v>
      </c>
      <c r="K218" s="832" t="s">
        <v>1731</v>
      </c>
      <c r="L218" s="835">
        <v>0</v>
      </c>
      <c r="M218" s="835">
        <v>0</v>
      </c>
      <c r="N218" s="832">
        <v>1</v>
      </c>
      <c r="O218" s="836">
        <v>0.5</v>
      </c>
      <c r="P218" s="835"/>
      <c r="Q218" s="837"/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25</v>
      </c>
      <c r="B219" s="832" t="s">
        <v>1399</v>
      </c>
      <c r="C219" s="832" t="s">
        <v>1404</v>
      </c>
      <c r="D219" s="833" t="s">
        <v>2196</v>
      </c>
      <c r="E219" s="834" t="s">
        <v>1423</v>
      </c>
      <c r="F219" s="832" t="s">
        <v>1400</v>
      </c>
      <c r="G219" s="832" t="s">
        <v>1464</v>
      </c>
      <c r="H219" s="832" t="s">
        <v>606</v>
      </c>
      <c r="I219" s="832" t="s">
        <v>1329</v>
      </c>
      <c r="J219" s="832" t="s">
        <v>1330</v>
      </c>
      <c r="K219" s="832" t="s">
        <v>1331</v>
      </c>
      <c r="L219" s="835">
        <v>0</v>
      </c>
      <c r="M219" s="835">
        <v>0</v>
      </c>
      <c r="N219" s="832">
        <v>2</v>
      </c>
      <c r="O219" s="836">
        <v>2</v>
      </c>
      <c r="P219" s="835">
        <v>0</v>
      </c>
      <c r="Q219" s="837"/>
      <c r="R219" s="832">
        <v>2</v>
      </c>
      <c r="S219" s="837">
        <v>1</v>
      </c>
      <c r="T219" s="836">
        <v>2</v>
      </c>
      <c r="U219" s="838">
        <v>1</v>
      </c>
    </row>
    <row r="220" spans="1:21" ht="14.4" customHeight="1" x14ac:dyDescent="0.3">
      <c r="A220" s="831">
        <v>25</v>
      </c>
      <c r="B220" s="832" t="s">
        <v>1399</v>
      </c>
      <c r="C220" s="832" t="s">
        <v>1404</v>
      </c>
      <c r="D220" s="833" t="s">
        <v>2196</v>
      </c>
      <c r="E220" s="834" t="s">
        <v>1423</v>
      </c>
      <c r="F220" s="832" t="s">
        <v>1400</v>
      </c>
      <c r="G220" s="832" t="s">
        <v>1496</v>
      </c>
      <c r="H220" s="832" t="s">
        <v>569</v>
      </c>
      <c r="I220" s="832" t="s">
        <v>1732</v>
      </c>
      <c r="J220" s="832" t="s">
        <v>1498</v>
      </c>
      <c r="K220" s="832" t="s">
        <v>1733</v>
      </c>
      <c r="L220" s="835">
        <v>0</v>
      </c>
      <c r="M220" s="835">
        <v>0</v>
      </c>
      <c r="N220" s="832">
        <v>1</v>
      </c>
      <c r="O220" s="836">
        <v>1</v>
      </c>
      <c r="P220" s="835"/>
      <c r="Q220" s="837"/>
      <c r="R220" s="832"/>
      <c r="S220" s="837">
        <v>0</v>
      </c>
      <c r="T220" s="836"/>
      <c r="U220" s="838">
        <v>0</v>
      </c>
    </row>
    <row r="221" spans="1:21" ht="14.4" customHeight="1" x14ac:dyDescent="0.3">
      <c r="A221" s="831">
        <v>25</v>
      </c>
      <c r="B221" s="832" t="s">
        <v>1399</v>
      </c>
      <c r="C221" s="832" t="s">
        <v>1404</v>
      </c>
      <c r="D221" s="833" t="s">
        <v>2196</v>
      </c>
      <c r="E221" s="834" t="s">
        <v>1423</v>
      </c>
      <c r="F221" s="832" t="s">
        <v>1400</v>
      </c>
      <c r="G221" s="832" t="s">
        <v>1734</v>
      </c>
      <c r="H221" s="832" t="s">
        <v>569</v>
      </c>
      <c r="I221" s="832" t="s">
        <v>1735</v>
      </c>
      <c r="J221" s="832" t="s">
        <v>966</v>
      </c>
      <c r="K221" s="832" t="s">
        <v>1736</v>
      </c>
      <c r="L221" s="835">
        <v>16.77</v>
      </c>
      <c r="M221" s="835">
        <v>16.77</v>
      </c>
      <c r="N221" s="832">
        <v>1</v>
      </c>
      <c r="O221" s="836">
        <v>1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25</v>
      </c>
      <c r="B222" s="832" t="s">
        <v>1399</v>
      </c>
      <c r="C222" s="832" t="s">
        <v>1404</v>
      </c>
      <c r="D222" s="833" t="s">
        <v>2196</v>
      </c>
      <c r="E222" s="834" t="s">
        <v>1423</v>
      </c>
      <c r="F222" s="832" t="s">
        <v>1400</v>
      </c>
      <c r="G222" s="832" t="s">
        <v>1734</v>
      </c>
      <c r="H222" s="832" t="s">
        <v>569</v>
      </c>
      <c r="I222" s="832" t="s">
        <v>1737</v>
      </c>
      <c r="J222" s="832" t="s">
        <v>966</v>
      </c>
      <c r="K222" s="832" t="s">
        <v>1736</v>
      </c>
      <c r="L222" s="835">
        <v>16.77</v>
      </c>
      <c r="M222" s="835">
        <v>16.77</v>
      </c>
      <c r="N222" s="832">
        <v>1</v>
      </c>
      <c r="O222" s="836">
        <v>1</v>
      </c>
      <c r="P222" s="835">
        <v>16.77</v>
      </c>
      <c r="Q222" s="837">
        <v>1</v>
      </c>
      <c r="R222" s="832">
        <v>1</v>
      </c>
      <c r="S222" s="837">
        <v>1</v>
      </c>
      <c r="T222" s="836">
        <v>1</v>
      </c>
      <c r="U222" s="838">
        <v>1</v>
      </c>
    </row>
    <row r="223" spans="1:21" ht="14.4" customHeight="1" x14ac:dyDescent="0.3">
      <c r="A223" s="831">
        <v>25</v>
      </c>
      <c r="B223" s="832" t="s">
        <v>1399</v>
      </c>
      <c r="C223" s="832" t="s">
        <v>1404</v>
      </c>
      <c r="D223" s="833" t="s">
        <v>2196</v>
      </c>
      <c r="E223" s="834" t="s">
        <v>1425</v>
      </c>
      <c r="F223" s="832" t="s">
        <v>1400</v>
      </c>
      <c r="G223" s="832" t="s">
        <v>1454</v>
      </c>
      <c r="H223" s="832" t="s">
        <v>569</v>
      </c>
      <c r="I223" s="832" t="s">
        <v>1591</v>
      </c>
      <c r="J223" s="832" t="s">
        <v>1592</v>
      </c>
      <c r="K223" s="832" t="s">
        <v>1593</v>
      </c>
      <c r="L223" s="835">
        <v>154.36000000000001</v>
      </c>
      <c r="M223" s="835">
        <v>1697.96</v>
      </c>
      <c r="N223" s="832">
        <v>11</v>
      </c>
      <c r="O223" s="836">
        <v>10.5</v>
      </c>
      <c r="P223" s="835">
        <v>771.80000000000007</v>
      </c>
      <c r="Q223" s="837">
        <v>0.45454545454545459</v>
      </c>
      <c r="R223" s="832">
        <v>5</v>
      </c>
      <c r="S223" s="837">
        <v>0.45454545454545453</v>
      </c>
      <c r="T223" s="836">
        <v>4.5</v>
      </c>
      <c r="U223" s="838">
        <v>0.42857142857142855</v>
      </c>
    </row>
    <row r="224" spans="1:21" ht="14.4" customHeight="1" x14ac:dyDescent="0.3">
      <c r="A224" s="831">
        <v>25</v>
      </c>
      <c r="B224" s="832" t="s">
        <v>1399</v>
      </c>
      <c r="C224" s="832" t="s">
        <v>1404</v>
      </c>
      <c r="D224" s="833" t="s">
        <v>2196</v>
      </c>
      <c r="E224" s="834" t="s">
        <v>1425</v>
      </c>
      <c r="F224" s="832" t="s">
        <v>1400</v>
      </c>
      <c r="G224" s="832" t="s">
        <v>1454</v>
      </c>
      <c r="H224" s="832" t="s">
        <v>606</v>
      </c>
      <c r="I224" s="832" t="s">
        <v>1264</v>
      </c>
      <c r="J224" s="832" t="s">
        <v>1018</v>
      </c>
      <c r="K224" s="832" t="s">
        <v>1265</v>
      </c>
      <c r="L224" s="835">
        <v>154.36000000000001</v>
      </c>
      <c r="M224" s="835">
        <v>3087.2000000000007</v>
      </c>
      <c r="N224" s="832">
        <v>20</v>
      </c>
      <c r="O224" s="836">
        <v>19</v>
      </c>
      <c r="P224" s="835">
        <v>1080.52</v>
      </c>
      <c r="Q224" s="837">
        <v>0.34999999999999992</v>
      </c>
      <c r="R224" s="832">
        <v>7</v>
      </c>
      <c r="S224" s="837">
        <v>0.35</v>
      </c>
      <c r="T224" s="836">
        <v>6</v>
      </c>
      <c r="U224" s="838">
        <v>0.31578947368421051</v>
      </c>
    </row>
    <row r="225" spans="1:21" ht="14.4" customHeight="1" x14ac:dyDescent="0.3">
      <c r="A225" s="831">
        <v>25</v>
      </c>
      <c r="B225" s="832" t="s">
        <v>1399</v>
      </c>
      <c r="C225" s="832" t="s">
        <v>1404</v>
      </c>
      <c r="D225" s="833" t="s">
        <v>2196</v>
      </c>
      <c r="E225" s="834" t="s">
        <v>1425</v>
      </c>
      <c r="F225" s="832" t="s">
        <v>1400</v>
      </c>
      <c r="G225" s="832" t="s">
        <v>1454</v>
      </c>
      <c r="H225" s="832" t="s">
        <v>606</v>
      </c>
      <c r="I225" s="832" t="s">
        <v>1738</v>
      </c>
      <c r="J225" s="832" t="s">
        <v>1739</v>
      </c>
      <c r="K225" s="832" t="s">
        <v>1740</v>
      </c>
      <c r="L225" s="835">
        <v>75.73</v>
      </c>
      <c r="M225" s="835">
        <v>151.46</v>
      </c>
      <c r="N225" s="832">
        <v>2</v>
      </c>
      <c r="O225" s="836">
        <v>1</v>
      </c>
      <c r="P225" s="835">
        <v>151.46</v>
      </c>
      <c r="Q225" s="837">
        <v>1</v>
      </c>
      <c r="R225" s="832">
        <v>2</v>
      </c>
      <c r="S225" s="837">
        <v>1</v>
      </c>
      <c r="T225" s="836">
        <v>1</v>
      </c>
      <c r="U225" s="838">
        <v>1</v>
      </c>
    </row>
    <row r="226" spans="1:21" ht="14.4" customHeight="1" x14ac:dyDescent="0.3">
      <c r="A226" s="831">
        <v>25</v>
      </c>
      <c r="B226" s="832" t="s">
        <v>1399</v>
      </c>
      <c r="C226" s="832" t="s">
        <v>1404</v>
      </c>
      <c r="D226" s="833" t="s">
        <v>2196</v>
      </c>
      <c r="E226" s="834" t="s">
        <v>1425</v>
      </c>
      <c r="F226" s="832" t="s">
        <v>1400</v>
      </c>
      <c r="G226" s="832" t="s">
        <v>1454</v>
      </c>
      <c r="H226" s="832" t="s">
        <v>569</v>
      </c>
      <c r="I226" s="832" t="s">
        <v>1506</v>
      </c>
      <c r="J226" s="832" t="s">
        <v>1018</v>
      </c>
      <c r="K226" s="832" t="s">
        <v>1265</v>
      </c>
      <c r="L226" s="835">
        <v>154.36000000000001</v>
      </c>
      <c r="M226" s="835">
        <v>308.72000000000003</v>
      </c>
      <c r="N226" s="832">
        <v>2</v>
      </c>
      <c r="O226" s="836">
        <v>1.5</v>
      </c>
      <c r="P226" s="835">
        <v>154.36000000000001</v>
      </c>
      <c r="Q226" s="837">
        <v>0.5</v>
      </c>
      <c r="R226" s="832">
        <v>1</v>
      </c>
      <c r="S226" s="837">
        <v>0.5</v>
      </c>
      <c r="T226" s="836">
        <v>0.5</v>
      </c>
      <c r="U226" s="838">
        <v>0.33333333333333331</v>
      </c>
    </row>
    <row r="227" spans="1:21" ht="14.4" customHeight="1" x14ac:dyDescent="0.3">
      <c r="A227" s="831">
        <v>25</v>
      </c>
      <c r="B227" s="832" t="s">
        <v>1399</v>
      </c>
      <c r="C227" s="832" t="s">
        <v>1404</v>
      </c>
      <c r="D227" s="833" t="s">
        <v>2196</v>
      </c>
      <c r="E227" s="834" t="s">
        <v>1425</v>
      </c>
      <c r="F227" s="832" t="s">
        <v>1400</v>
      </c>
      <c r="G227" s="832" t="s">
        <v>1454</v>
      </c>
      <c r="H227" s="832" t="s">
        <v>569</v>
      </c>
      <c r="I227" s="832" t="s">
        <v>1741</v>
      </c>
      <c r="J227" s="832" t="s">
        <v>1592</v>
      </c>
      <c r="K227" s="832" t="s">
        <v>1265</v>
      </c>
      <c r="L227" s="835">
        <v>154.36000000000001</v>
      </c>
      <c r="M227" s="835">
        <v>308.72000000000003</v>
      </c>
      <c r="N227" s="832">
        <v>2</v>
      </c>
      <c r="O227" s="836">
        <v>1.5</v>
      </c>
      <c r="P227" s="835">
        <v>154.36000000000001</v>
      </c>
      <c r="Q227" s="837">
        <v>0.5</v>
      </c>
      <c r="R227" s="832">
        <v>1</v>
      </c>
      <c r="S227" s="837">
        <v>0.5</v>
      </c>
      <c r="T227" s="836">
        <v>0.5</v>
      </c>
      <c r="U227" s="838">
        <v>0.33333333333333331</v>
      </c>
    </row>
    <row r="228" spans="1:21" ht="14.4" customHeight="1" x14ac:dyDescent="0.3">
      <c r="A228" s="831">
        <v>25</v>
      </c>
      <c r="B228" s="832" t="s">
        <v>1399</v>
      </c>
      <c r="C228" s="832" t="s">
        <v>1404</v>
      </c>
      <c r="D228" s="833" t="s">
        <v>2196</v>
      </c>
      <c r="E228" s="834" t="s">
        <v>1425</v>
      </c>
      <c r="F228" s="832" t="s">
        <v>1400</v>
      </c>
      <c r="G228" s="832" t="s">
        <v>1742</v>
      </c>
      <c r="H228" s="832" t="s">
        <v>569</v>
      </c>
      <c r="I228" s="832" t="s">
        <v>1743</v>
      </c>
      <c r="J228" s="832" t="s">
        <v>1744</v>
      </c>
      <c r="K228" s="832" t="s">
        <v>1745</v>
      </c>
      <c r="L228" s="835">
        <v>119.7</v>
      </c>
      <c r="M228" s="835">
        <v>239.4</v>
      </c>
      <c r="N228" s="832">
        <v>2</v>
      </c>
      <c r="O228" s="836">
        <v>1</v>
      </c>
      <c r="P228" s="835"/>
      <c r="Q228" s="837">
        <v>0</v>
      </c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25</v>
      </c>
      <c r="B229" s="832" t="s">
        <v>1399</v>
      </c>
      <c r="C229" s="832" t="s">
        <v>1404</v>
      </c>
      <c r="D229" s="833" t="s">
        <v>2196</v>
      </c>
      <c r="E229" s="834" t="s">
        <v>1425</v>
      </c>
      <c r="F229" s="832" t="s">
        <v>1400</v>
      </c>
      <c r="G229" s="832" t="s">
        <v>1507</v>
      </c>
      <c r="H229" s="832" t="s">
        <v>569</v>
      </c>
      <c r="I229" s="832" t="s">
        <v>1746</v>
      </c>
      <c r="J229" s="832" t="s">
        <v>1272</v>
      </c>
      <c r="K229" s="832" t="s">
        <v>1747</v>
      </c>
      <c r="L229" s="835">
        <v>0</v>
      </c>
      <c r="M229" s="835">
        <v>0</v>
      </c>
      <c r="N229" s="832">
        <v>2</v>
      </c>
      <c r="O229" s="836">
        <v>2</v>
      </c>
      <c r="P229" s="835">
        <v>0</v>
      </c>
      <c r="Q229" s="837"/>
      <c r="R229" s="832">
        <v>2</v>
      </c>
      <c r="S229" s="837">
        <v>1</v>
      </c>
      <c r="T229" s="836">
        <v>2</v>
      </c>
      <c r="U229" s="838">
        <v>1</v>
      </c>
    </row>
    <row r="230" spans="1:21" ht="14.4" customHeight="1" x14ac:dyDescent="0.3">
      <c r="A230" s="831">
        <v>25</v>
      </c>
      <c r="B230" s="832" t="s">
        <v>1399</v>
      </c>
      <c r="C230" s="832" t="s">
        <v>1404</v>
      </c>
      <c r="D230" s="833" t="s">
        <v>2196</v>
      </c>
      <c r="E230" s="834" t="s">
        <v>1425</v>
      </c>
      <c r="F230" s="832" t="s">
        <v>1400</v>
      </c>
      <c r="G230" s="832" t="s">
        <v>1507</v>
      </c>
      <c r="H230" s="832" t="s">
        <v>569</v>
      </c>
      <c r="I230" s="832" t="s">
        <v>1748</v>
      </c>
      <c r="J230" s="832" t="s">
        <v>1272</v>
      </c>
      <c r="K230" s="832" t="s">
        <v>1749</v>
      </c>
      <c r="L230" s="835">
        <v>0</v>
      </c>
      <c r="M230" s="835">
        <v>0</v>
      </c>
      <c r="N230" s="832">
        <v>1</v>
      </c>
      <c r="O230" s="836">
        <v>1</v>
      </c>
      <c r="P230" s="835">
        <v>0</v>
      </c>
      <c r="Q230" s="837"/>
      <c r="R230" s="832">
        <v>1</v>
      </c>
      <c r="S230" s="837">
        <v>1</v>
      </c>
      <c r="T230" s="836">
        <v>1</v>
      </c>
      <c r="U230" s="838">
        <v>1</v>
      </c>
    </row>
    <row r="231" spans="1:21" ht="14.4" customHeight="1" x14ac:dyDescent="0.3">
      <c r="A231" s="831">
        <v>25</v>
      </c>
      <c r="B231" s="832" t="s">
        <v>1399</v>
      </c>
      <c r="C231" s="832" t="s">
        <v>1404</v>
      </c>
      <c r="D231" s="833" t="s">
        <v>2196</v>
      </c>
      <c r="E231" s="834" t="s">
        <v>1425</v>
      </c>
      <c r="F231" s="832" t="s">
        <v>1400</v>
      </c>
      <c r="G231" s="832" t="s">
        <v>1507</v>
      </c>
      <c r="H231" s="832" t="s">
        <v>569</v>
      </c>
      <c r="I231" s="832" t="s">
        <v>1271</v>
      </c>
      <c r="J231" s="832" t="s">
        <v>1272</v>
      </c>
      <c r="K231" s="832" t="s">
        <v>1033</v>
      </c>
      <c r="L231" s="835">
        <v>170.52</v>
      </c>
      <c r="M231" s="835">
        <v>170.52</v>
      </c>
      <c r="N231" s="832">
        <v>1</v>
      </c>
      <c r="O231" s="836">
        <v>1</v>
      </c>
      <c r="P231" s="835">
        <v>170.52</v>
      </c>
      <c r="Q231" s="837">
        <v>1</v>
      </c>
      <c r="R231" s="832">
        <v>1</v>
      </c>
      <c r="S231" s="837">
        <v>1</v>
      </c>
      <c r="T231" s="836">
        <v>1</v>
      </c>
      <c r="U231" s="838">
        <v>1</v>
      </c>
    </row>
    <row r="232" spans="1:21" ht="14.4" customHeight="1" x14ac:dyDescent="0.3">
      <c r="A232" s="831">
        <v>25</v>
      </c>
      <c r="B232" s="832" t="s">
        <v>1399</v>
      </c>
      <c r="C232" s="832" t="s">
        <v>1404</v>
      </c>
      <c r="D232" s="833" t="s">
        <v>2196</v>
      </c>
      <c r="E232" s="834" t="s">
        <v>1425</v>
      </c>
      <c r="F232" s="832" t="s">
        <v>1400</v>
      </c>
      <c r="G232" s="832" t="s">
        <v>1507</v>
      </c>
      <c r="H232" s="832" t="s">
        <v>569</v>
      </c>
      <c r="I232" s="832" t="s">
        <v>1555</v>
      </c>
      <c r="J232" s="832" t="s">
        <v>1272</v>
      </c>
      <c r="K232" s="832" t="s">
        <v>1556</v>
      </c>
      <c r="L232" s="835">
        <v>238.72</v>
      </c>
      <c r="M232" s="835">
        <v>238.72</v>
      </c>
      <c r="N232" s="832">
        <v>1</v>
      </c>
      <c r="O232" s="836">
        <v>1</v>
      </c>
      <c r="P232" s="835">
        <v>238.72</v>
      </c>
      <c r="Q232" s="837">
        <v>1</v>
      </c>
      <c r="R232" s="832">
        <v>1</v>
      </c>
      <c r="S232" s="837">
        <v>1</v>
      </c>
      <c r="T232" s="836">
        <v>1</v>
      </c>
      <c r="U232" s="838">
        <v>1</v>
      </c>
    </row>
    <row r="233" spans="1:21" ht="14.4" customHeight="1" x14ac:dyDescent="0.3">
      <c r="A233" s="831">
        <v>25</v>
      </c>
      <c r="B233" s="832" t="s">
        <v>1399</v>
      </c>
      <c r="C233" s="832" t="s">
        <v>1404</v>
      </c>
      <c r="D233" s="833" t="s">
        <v>2196</v>
      </c>
      <c r="E233" s="834" t="s">
        <v>1425</v>
      </c>
      <c r="F233" s="832" t="s">
        <v>1400</v>
      </c>
      <c r="G233" s="832" t="s">
        <v>1507</v>
      </c>
      <c r="H233" s="832" t="s">
        <v>606</v>
      </c>
      <c r="I233" s="832" t="s">
        <v>1750</v>
      </c>
      <c r="J233" s="832" t="s">
        <v>1509</v>
      </c>
      <c r="K233" s="832" t="s">
        <v>1667</v>
      </c>
      <c r="L233" s="835">
        <v>85.27</v>
      </c>
      <c r="M233" s="835">
        <v>170.54</v>
      </c>
      <c r="N233" s="832">
        <v>2</v>
      </c>
      <c r="O233" s="836">
        <v>1</v>
      </c>
      <c r="P233" s="835">
        <v>170.54</v>
      </c>
      <c r="Q233" s="837">
        <v>1</v>
      </c>
      <c r="R233" s="832">
        <v>2</v>
      </c>
      <c r="S233" s="837">
        <v>1</v>
      </c>
      <c r="T233" s="836">
        <v>1</v>
      </c>
      <c r="U233" s="838">
        <v>1</v>
      </c>
    </row>
    <row r="234" spans="1:21" ht="14.4" customHeight="1" x14ac:dyDescent="0.3">
      <c r="A234" s="831">
        <v>25</v>
      </c>
      <c r="B234" s="832" t="s">
        <v>1399</v>
      </c>
      <c r="C234" s="832" t="s">
        <v>1404</v>
      </c>
      <c r="D234" s="833" t="s">
        <v>2196</v>
      </c>
      <c r="E234" s="834" t="s">
        <v>1425</v>
      </c>
      <c r="F234" s="832" t="s">
        <v>1400</v>
      </c>
      <c r="G234" s="832" t="s">
        <v>1510</v>
      </c>
      <c r="H234" s="832" t="s">
        <v>606</v>
      </c>
      <c r="I234" s="832" t="s">
        <v>1751</v>
      </c>
      <c r="J234" s="832" t="s">
        <v>1512</v>
      </c>
      <c r="K234" s="832" t="s">
        <v>1752</v>
      </c>
      <c r="L234" s="835">
        <v>207.45</v>
      </c>
      <c r="M234" s="835">
        <v>829.8</v>
      </c>
      <c r="N234" s="832">
        <v>4</v>
      </c>
      <c r="O234" s="836">
        <v>4</v>
      </c>
      <c r="P234" s="835">
        <v>829.8</v>
      </c>
      <c r="Q234" s="837">
        <v>1</v>
      </c>
      <c r="R234" s="832">
        <v>4</v>
      </c>
      <c r="S234" s="837">
        <v>1</v>
      </c>
      <c r="T234" s="836">
        <v>4</v>
      </c>
      <c r="U234" s="838">
        <v>1</v>
      </c>
    </row>
    <row r="235" spans="1:21" ht="14.4" customHeight="1" x14ac:dyDescent="0.3">
      <c r="A235" s="831">
        <v>25</v>
      </c>
      <c r="B235" s="832" t="s">
        <v>1399</v>
      </c>
      <c r="C235" s="832" t="s">
        <v>1404</v>
      </c>
      <c r="D235" s="833" t="s">
        <v>2196</v>
      </c>
      <c r="E235" s="834" t="s">
        <v>1425</v>
      </c>
      <c r="F235" s="832" t="s">
        <v>1400</v>
      </c>
      <c r="G235" s="832" t="s">
        <v>1753</v>
      </c>
      <c r="H235" s="832" t="s">
        <v>569</v>
      </c>
      <c r="I235" s="832" t="s">
        <v>1754</v>
      </c>
      <c r="J235" s="832" t="s">
        <v>682</v>
      </c>
      <c r="K235" s="832" t="s">
        <v>1755</v>
      </c>
      <c r="L235" s="835">
        <v>18.809999999999999</v>
      </c>
      <c r="M235" s="835">
        <v>18.809999999999999</v>
      </c>
      <c r="N235" s="832">
        <v>1</v>
      </c>
      <c r="O235" s="836">
        <v>1</v>
      </c>
      <c r="P235" s="835">
        <v>18.809999999999999</v>
      </c>
      <c r="Q235" s="837">
        <v>1</v>
      </c>
      <c r="R235" s="832">
        <v>1</v>
      </c>
      <c r="S235" s="837">
        <v>1</v>
      </c>
      <c r="T235" s="836">
        <v>1</v>
      </c>
      <c r="U235" s="838">
        <v>1</v>
      </c>
    </row>
    <row r="236" spans="1:21" ht="14.4" customHeight="1" x14ac:dyDescent="0.3">
      <c r="A236" s="831">
        <v>25</v>
      </c>
      <c r="B236" s="832" t="s">
        <v>1399</v>
      </c>
      <c r="C236" s="832" t="s">
        <v>1404</v>
      </c>
      <c r="D236" s="833" t="s">
        <v>2196</v>
      </c>
      <c r="E236" s="834" t="s">
        <v>1425</v>
      </c>
      <c r="F236" s="832" t="s">
        <v>1400</v>
      </c>
      <c r="G236" s="832" t="s">
        <v>1753</v>
      </c>
      <c r="H236" s="832" t="s">
        <v>569</v>
      </c>
      <c r="I236" s="832" t="s">
        <v>1756</v>
      </c>
      <c r="J236" s="832" t="s">
        <v>682</v>
      </c>
      <c r="K236" s="832" t="s">
        <v>1757</v>
      </c>
      <c r="L236" s="835">
        <v>37.61</v>
      </c>
      <c r="M236" s="835">
        <v>451.32</v>
      </c>
      <c r="N236" s="832">
        <v>12</v>
      </c>
      <c r="O236" s="836">
        <v>1.5</v>
      </c>
      <c r="P236" s="835">
        <v>451.32</v>
      </c>
      <c r="Q236" s="837">
        <v>1</v>
      </c>
      <c r="R236" s="832">
        <v>12</v>
      </c>
      <c r="S236" s="837">
        <v>1</v>
      </c>
      <c r="T236" s="836">
        <v>1.5</v>
      </c>
      <c r="U236" s="838">
        <v>1</v>
      </c>
    </row>
    <row r="237" spans="1:21" ht="14.4" customHeight="1" x14ac:dyDescent="0.3">
      <c r="A237" s="831">
        <v>25</v>
      </c>
      <c r="B237" s="832" t="s">
        <v>1399</v>
      </c>
      <c r="C237" s="832" t="s">
        <v>1404</v>
      </c>
      <c r="D237" s="833" t="s">
        <v>2196</v>
      </c>
      <c r="E237" s="834" t="s">
        <v>1425</v>
      </c>
      <c r="F237" s="832" t="s">
        <v>1400</v>
      </c>
      <c r="G237" s="832" t="s">
        <v>1753</v>
      </c>
      <c r="H237" s="832" t="s">
        <v>569</v>
      </c>
      <c r="I237" s="832" t="s">
        <v>1758</v>
      </c>
      <c r="J237" s="832" t="s">
        <v>682</v>
      </c>
      <c r="K237" s="832" t="s">
        <v>1759</v>
      </c>
      <c r="L237" s="835">
        <v>37.61</v>
      </c>
      <c r="M237" s="835">
        <v>37.61</v>
      </c>
      <c r="N237" s="832">
        <v>1</v>
      </c>
      <c r="O237" s="836">
        <v>0.5</v>
      </c>
      <c r="P237" s="835">
        <v>37.61</v>
      </c>
      <c r="Q237" s="837">
        <v>1</v>
      </c>
      <c r="R237" s="832">
        <v>1</v>
      </c>
      <c r="S237" s="837">
        <v>1</v>
      </c>
      <c r="T237" s="836">
        <v>0.5</v>
      </c>
      <c r="U237" s="838">
        <v>1</v>
      </c>
    </row>
    <row r="238" spans="1:21" ht="14.4" customHeight="1" x14ac:dyDescent="0.3">
      <c r="A238" s="831">
        <v>25</v>
      </c>
      <c r="B238" s="832" t="s">
        <v>1399</v>
      </c>
      <c r="C238" s="832" t="s">
        <v>1404</v>
      </c>
      <c r="D238" s="833" t="s">
        <v>2196</v>
      </c>
      <c r="E238" s="834" t="s">
        <v>1425</v>
      </c>
      <c r="F238" s="832" t="s">
        <v>1400</v>
      </c>
      <c r="G238" s="832" t="s">
        <v>1537</v>
      </c>
      <c r="H238" s="832" t="s">
        <v>569</v>
      </c>
      <c r="I238" s="832" t="s">
        <v>1760</v>
      </c>
      <c r="J238" s="832" t="s">
        <v>1539</v>
      </c>
      <c r="K238" s="832" t="s">
        <v>1761</v>
      </c>
      <c r="L238" s="835">
        <v>136.04</v>
      </c>
      <c r="M238" s="835">
        <v>544.16</v>
      </c>
      <c r="N238" s="832">
        <v>4</v>
      </c>
      <c r="O238" s="836">
        <v>1</v>
      </c>
      <c r="P238" s="835">
        <v>544.16</v>
      </c>
      <c r="Q238" s="837">
        <v>1</v>
      </c>
      <c r="R238" s="832">
        <v>4</v>
      </c>
      <c r="S238" s="837">
        <v>1</v>
      </c>
      <c r="T238" s="836">
        <v>1</v>
      </c>
      <c r="U238" s="838">
        <v>1</v>
      </c>
    </row>
    <row r="239" spans="1:21" ht="14.4" customHeight="1" x14ac:dyDescent="0.3">
      <c r="A239" s="831">
        <v>25</v>
      </c>
      <c r="B239" s="832" t="s">
        <v>1399</v>
      </c>
      <c r="C239" s="832" t="s">
        <v>1404</v>
      </c>
      <c r="D239" s="833" t="s">
        <v>2196</v>
      </c>
      <c r="E239" s="834" t="s">
        <v>1425</v>
      </c>
      <c r="F239" s="832" t="s">
        <v>1400</v>
      </c>
      <c r="G239" s="832" t="s">
        <v>1537</v>
      </c>
      <c r="H239" s="832" t="s">
        <v>606</v>
      </c>
      <c r="I239" s="832" t="s">
        <v>1313</v>
      </c>
      <c r="J239" s="832" t="s">
        <v>1314</v>
      </c>
      <c r="K239" s="832" t="s">
        <v>1315</v>
      </c>
      <c r="L239" s="835">
        <v>3231.81</v>
      </c>
      <c r="M239" s="835">
        <v>3231.81</v>
      </c>
      <c r="N239" s="832">
        <v>1</v>
      </c>
      <c r="O239" s="836">
        <v>1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25</v>
      </c>
      <c r="B240" s="832" t="s">
        <v>1399</v>
      </c>
      <c r="C240" s="832" t="s">
        <v>1404</v>
      </c>
      <c r="D240" s="833" t="s">
        <v>2196</v>
      </c>
      <c r="E240" s="834" t="s">
        <v>1425</v>
      </c>
      <c r="F240" s="832" t="s">
        <v>1400</v>
      </c>
      <c r="G240" s="832" t="s">
        <v>1488</v>
      </c>
      <c r="H240" s="832" t="s">
        <v>569</v>
      </c>
      <c r="I240" s="832" t="s">
        <v>1489</v>
      </c>
      <c r="J240" s="832" t="s">
        <v>1054</v>
      </c>
      <c r="K240" s="832" t="s">
        <v>1490</v>
      </c>
      <c r="L240" s="835">
        <v>48.09</v>
      </c>
      <c r="M240" s="835">
        <v>48.09</v>
      </c>
      <c r="N240" s="832">
        <v>1</v>
      </c>
      <c r="O240" s="836">
        <v>1</v>
      </c>
      <c r="P240" s="835">
        <v>48.09</v>
      </c>
      <c r="Q240" s="837">
        <v>1</v>
      </c>
      <c r="R240" s="832">
        <v>1</v>
      </c>
      <c r="S240" s="837">
        <v>1</v>
      </c>
      <c r="T240" s="836">
        <v>1</v>
      </c>
      <c r="U240" s="838">
        <v>1</v>
      </c>
    </row>
    <row r="241" spans="1:21" ht="14.4" customHeight="1" x14ac:dyDescent="0.3">
      <c r="A241" s="831">
        <v>25</v>
      </c>
      <c r="B241" s="832" t="s">
        <v>1399</v>
      </c>
      <c r="C241" s="832" t="s">
        <v>1404</v>
      </c>
      <c r="D241" s="833" t="s">
        <v>2196</v>
      </c>
      <c r="E241" s="834" t="s">
        <v>1425</v>
      </c>
      <c r="F241" s="832" t="s">
        <v>1400</v>
      </c>
      <c r="G241" s="832" t="s">
        <v>1488</v>
      </c>
      <c r="H241" s="832" t="s">
        <v>569</v>
      </c>
      <c r="I241" s="832" t="s">
        <v>1762</v>
      </c>
      <c r="J241" s="832" t="s">
        <v>1763</v>
      </c>
      <c r="K241" s="832" t="s">
        <v>1764</v>
      </c>
      <c r="L241" s="835">
        <v>89.91</v>
      </c>
      <c r="M241" s="835">
        <v>89.91</v>
      </c>
      <c r="N241" s="832">
        <v>1</v>
      </c>
      <c r="O241" s="836">
        <v>1</v>
      </c>
      <c r="P241" s="835">
        <v>89.91</v>
      </c>
      <c r="Q241" s="837">
        <v>1</v>
      </c>
      <c r="R241" s="832">
        <v>1</v>
      </c>
      <c r="S241" s="837">
        <v>1</v>
      </c>
      <c r="T241" s="836">
        <v>1</v>
      </c>
      <c r="U241" s="838">
        <v>1</v>
      </c>
    </row>
    <row r="242" spans="1:21" ht="14.4" customHeight="1" x14ac:dyDescent="0.3">
      <c r="A242" s="831">
        <v>25</v>
      </c>
      <c r="B242" s="832" t="s">
        <v>1399</v>
      </c>
      <c r="C242" s="832" t="s">
        <v>1404</v>
      </c>
      <c r="D242" s="833" t="s">
        <v>2196</v>
      </c>
      <c r="E242" s="834" t="s">
        <v>1425</v>
      </c>
      <c r="F242" s="832" t="s">
        <v>1400</v>
      </c>
      <c r="G242" s="832" t="s">
        <v>1705</v>
      </c>
      <c r="H242" s="832" t="s">
        <v>569</v>
      </c>
      <c r="I242" s="832" t="s">
        <v>1765</v>
      </c>
      <c r="J242" s="832" t="s">
        <v>1766</v>
      </c>
      <c r="K242" s="832" t="s">
        <v>1667</v>
      </c>
      <c r="L242" s="835">
        <v>35.28</v>
      </c>
      <c r="M242" s="835">
        <v>70.56</v>
      </c>
      <c r="N242" s="832">
        <v>2</v>
      </c>
      <c r="O242" s="836">
        <v>1</v>
      </c>
      <c r="P242" s="835">
        <v>70.56</v>
      </c>
      <c r="Q242" s="837">
        <v>1</v>
      </c>
      <c r="R242" s="832">
        <v>2</v>
      </c>
      <c r="S242" s="837">
        <v>1</v>
      </c>
      <c r="T242" s="836">
        <v>1</v>
      </c>
      <c r="U242" s="838">
        <v>1</v>
      </c>
    </row>
    <row r="243" spans="1:21" ht="14.4" customHeight="1" x14ac:dyDescent="0.3">
      <c r="A243" s="831">
        <v>25</v>
      </c>
      <c r="B243" s="832" t="s">
        <v>1399</v>
      </c>
      <c r="C243" s="832" t="s">
        <v>1404</v>
      </c>
      <c r="D243" s="833" t="s">
        <v>2196</v>
      </c>
      <c r="E243" s="834" t="s">
        <v>1425</v>
      </c>
      <c r="F243" s="832" t="s">
        <v>1400</v>
      </c>
      <c r="G243" s="832" t="s">
        <v>1455</v>
      </c>
      <c r="H243" s="832" t="s">
        <v>569</v>
      </c>
      <c r="I243" s="832" t="s">
        <v>1456</v>
      </c>
      <c r="J243" s="832" t="s">
        <v>1457</v>
      </c>
      <c r="K243" s="832" t="s">
        <v>1458</v>
      </c>
      <c r="L243" s="835">
        <v>132.97999999999999</v>
      </c>
      <c r="M243" s="835">
        <v>1063.8399999999997</v>
      </c>
      <c r="N243" s="832">
        <v>8</v>
      </c>
      <c r="O243" s="836">
        <v>7</v>
      </c>
      <c r="P243" s="835">
        <v>398.93999999999994</v>
      </c>
      <c r="Q243" s="837">
        <v>0.37500000000000006</v>
      </c>
      <c r="R243" s="832">
        <v>3</v>
      </c>
      <c r="S243" s="837">
        <v>0.375</v>
      </c>
      <c r="T243" s="836">
        <v>3</v>
      </c>
      <c r="U243" s="838">
        <v>0.42857142857142855</v>
      </c>
    </row>
    <row r="244" spans="1:21" ht="14.4" customHeight="1" x14ac:dyDescent="0.3">
      <c r="A244" s="831">
        <v>25</v>
      </c>
      <c r="B244" s="832" t="s">
        <v>1399</v>
      </c>
      <c r="C244" s="832" t="s">
        <v>1404</v>
      </c>
      <c r="D244" s="833" t="s">
        <v>2196</v>
      </c>
      <c r="E244" s="834" t="s">
        <v>1425</v>
      </c>
      <c r="F244" s="832" t="s">
        <v>1400</v>
      </c>
      <c r="G244" s="832" t="s">
        <v>1455</v>
      </c>
      <c r="H244" s="832" t="s">
        <v>569</v>
      </c>
      <c r="I244" s="832" t="s">
        <v>1540</v>
      </c>
      <c r="J244" s="832" t="s">
        <v>1457</v>
      </c>
      <c r="K244" s="832" t="s">
        <v>1458</v>
      </c>
      <c r="L244" s="835">
        <v>132.97999999999999</v>
      </c>
      <c r="M244" s="835">
        <v>1196.82</v>
      </c>
      <c r="N244" s="832">
        <v>9</v>
      </c>
      <c r="O244" s="836">
        <v>7</v>
      </c>
      <c r="P244" s="835">
        <v>132.97999999999999</v>
      </c>
      <c r="Q244" s="837">
        <v>0.1111111111111111</v>
      </c>
      <c r="R244" s="832">
        <v>1</v>
      </c>
      <c r="S244" s="837">
        <v>0.1111111111111111</v>
      </c>
      <c r="T244" s="836">
        <v>1</v>
      </c>
      <c r="U244" s="838">
        <v>0.14285714285714285</v>
      </c>
    </row>
    <row r="245" spans="1:21" ht="14.4" customHeight="1" x14ac:dyDescent="0.3">
      <c r="A245" s="831">
        <v>25</v>
      </c>
      <c r="B245" s="832" t="s">
        <v>1399</v>
      </c>
      <c r="C245" s="832" t="s">
        <v>1404</v>
      </c>
      <c r="D245" s="833" t="s">
        <v>2196</v>
      </c>
      <c r="E245" s="834" t="s">
        <v>1425</v>
      </c>
      <c r="F245" s="832" t="s">
        <v>1400</v>
      </c>
      <c r="G245" s="832" t="s">
        <v>1630</v>
      </c>
      <c r="H245" s="832" t="s">
        <v>569</v>
      </c>
      <c r="I245" s="832" t="s">
        <v>1631</v>
      </c>
      <c r="J245" s="832" t="s">
        <v>1632</v>
      </c>
      <c r="K245" s="832" t="s">
        <v>1633</v>
      </c>
      <c r="L245" s="835">
        <v>90.95</v>
      </c>
      <c r="M245" s="835">
        <v>181.9</v>
      </c>
      <c r="N245" s="832">
        <v>2</v>
      </c>
      <c r="O245" s="836">
        <v>2</v>
      </c>
      <c r="P245" s="835">
        <v>181.9</v>
      </c>
      <c r="Q245" s="837">
        <v>1</v>
      </c>
      <c r="R245" s="832">
        <v>2</v>
      </c>
      <c r="S245" s="837">
        <v>1</v>
      </c>
      <c r="T245" s="836">
        <v>2</v>
      </c>
      <c r="U245" s="838">
        <v>1</v>
      </c>
    </row>
    <row r="246" spans="1:21" ht="14.4" customHeight="1" x14ac:dyDescent="0.3">
      <c r="A246" s="831">
        <v>25</v>
      </c>
      <c r="B246" s="832" t="s">
        <v>1399</v>
      </c>
      <c r="C246" s="832" t="s">
        <v>1404</v>
      </c>
      <c r="D246" s="833" t="s">
        <v>2196</v>
      </c>
      <c r="E246" s="834" t="s">
        <v>1425</v>
      </c>
      <c r="F246" s="832" t="s">
        <v>1400</v>
      </c>
      <c r="G246" s="832" t="s">
        <v>1767</v>
      </c>
      <c r="H246" s="832" t="s">
        <v>569</v>
      </c>
      <c r="I246" s="832" t="s">
        <v>1768</v>
      </c>
      <c r="J246" s="832" t="s">
        <v>1769</v>
      </c>
      <c r="K246" s="832" t="s">
        <v>1770</v>
      </c>
      <c r="L246" s="835">
        <v>0</v>
      </c>
      <c r="M246" s="835">
        <v>0</v>
      </c>
      <c r="N246" s="832">
        <v>4</v>
      </c>
      <c r="O246" s="836">
        <v>2</v>
      </c>
      <c r="P246" s="835">
        <v>0</v>
      </c>
      <c r="Q246" s="837"/>
      <c r="R246" s="832">
        <v>4</v>
      </c>
      <c r="S246" s="837">
        <v>1</v>
      </c>
      <c r="T246" s="836">
        <v>2</v>
      </c>
      <c r="U246" s="838">
        <v>1</v>
      </c>
    </row>
    <row r="247" spans="1:21" ht="14.4" customHeight="1" x14ac:dyDescent="0.3">
      <c r="A247" s="831">
        <v>25</v>
      </c>
      <c r="B247" s="832" t="s">
        <v>1399</v>
      </c>
      <c r="C247" s="832" t="s">
        <v>1404</v>
      </c>
      <c r="D247" s="833" t="s">
        <v>2196</v>
      </c>
      <c r="E247" s="834" t="s">
        <v>1425</v>
      </c>
      <c r="F247" s="832" t="s">
        <v>1400</v>
      </c>
      <c r="G247" s="832" t="s">
        <v>1461</v>
      </c>
      <c r="H247" s="832" t="s">
        <v>606</v>
      </c>
      <c r="I247" s="832" t="s">
        <v>1481</v>
      </c>
      <c r="J247" s="832" t="s">
        <v>641</v>
      </c>
      <c r="K247" s="832" t="s">
        <v>1482</v>
      </c>
      <c r="L247" s="835">
        <v>24.22</v>
      </c>
      <c r="M247" s="835">
        <v>24.22</v>
      </c>
      <c r="N247" s="832">
        <v>1</v>
      </c>
      <c r="O247" s="836">
        <v>1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25</v>
      </c>
      <c r="B248" s="832" t="s">
        <v>1399</v>
      </c>
      <c r="C248" s="832" t="s">
        <v>1404</v>
      </c>
      <c r="D248" s="833" t="s">
        <v>2196</v>
      </c>
      <c r="E248" s="834" t="s">
        <v>1425</v>
      </c>
      <c r="F248" s="832" t="s">
        <v>1400</v>
      </c>
      <c r="G248" s="832" t="s">
        <v>1461</v>
      </c>
      <c r="H248" s="832" t="s">
        <v>606</v>
      </c>
      <c r="I248" s="832" t="s">
        <v>1317</v>
      </c>
      <c r="J248" s="832" t="s">
        <v>641</v>
      </c>
      <c r="K248" s="832" t="s">
        <v>1318</v>
      </c>
      <c r="L248" s="835">
        <v>48.42</v>
      </c>
      <c r="M248" s="835">
        <v>484.2</v>
      </c>
      <c r="N248" s="832">
        <v>10</v>
      </c>
      <c r="O248" s="836">
        <v>7.5</v>
      </c>
      <c r="P248" s="835">
        <v>290.52</v>
      </c>
      <c r="Q248" s="837">
        <v>0.6</v>
      </c>
      <c r="R248" s="832">
        <v>6</v>
      </c>
      <c r="S248" s="837">
        <v>0.6</v>
      </c>
      <c r="T248" s="836">
        <v>3.5</v>
      </c>
      <c r="U248" s="838">
        <v>0.46666666666666667</v>
      </c>
    </row>
    <row r="249" spans="1:21" ht="14.4" customHeight="1" x14ac:dyDescent="0.3">
      <c r="A249" s="831">
        <v>25</v>
      </c>
      <c r="B249" s="832" t="s">
        <v>1399</v>
      </c>
      <c r="C249" s="832" t="s">
        <v>1404</v>
      </c>
      <c r="D249" s="833" t="s">
        <v>2196</v>
      </c>
      <c r="E249" s="834" t="s">
        <v>1425</v>
      </c>
      <c r="F249" s="832" t="s">
        <v>1400</v>
      </c>
      <c r="G249" s="832" t="s">
        <v>1461</v>
      </c>
      <c r="H249" s="832" t="s">
        <v>569</v>
      </c>
      <c r="I249" s="832" t="s">
        <v>1568</v>
      </c>
      <c r="J249" s="832" t="s">
        <v>641</v>
      </c>
      <c r="K249" s="832" t="s">
        <v>1569</v>
      </c>
      <c r="L249" s="835">
        <v>48.42</v>
      </c>
      <c r="M249" s="835">
        <v>290.52000000000004</v>
      </c>
      <c r="N249" s="832">
        <v>6</v>
      </c>
      <c r="O249" s="836">
        <v>4</v>
      </c>
      <c r="P249" s="835">
        <v>242.10000000000002</v>
      </c>
      <c r="Q249" s="837">
        <v>0.83333333333333326</v>
      </c>
      <c r="R249" s="832">
        <v>5</v>
      </c>
      <c r="S249" s="837">
        <v>0.83333333333333337</v>
      </c>
      <c r="T249" s="836">
        <v>3</v>
      </c>
      <c r="U249" s="838">
        <v>0.75</v>
      </c>
    </row>
    <row r="250" spans="1:21" ht="14.4" customHeight="1" x14ac:dyDescent="0.3">
      <c r="A250" s="831">
        <v>25</v>
      </c>
      <c r="B250" s="832" t="s">
        <v>1399</v>
      </c>
      <c r="C250" s="832" t="s">
        <v>1404</v>
      </c>
      <c r="D250" s="833" t="s">
        <v>2196</v>
      </c>
      <c r="E250" s="834" t="s">
        <v>1425</v>
      </c>
      <c r="F250" s="832" t="s">
        <v>1400</v>
      </c>
      <c r="G250" s="832" t="s">
        <v>1771</v>
      </c>
      <c r="H250" s="832" t="s">
        <v>606</v>
      </c>
      <c r="I250" s="832" t="s">
        <v>1772</v>
      </c>
      <c r="J250" s="832" t="s">
        <v>1182</v>
      </c>
      <c r="K250" s="832" t="s">
        <v>1773</v>
      </c>
      <c r="L250" s="835">
        <v>51.84</v>
      </c>
      <c r="M250" s="835">
        <v>51.84</v>
      </c>
      <c r="N250" s="832">
        <v>1</v>
      </c>
      <c r="O250" s="836">
        <v>1</v>
      </c>
      <c r="P250" s="835">
        <v>51.84</v>
      </c>
      <c r="Q250" s="837">
        <v>1</v>
      </c>
      <c r="R250" s="832">
        <v>1</v>
      </c>
      <c r="S250" s="837">
        <v>1</v>
      </c>
      <c r="T250" s="836">
        <v>1</v>
      </c>
      <c r="U250" s="838">
        <v>1</v>
      </c>
    </row>
    <row r="251" spans="1:21" ht="14.4" customHeight="1" x14ac:dyDescent="0.3">
      <c r="A251" s="831">
        <v>25</v>
      </c>
      <c r="B251" s="832" t="s">
        <v>1399</v>
      </c>
      <c r="C251" s="832" t="s">
        <v>1404</v>
      </c>
      <c r="D251" s="833" t="s">
        <v>2196</v>
      </c>
      <c r="E251" s="834" t="s">
        <v>1425</v>
      </c>
      <c r="F251" s="832" t="s">
        <v>1400</v>
      </c>
      <c r="G251" s="832" t="s">
        <v>1532</v>
      </c>
      <c r="H251" s="832" t="s">
        <v>569</v>
      </c>
      <c r="I251" s="832" t="s">
        <v>1571</v>
      </c>
      <c r="J251" s="832" t="s">
        <v>621</v>
      </c>
      <c r="K251" s="832" t="s">
        <v>1534</v>
      </c>
      <c r="L251" s="835">
        <v>108.44</v>
      </c>
      <c r="M251" s="835">
        <v>108.44</v>
      </c>
      <c r="N251" s="832">
        <v>1</v>
      </c>
      <c r="O251" s="836">
        <v>1</v>
      </c>
      <c r="P251" s="835">
        <v>108.44</v>
      </c>
      <c r="Q251" s="837">
        <v>1</v>
      </c>
      <c r="R251" s="832">
        <v>1</v>
      </c>
      <c r="S251" s="837">
        <v>1</v>
      </c>
      <c r="T251" s="836">
        <v>1</v>
      </c>
      <c r="U251" s="838">
        <v>1</v>
      </c>
    </row>
    <row r="252" spans="1:21" ht="14.4" customHeight="1" x14ac:dyDescent="0.3">
      <c r="A252" s="831">
        <v>25</v>
      </c>
      <c r="B252" s="832" t="s">
        <v>1399</v>
      </c>
      <c r="C252" s="832" t="s">
        <v>1404</v>
      </c>
      <c r="D252" s="833" t="s">
        <v>2196</v>
      </c>
      <c r="E252" s="834" t="s">
        <v>1425</v>
      </c>
      <c r="F252" s="832" t="s">
        <v>1400</v>
      </c>
      <c r="G252" s="832" t="s">
        <v>1774</v>
      </c>
      <c r="H252" s="832" t="s">
        <v>606</v>
      </c>
      <c r="I252" s="832" t="s">
        <v>1362</v>
      </c>
      <c r="J252" s="832" t="s">
        <v>969</v>
      </c>
      <c r="K252" s="832" t="s">
        <v>1363</v>
      </c>
      <c r="L252" s="835">
        <v>0</v>
      </c>
      <c r="M252" s="835">
        <v>0</v>
      </c>
      <c r="N252" s="832">
        <v>7</v>
      </c>
      <c r="O252" s="836">
        <v>2.5</v>
      </c>
      <c r="P252" s="835">
        <v>0</v>
      </c>
      <c r="Q252" s="837"/>
      <c r="R252" s="832">
        <v>6</v>
      </c>
      <c r="S252" s="837">
        <v>0.8571428571428571</v>
      </c>
      <c r="T252" s="836">
        <v>1.5</v>
      </c>
      <c r="U252" s="838">
        <v>0.6</v>
      </c>
    </row>
    <row r="253" spans="1:21" ht="14.4" customHeight="1" x14ac:dyDescent="0.3">
      <c r="A253" s="831">
        <v>25</v>
      </c>
      <c r="B253" s="832" t="s">
        <v>1399</v>
      </c>
      <c r="C253" s="832" t="s">
        <v>1404</v>
      </c>
      <c r="D253" s="833" t="s">
        <v>2196</v>
      </c>
      <c r="E253" s="834" t="s">
        <v>1425</v>
      </c>
      <c r="F253" s="832" t="s">
        <v>1400</v>
      </c>
      <c r="G253" s="832" t="s">
        <v>1774</v>
      </c>
      <c r="H253" s="832" t="s">
        <v>569</v>
      </c>
      <c r="I253" s="832" t="s">
        <v>1775</v>
      </c>
      <c r="J253" s="832" t="s">
        <v>1776</v>
      </c>
      <c r="K253" s="832" t="s">
        <v>1361</v>
      </c>
      <c r="L253" s="835">
        <v>0</v>
      </c>
      <c r="M253" s="835">
        <v>0</v>
      </c>
      <c r="N253" s="832">
        <v>3</v>
      </c>
      <c r="O253" s="836">
        <v>0.5</v>
      </c>
      <c r="P253" s="835">
        <v>0</v>
      </c>
      <c r="Q253" s="837"/>
      <c r="R253" s="832">
        <v>3</v>
      </c>
      <c r="S253" s="837">
        <v>1</v>
      </c>
      <c r="T253" s="836">
        <v>0.5</v>
      </c>
      <c r="U253" s="838">
        <v>1</v>
      </c>
    </row>
    <row r="254" spans="1:21" ht="14.4" customHeight="1" x14ac:dyDescent="0.3">
      <c r="A254" s="831">
        <v>25</v>
      </c>
      <c r="B254" s="832" t="s">
        <v>1399</v>
      </c>
      <c r="C254" s="832" t="s">
        <v>1404</v>
      </c>
      <c r="D254" s="833" t="s">
        <v>2196</v>
      </c>
      <c r="E254" s="834" t="s">
        <v>1425</v>
      </c>
      <c r="F254" s="832" t="s">
        <v>1400</v>
      </c>
      <c r="G254" s="832" t="s">
        <v>1734</v>
      </c>
      <c r="H254" s="832" t="s">
        <v>569</v>
      </c>
      <c r="I254" s="832" t="s">
        <v>1777</v>
      </c>
      <c r="J254" s="832" t="s">
        <v>966</v>
      </c>
      <c r="K254" s="832" t="s">
        <v>1778</v>
      </c>
      <c r="L254" s="835">
        <v>33.549999999999997</v>
      </c>
      <c r="M254" s="835">
        <v>134.19999999999999</v>
      </c>
      <c r="N254" s="832">
        <v>4</v>
      </c>
      <c r="O254" s="836">
        <v>3.5</v>
      </c>
      <c r="P254" s="835">
        <v>33.549999999999997</v>
      </c>
      <c r="Q254" s="837">
        <v>0.25</v>
      </c>
      <c r="R254" s="832">
        <v>1</v>
      </c>
      <c r="S254" s="837">
        <v>0.25</v>
      </c>
      <c r="T254" s="836">
        <v>0.5</v>
      </c>
      <c r="U254" s="838">
        <v>0.14285714285714285</v>
      </c>
    </row>
    <row r="255" spans="1:21" ht="14.4" customHeight="1" x14ac:dyDescent="0.3">
      <c r="A255" s="831">
        <v>25</v>
      </c>
      <c r="B255" s="832" t="s">
        <v>1399</v>
      </c>
      <c r="C255" s="832" t="s">
        <v>1404</v>
      </c>
      <c r="D255" s="833" t="s">
        <v>2196</v>
      </c>
      <c r="E255" s="834" t="s">
        <v>1425</v>
      </c>
      <c r="F255" s="832" t="s">
        <v>1400</v>
      </c>
      <c r="G255" s="832" t="s">
        <v>1734</v>
      </c>
      <c r="H255" s="832" t="s">
        <v>569</v>
      </c>
      <c r="I255" s="832" t="s">
        <v>1779</v>
      </c>
      <c r="J255" s="832" t="s">
        <v>966</v>
      </c>
      <c r="K255" s="832" t="s">
        <v>1780</v>
      </c>
      <c r="L255" s="835">
        <v>50.32</v>
      </c>
      <c r="M255" s="835">
        <v>201.28</v>
      </c>
      <c r="N255" s="832">
        <v>4</v>
      </c>
      <c r="O255" s="836">
        <v>4</v>
      </c>
      <c r="P255" s="835">
        <v>100.64</v>
      </c>
      <c r="Q255" s="837">
        <v>0.5</v>
      </c>
      <c r="R255" s="832">
        <v>2</v>
      </c>
      <c r="S255" s="837">
        <v>0.5</v>
      </c>
      <c r="T255" s="836">
        <v>2</v>
      </c>
      <c r="U255" s="838">
        <v>0.5</v>
      </c>
    </row>
    <row r="256" spans="1:21" ht="14.4" customHeight="1" x14ac:dyDescent="0.3">
      <c r="A256" s="831">
        <v>25</v>
      </c>
      <c r="B256" s="832" t="s">
        <v>1399</v>
      </c>
      <c r="C256" s="832" t="s">
        <v>1404</v>
      </c>
      <c r="D256" s="833" t="s">
        <v>2196</v>
      </c>
      <c r="E256" s="834" t="s">
        <v>1425</v>
      </c>
      <c r="F256" s="832" t="s">
        <v>1400</v>
      </c>
      <c r="G256" s="832" t="s">
        <v>1734</v>
      </c>
      <c r="H256" s="832" t="s">
        <v>569</v>
      </c>
      <c r="I256" s="832" t="s">
        <v>1781</v>
      </c>
      <c r="J256" s="832" t="s">
        <v>966</v>
      </c>
      <c r="K256" s="832" t="s">
        <v>1780</v>
      </c>
      <c r="L256" s="835">
        <v>50.32</v>
      </c>
      <c r="M256" s="835">
        <v>50.32</v>
      </c>
      <c r="N256" s="832">
        <v>1</v>
      </c>
      <c r="O256" s="836">
        <v>0.5</v>
      </c>
      <c r="P256" s="835">
        <v>50.32</v>
      </c>
      <c r="Q256" s="837">
        <v>1</v>
      </c>
      <c r="R256" s="832">
        <v>1</v>
      </c>
      <c r="S256" s="837">
        <v>1</v>
      </c>
      <c r="T256" s="836">
        <v>0.5</v>
      </c>
      <c r="U256" s="838">
        <v>1</v>
      </c>
    </row>
    <row r="257" spans="1:21" ht="14.4" customHeight="1" x14ac:dyDescent="0.3">
      <c r="A257" s="831">
        <v>25</v>
      </c>
      <c r="B257" s="832" t="s">
        <v>1399</v>
      </c>
      <c r="C257" s="832" t="s">
        <v>1404</v>
      </c>
      <c r="D257" s="833" t="s">
        <v>2196</v>
      </c>
      <c r="E257" s="834" t="s">
        <v>1427</v>
      </c>
      <c r="F257" s="832" t="s">
        <v>1400</v>
      </c>
      <c r="G257" s="832" t="s">
        <v>1782</v>
      </c>
      <c r="H257" s="832" t="s">
        <v>569</v>
      </c>
      <c r="I257" s="832" t="s">
        <v>1783</v>
      </c>
      <c r="J257" s="832" t="s">
        <v>1784</v>
      </c>
      <c r="K257" s="832" t="s">
        <v>1785</v>
      </c>
      <c r="L257" s="835">
        <v>0</v>
      </c>
      <c r="M257" s="835">
        <v>0</v>
      </c>
      <c r="N257" s="832">
        <v>1</v>
      </c>
      <c r="O257" s="836">
        <v>1</v>
      </c>
      <c r="P257" s="835">
        <v>0</v>
      </c>
      <c r="Q257" s="837"/>
      <c r="R257" s="832">
        <v>1</v>
      </c>
      <c r="S257" s="837">
        <v>1</v>
      </c>
      <c r="T257" s="836">
        <v>1</v>
      </c>
      <c r="U257" s="838">
        <v>1</v>
      </c>
    </row>
    <row r="258" spans="1:21" ht="14.4" customHeight="1" x14ac:dyDescent="0.3">
      <c r="A258" s="831">
        <v>25</v>
      </c>
      <c r="B258" s="832" t="s">
        <v>1399</v>
      </c>
      <c r="C258" s="832" t="s">
        <v>1404</v>
      </c>
      <c r="D258" s="833" t="s">
        <v>2196</v>
      </c>
      <c r="E258" s="834" t="s">
        <v>1432</v>
      </c>
      <c r="F258" s="832" t="s">
        <v>1400</v>
      </c>
      <c r="G258" s="832" t="s">
        <v>1454</v>
      </c>
      <c r="H258" s="832" t="s">
        <v>569</v>
      </c>
      <c r="I258" s="832" t="s">
        <v>1591</v>
      </c>
      <c r="J258" s="832" t="s">
        <v>1592</v>
      </c>
      <c r="K258" s="832" t="s">
        <v>1593</v>
      </c>
      <c r="L258" s="835">
        <v>154.36000000000001</v>
      </c>
      <c r="M258" s="835">
        <v>2006.6800000000003</v>
      </c>
      <c r="N258" s="832">
        <v>13</v>
      </c>
      <c r="O258" s="836">
        <v>12.5</v>
      </c>
      <c r="P258" s="835">
        <v>1389.2400000000002</v>
      </c>
      <c r="Q258" s="837">
        <v>0.69230769230769229</v>
      </c>
      <c r="R258" s="832">
        <v>9</v>
      </c>
      <c r="S258" s="837">
        <v>0.69230769230769229</v>
      </c>
      <c r="T258" s="836">
        <v>8.5</v>
      </c>
      <c r="U258" s="838">
        <v>0.68</v>
      </c>
    </row>
    <row r="259" spans="1:21" ht="14.4" customHeight="1" x14ac:dyDescent="0.3">
      <c r="A259" s="831">
        <v>25</v>
      </c>
      <c r="B259" s="832" t="s">
        <v>1399</v>
      </c>
      <c r="C259" s="832" t="s">
        <v>1404</v>
      </c>
      <c r="D259" s="833" t="s">
        <v>2196</v>
      </c>
      <c r="E259" s="834" t="s">
        <v>1432</v>
      </c>
      <c r="F259" s="832" t="s">
        <v>1400</v>
      </c>
      <c r="G259" s="832" t="s">
        <v>1454</v>
      </c>
      <c r="H259" s="832" t="s">
        <v>569</v>
      </c>
      <c r="I259" s="832" t="s">
        <v>1549</v>
      </c>
      <c r="J259" s="832" t="s">
        <v>1018</v>
      </c>
      <c r="K259" s="832" t="s">
        <v>1550</v>
      </c>
      <c r="L259" s="835">
        <v>0</v>
      </c>
      <c r="M259" s="835">
        <v>0</v>
      </c>
      <c r="N259" s="832">
        <v>3</v>
      </c>
      <c r="O259" s="836">
        <v>2.5</v>
      </c>
      <c r="P259" s="835"/>
      <c r="Q259" s="837"/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25</v>
      </c>
      <c r="B260" s="832" t="s">
        <v>1399</v>
      </c>
      <c r="C260" s="832" t="s">
        <v>1404</v>
      </c>
      <c r="D260" s="833" t="s">
        <v>2196</v>
      </c>
      <c r="E260" s="834" t="s">
        <v>1432</v>
      </c>
      <c r="F260" s="832" t="s">
        <v>1400</v>
      </c>
      <c r="G260" s="832" t="s">
        <v>1454</v>
      </c>
      <c r="H260" s="832" t="s">
        <v>606</v>
      </c>
      <c r="I260" s="832" t="s">
        <v>1264</v>
      </c>
      <c r="J260" s="832" t="s">
        <v>1018</v>
      </c>
      <c r="K260" s="832" t="s">
        <v>1265</v>
      </c>
      <c r="L260" s="835">
        <v>154.36000000000001</v>
      </c>
      <c r="M260" s="835">
        <v>30254.560000000038</v>
      </c>
      <c r="N260" s="832">
        <v>196</v>
      </c>
      <c r="O260" s="836">
        <v>188</v>
      </c>
      <c r="P260" s="835">
        <v>14355.480000000016</v>
      </c>
      <c r="Q260" s="837">
        <v>0.47448979591836726</v>
      </c>
      <c r="R260" s="832">
        <v>93</v>
      </c>
      <c r="S260" s="837">
        <v>0.47448979591836737</v>
      </c>
      <c r="T260" s="836">
        <v>87.5</v>
      </c>
      <c r="U260" s="838">
        <v>0.46542553191489361</v>
      </c>
    </row>
    <row r="261" spans="1:21" ht="14.4" customHeight="1" x14ac:dyDescent="0.3">
      <c r="A261" s="831">
        <v>25</v>
      </c>
      <c r="B261" s="832" t="s">
        <v>1399</v>
      </c>
      <c r="C261" s="832" t="s">
        <v>1404</v>
      </c>
      <c r="D261" s="833" t="s">
        <v>2196</v>
      </c>
      <c r="E261" s="834" t="s">
        <v>1432</v>
      </c>
      <c r="F261" s="832" t="s">
        <v>1400</v>
      </c>
      <c r="G261" s="832" t="s">
        <v>1454</v>
      </c>
      <c r="H261" s="832" t="s">
        <v>606</v>
      </c>
      <c r="I261" s="832" t="s">
        <v>1389</v>
      </c>
      <c r="J261" s="832" t="s">
        <v>1390</v>
      </c>
      <c r="K261" s="832" t="s">
        <v>1391</v>
      </c>
      <c r="L261" s="835">
        <v>111.22</v>
      </c>
      <c r="M261" s="835">
        <v>222.44</v>
      </c>
      <c r="N261" s="832">
        <v>2</v>
      </c>
      <c r="O261" s="836">
        <v>2</v>
      </c>
      <c r="P261" s="835">
        <v>222.44</v>
      </c>
      <c r="Q261" s="837">
        <v>1</v>
      </c>
      <c r="R261" s="832">
        <v>2</v>
      </c>
      <c r="S261" s="837">
        <v>1</v>
      </c>
      <c r="T261" s="836">
        <v>2</v>
      </c>
      <c r="U261" s="838">
        <v>1</v>
      </c>
    </row>
    <row r="262" spans="1:21" ht="14.4" customHeight="1" x14ac:dyDescent="0.3">
      <c r="A262" s="831">
        <v>25</v>
      </c>
      <c r="B262" s="832" t="s">
        <v>1399</v>
      </c>
      <c r="C262" s="832" t="s">
        <v>1404</v>
      </c>
      <c r="D262" s="833" t="s">
        <v>2196</v>
      </c>
      <c r="E262" s="834" t="s">
        <v>1432</v>
      </c>
      <c r="F262" s="832" t="s">
        <v>1400</v>
      </c>
      <c r="G262" s="832" t="s">
        <v>1454</v>
      </c>
      <c r="H262" s="832" t="s">
        <v>606</v>
      </c>
      <c r="I262" s="832" t="s">
        <v>1386</v>
      </c>
      <c r="J262" s="832" t="s">
        <v>1387</v>
      </c>
      <c r="K262" s="832" t="s">
        <v>1388</v>
      </c>
      <c r="L262" s="835">
        <v>149.52000000000001</v>
      </c>
      <c r="M262" s="835">
        <v>149.52000000000001</v>
      </c>
      <c r="N262" s="832">
        <v>1</v>
      </c>
      <c r="O262" s="836">
        <v>1</v>
      </c>
      <c r="P262" s="835"/>
      <c r="Q262" s="837">
        <v>0</v>
      </c>
      <c r="R262" s="832"/>
      <c r="S262" s="837">
        <v>0</v>
      </c>
      <c r="T262" s="836"/>
      <c r="U262" s="838">
        <v>0</v>
      </c>
    </row>
    <row r="263" spans="1:21" ht="14.4" customHeight="1" x14ac:dyDescent="0.3">
      <c r="A263" s="831">
        <v>25</v>
      </c>
      <c r="B263" s="832" t="s">
        <v>1399</v>
      </c>
      <c r="C263" s="832" t="s">
        <v>1404</v>
      </c>
      <c r="D263" s="833" t="s">
        <v>2196</v>
      </c>
      <c r="E263" s="834" t="s">
        <v>1432</v>
      </c>
      <c r="F263" s="832" t="s">
        <v>1400</v>
      </c>
      <c r="G263" s="832" t="s">
        <v>1454</v>
      </c>
      <c r="H263" s="832" t="s">
        <v>569</v>
      </c>
      <c r="I263" s="832" t="s">
        <v>1741</v>
      </c>
      <c r="J263" s="832" t="s">
        <v>1592</v>
      </c>
      <c r="K263" s="832" t="s">
        <v>1265</v>
      </c>
      <c r="L263" s="835">
        <v>154.36000000000001</v>
      </c>
      <c r="M263" s="835">
        <v>463.08000000000004</v>
      </c>
      <c r="N263" s="832">
        <v>3</v>
      </c>
      <c r="O263" s="836">
        <v>2.5</v>
      </c>
      <c r="P263" s="835">
        <v>154.36000000000001</v>
      </c>
      <c r="Q263" s="837">
        <v>0.33333333333333331</v>
      </c>
      <c r="R263" s="832">
        <v>1</v>
      </c>
      <c r="S263" s="837">
        <v>0.33333333333333331</v>
      </c>
      <c r="T263" s="836">
        <v>0.5</v>
      </c>
      <c r="U263" s="838">
        <v>0.2</v>
      </c>
    </row>
    <row r="264" spans="1:21" ht="14.4" customHeight="1" x14ac:dyDescent="0.3">
      <c r="A264" s="831">
        <v>25</v>
      </c>
      <c r="B264" s="832" t="s">
        <v>1399</v>
      </c>
      <c r="C264" s="832" t="s">
        <v>1404</v>
      </c>
      <c r="D264" s="833" t="s">
        <v>2196</v>
      </c>
      <c r="E264" s="834" t="s">
        <v>1432</v>
      </c>
      <c r="F264" s="832" t="s">
        <v>1400</v>
      </c>
      <c r="G264" s="832" t="s">
        <v>1742</v>
      </c>
      <c r="H264" s="832" t="s">
        <v>606</v>
      </c>
      <c r="I264" s="832" t="s">
        <v>1786</v>
      </c>
      <c r="J264" s="832" t="s">
        <v>1787</v>
      </c>
      <c r="K264" s="832" t="s">
        <v>1745</v>
      </c>
      <c r="L264" s="835">
        <v>70.540000000000006</v>
      </c>
      <c r="M264" s="835">
        <v>211.62</v>
      </c>
      <c r="N264" s="832">
        <v>3</v>
      </c>
      <c r="O264" s="836">
        <v>2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25</v>
      </c>
      <c r="B265" s="832" t="s">
        <v>1399</v>
      </c>
      <c r="C265" s="832" t="s">
        <v>1404</v>
      </c>
      <c r="D265" s="833" t="s">
        <v>2196</v>
      </c>
      <c r="E265" s="834" t="s">
        <v>1432</v>
      </c>
      <c r="F265" s="832" t="s">
        <v>1400</v>
      </c>
      <c r="G265" s="832" t="s">
        <v>1742</v>
      </c>
      <c r="H265" s="832" t="s">
        <v>606</v>
      </c>
      <c r="I265" s="832" t="s">
        <v>1788</v>
      </c>
      <c r="J265" s="832" t="s">
        <v>1787</v>
      </c>
      <c r="K265" s="832" t="s">
        <v>1789</v>
      </c>
      <c r="L265" s="835">
        <v>141.09</v>
      </c>
      <c r="M265" s="835">
        <v>141.09</v>
      </c>
      <c r="N265" s="832">
        <v>1</v>
      </c>
      <c r="O265" s="836">
        <v>1</v>
      </c>
      <c r="P265" s="835">
        <v>141.09</v>
      </c>
      <c r="Q265" s="837">
        <v>1</v>
      </c>
      <c r="R265" s="832">
        <v>1</v>
      </c>
      <c r="S265" s="837">
        <v>1</v>
      </c>
      <c r="T265" s="836">
        <v>1</v>
      </c>
      <c r="U265" s="838">
        <v>1</v>
      </c>
    </row>
    <row r="266" spans="1:21" ht="14.4" customHeight="1" x14ac:dyDescent="0.3">
      <c r="A266" s="831">
        <v>25</v>
      </c>
      <c r="B266" s="832" t="s">
        <v>1399</v>
      </c>
      <c r="C266" s="832" t="s">
        <v>1404</v>
      </c>
      <c r="D266" s="833" t="s">
        <v>2196</v>
      </c>
      <c r="E266" s="834" t="s">
        <v>1432</v>
      </c>
      <c r="F266" s="832" t="s">
        <v>1400</v>
      </c>
      <c r="G266" s="832" t="s">
        <v>1507</v>
      </c>
      <c r="H266" s="832" t="s">
        <v>569</v>
      </c>
      <c r="I266" s="832" t="s">
        <v>1271</v>
      </c>
      <c r="J266" s="832" t="s">
        <v>1272</v>
      </c>
      <c r="K266" s="832" t="s">
        <v>1033</v>
      </c>
      <c r="L266" s="835">
        <v>170.52</v>
      </c>
      <c r="M266" s="835">
        <v>511.56000000000006</v>
      </c>
      <c r="N266" s="832">
        <v>3</v>
      </c>
      <c r="O266" s="836">
        <v>2.5</v>
      </c>
      <c r="P266" s="835">
        <v>170.52</v>
      </c>
      <c r="Q266" s="837">
        <v>0.33333333333333331</v>
      </c>
      <c r="R266" s="832">
        <v>1</v>
      </c>
      <c r="S266" s="837">
        <v>0.33333333333333331</v>
      </c>
      <c r="T266" s="836">
        <v>1</v>
      </c>
      <c r="U266" s="838">
        <v>0.4</v>
      </c>
    </row>
    <row r="267" spans="1:21" ht="14.4" customHeight="1" x14ac:dyDescent="0.3">
      <c r="A267" s="831">
        <v>25</v>
      </c>
      <c r="B267" s="832" t="s">
        <v>1399</v>
      </c>
      <c r="C267" s="832" t="s">
        <v>1404</v>
      </c>
      <c r="D267" s="833" t="s">
        <v>2196</v>
      </c>
      <c r="E267" s="834" t="s">
        <v>1432</v>
      </c>
      <c r="F267" s="832" t="s">
        <v>1400</v>
      </c>
      <c r="G267" s="832" t="s">
        <v>1507</v>
      </c>
      <c r="H267" s="832" t="s">
        <v>569</v>
      </c>
      <c r="I267" s="832" t="s">
        <v>1555</v>
      </c>
      <c r="J267" s="832" t="s">
        <v>1272</v>
      </c>
      <c r="K267" s="832" t="s">
        <v>1556</v>
      </c>
      <c r="L267" s="835">
        <v>238.72</v>
      </c>
      <c r="M267" s="835">
        <v>477.44</v>
      </c>
      <c r="N267" s="832">
        <v>2</v>
      </c>
      <c r="O267" s="836">
        <v>2</v>
      </c>
      <c r="P267" s="835">
        <v>477.44</v>
      </c>
      <c r="Q267" s="837">
        <v>1</v>
      </c>
      <c r="R267" s="832">
        <v>2</v>
      </c>
      <c r="S267" s="837">
        <v>1</v>
      </c>
      <c r="T267" s="836">
        <v>2</v>
      </c>
      <c r="U267" s="838">
        <v>1</v>
      </c>
    </row>
    <row r="268" spans="1:21" ht="14.4" customHeight="1" x14ac:dyDescent="0.3">
      <c r="A268" s="831">
        <v>25</v>
      </c>
      <c r="B268" s="832" t="s">
        <v>1399</v>
      </c>
      <c r="C268" s="832" t="s">
        <v>1404</v>
      </c>
      <c r="D268" s="833" t="s">
        <v>2196</v>
      </c>
      <c r="E268" s="834" t="s">
        <v>1432</v>
      </c>
      <c r="F268" s="832" t="s">
        <v>1400</v>
      </c>
      <c r="G268" s="832" t="s">
        <v>1507</v>
      </c>
      <c r="H268" s="832" t="s">
        <v>606</v>
      </c>
      <c r="I268" s="832" t="s">
        <v>1508</v>
      </c>
      <c r="J268" s="832" t="s">
        <v>1509</v>
      </c>
      <c r="K268" s="832" t="s">
        <v>1033</v>
      </c>
      <c r="L268" s="835">
        <v>170.52</v>
      </c>
      <c r="M268" s="835">
        <v>170.52</v>
      </c>
      <c r="N268" s="832">
        <v>1</v>
      </c>
      <c r="O268" s="836">
        <v>1</v>
      </c>
      <c r="P268" s="835">
        <v>170.52</v>
      </c>
      <c r="Q268" s="837">
        <v>1</v>
      </c>
      <c r="R268" s="832">
        <v>1</v>
      </c>
      <c r="S268" s="837">
        <v>1</v>
      </c>
      <c r="T268" s="836">
        <v>1</v>
      </c>
      <c r="U268" s="838">
        <v>1</v>
      </c>
    </row>
    <row r="269" spans="1:21" ht="14.4" customHeight="1" x14ac:dyDescent="0.3">
      <c r="A269" s="831">
        <v>25</v>
      </c>
      <c r="B269" s="832" t="s">
        <v>1399</v>
      </c>
      <c r="C269" s="832" t="s">
        <v>1404</v>
      </c>
      <c r="D269" s="833" t="s">
        <v>2196</v>
      </c>
      <c r="E269" s="834" t="s">
        <v>1432</v>
      </c>
      <c r="F269" s="832" t="s">
        <v>1400</v>
      </c>
      <c r="G269" s="832" t="s">
        <v>1782</v>
      </c>
      <c r="H269" s="832" t="s">
        <v>569</v>
      </c>
      <c r="I269" s="832" t="s">
        <v>1790</v>
      </c>
      <c r="J269" s="832" t="s">
        <v>1784</v>
      </c>
      <c r="K269" s="832" t="s">
        <v>1791</v>
      </c>
      <c r="L269" s="835">
        <v>58.86</v>
      </c>
      <c r="M269" s="835">
        <v>58.86</v>
      </c>
      <c r="N269" s="832">
        <v>1</v>
      </c>
      <c r="O269" s="836">
        <v>1</v>
      </c>
      <c r="P269" s="835">
        <v>58.86</v>
      </c>
      <c r="Q269" s="837">
        <v>1</v>
      </c>
      <c r="R269" s="832">
        <v>1</v>
      </c>
      <c r="S269" s="837">
        <v>1</v>
      </c>
      <c r="T269" s="836">
        <v>1</v>
      </c>
      <c r="U269" s="838">
        <v>1</v>
      </c>
    </row>
    <row r="270" spans="1:21" ht="14.4" customHeight="1" x14ac:dyDescent="0.3">
      <c r="A270" s="831">
        <v>25</v>
      </c>
      <c r="B270" s="832" t="s">
        <v>1399</v>
      </c>
      <c r="C270" s="832" t="s">
        <v>1404</v>
      </c>
      <c r="D270" s="833" t="s">
        <v>2196</v>
      </c>
      <c r="E270" s="834" t="s">
        <v>1432</v>
      </c>
      <c r="F270" s="832" t="s">
        <v>1400</v>
      </c>
      <c r="G270" s="832" t="s">
        <v>1510</v>
      </c>
      <c r="H270" s="832" t="s">
        <v>569</v>
      </c>
      <c r="I270" s="832" t="s">
        <v>1792</v>
      </c>
      <c r="J270" s="832" t="s">
        <v>1793</v>
      </c>
      <c r="K270" s="832" t="s">
        <v>1794</v>
      </c>
      <c r="L270" s="835">
        <v>115.26</v>
      </c>
      <c r="M270" s="835">
        <v>115.26</v>
      </c>
      <c r="N270" s="832">
        <v>1</v>
      </c>
      <c r="O270" s="836">
        <v>1</v>
      </c>
      <c r="P270" s="835">
        <v>115.26</v>
      </c>
      <c r="Q270" s="837">
        <v>1</v>
      </c>
      <c r="R270" s="832">
        <v>1</v>
      </c>
      <c r="S270" s="837">
        <v>1</v>
      </c>
      <c r="T270" s="836">
        <v>1</v>
      </c>
      <c r="U270" s="838">
        <v>1</v>
      </c>
    </row>
    <row r="271" spans="1:21" ht="14.4" customHeight="1" x14ac:dyDescent="0.3">
      <c r="A271" s="831">
        <v>25</v>
      </c>
      <c r="B271" s="832" t="s">
        <v>1399</v>
      </c>
      <c r="C271" s="832" t="s">
        <v>1404</v>
      </c>
      <c r="D271" s="833" t="s">
        <v>2196</v>
      </c>
      <c r="E271" s="834" t="s">
        <v>1432</v>
      </c>
      <c r="F271" s="832" t="s">
        <v>1400</v>
      </c>
      <c r="G271" s="832" t="s">
        <v>1564</v>
      </c>
      <c r="H271" s="832" t="s">
        <v>569</v>
      </c>
      <c r="I271" s="832" t="s">
        <v>1795</v>
      </c>
      <c r="J271" s="832" t="s">
        <v>1566</v>
      </c>
      <c r="K271" s="832" t="s">
        <v>1796</v>
      </c>
      <c r="L271" s="835">
        <v>0</v>
      </c>
      <c r="M271" s="835">
        <v>0</v>
      </c>
      <c r="N271" s="832">
        <v>1</v>
      </c>
      <c r="O271" s="836">
        <v>1</v>
      </c>
      <c r="P271" s="835"/>
      <c r="Q271" s="837"/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25</v>
      </c>
      <c r="B272" s="832" t="s">
        <v>1399</v>
      </c>
      <c r="C272" s="832" t="s">
        <v>1404</v>
      </c>
      <c r="D272" s="833" t="s">
        <v>2196</v>
      </c>
      <c r="E272" s="834" t="s">
        <v>1432</v>
      </c>
      <c r="F272" s="832" t="s">
        <v>1400</v>
      </c>
      <c r="G272" s="832" t="s">
        <v>1564</v>
      </c>
      <c r="H272" s="832" t="s">
        <v>569</v>
      </c>
      <c r="I272" s="832" t="s">
        <v>1797</v>
      </c>
      <c r="J272" s="832" t="s">
        <v>1566</v>
      </c>
      <c r="K272" s="832" t="s">
        <v>1687</v>
      </c>
      <c r="L272" s="835">
        <v>32.28</v>
      </c>
      <c r="M272" s="835">
        <v>32.28</v>
      </c>
      <c r="N272" s="832">
        <v>1</v>
      </c>
      <c r="O272" s="836">
        <v>1</v>
      </c>
      <c r="P272" s="835"/>
      <c r="Q272" s="837">
        <v>0</v>
      </c>
      <c r="R272" s="832"/>
      <c r="S272" s="837">
        <v>0</v>
      </c>
      <c r="T272" s="836"/>
      <c r="U272" s="838">
        <v>0</v>
      </c>
    </row>
    <row r="273" spans="1:21" ht="14.4" customHeight="1" x14ac:dyDescent="0.3">
      <c r="A273" s="831">
        <v>25</v>
      </c>
      <c r="B273" s="832" t="s">
        <v>1399</v>
      </c>
      <c r="C273" s="832" t="s">
        <v>1404</v>
      </c>
      <c r="D273" s="833" t="s">
        <v>2196</v>
      </c>
      <c r="E273" s="834" t="s">
        <v>1432</v>
      </c>
      <c r="F273" s="832" t="s">
        <v>1400</v>
      </c>
      <c r="G273" s="832" t="s">
        <v>1564</v>
      </c>
      <c r="H273" s="832" t="s">
        <v>569</v>
      </c>
      <c r="I273" s="832" t="s">
        <v>1798</v>
      </c>
      <c r="J273" s="832" t="s">
        <v>1799</v>
      </c>
      <c r="K273" s="832" t="s">
        <v>1800</v>
      </c>
      <c r="L273" s="835">
        <v>0</v>
      </c>
      <c r="M273" s="835">
        <v>0</v>
      </c>
      <c r="N273" s="832">
        <v>1</v>
      </c>
      <c r="O273" s="836">
        <v>1</v>
      </c>
      <c r="P273" s="835"/>
      <c r="Q273" s="837"/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25</v>
      </c>
      <c r="B274" s="832" t="s">
        <v>1399</v>
      </c>
      <c r="C274" s="832" t="s">
        <v>1404</v>
      </c>
      <c r="D274" s="833" t="s">
        <v>2196</v>
      </c>
      <c r="E274" s="834" t="s">
        <v>1432</v>
      </c>
      <c r="F274" s="832" t="s">
        <v>1400</v>
      </c>
      <c r="G274" s="832" t="s">
        <v>1564</v>
      </c>
      <c r="H274" s="832" t="s">
        <v>569</v>
      </c>
      <c r="I274" s="832" t="s">
        <v>1685</v>
      </c>
      <c r="J274" s="832" t="s">
        <v>1686</v>
      </c>
      <c r="K274" s="832" t="s">
        <v>1687</v>
      </c>
      <c r="L274" s="835">
        <v>32.28</v>
      </c>
      <c r="M274" s="835">
        <v>64.56</v>
      </c>
      <c r="N274" s="832">
        <v>2</v>
      </c>
      <c r="O274" s="836">
        <v>1</v>
      </c>
      <c r="P274" s="835"/>
      <c r="Q274" s="837">
        <v>0</v>
      </c>
      <c r="R274" s="832"/>
      <c r="S274" s="837">
        <v>0</v>
      </c>
      <c r="T274" s="836"/>
      <c r="U274" s="838">
        <v>0</v>
      </c>
    </row>
    <row r="275" spans="1:21" ht="14.4" customHeight="1" x14ac:dyDescent="0.3">
      <c r="A275" s="831">
        <v>25</v>
      </c>
      <c r="B275" s="832" t="s">
        <v>1399</v>
      </c>
      <c r="C275" s="832" t="s">
        <v>1404</v>
      </c>
      <c r="D275" s="833" t="s">
        <v>2196</v>
      </c>
      <c r="E275" s="834" t="s">
        <v>1432</v>
      </c>
      <c r="F275" s="832" t="s">
        <v>1400</v>
      </c>
      <c r="G275" s="832" t="s">
        <v>1801</v>
      </c>
      <c r="H275" s="832" t="s">
        <v>569</v>
      </c>
      <c r="I275" s="832" t="s">
        <v>1802</v>
      </c>
      <c r="J275" s="832" t="s">
        <v>1803</v>
      </c>
      <c r="K275" s="832" t="s">
        <v>1804</v>
      </c>
      <c r="L275" s="835">
        <v>91.11</v>
      </c>
      <c r="M275" s="835">
        <v>91.11</v>
      </c>
      <c r="N275" s="832">
        <v>1</v>
      </c>
      <c r="O275" s="836">
        <v>1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25</v>
      </c>
      <c r="B276" s="832" t="s">
        <v>1399</v>
      </c>
      <c r="C276" s="832" t="s">
        <v>1404</v>
      </c>
      <c r="D276" s="833" t="s">
        <v>2196</v>
      </c>
      <c r="E276" s="834" t="s">
        <v>1432</v>
      </c>
      <c r="F276" s="832" t="s">
        <v>1400</v>
      </c>
      <c r="G276" s="832" t="s">
        <v>1801</v>
      </c>
      <c r="H276" s="832" t="s">
        <v>569</v>
      </c>
      <c r="I276" s="832" t="s">
        <v>1805</v>
      </c>
      <c r="J276" s="832" t="s">
        <v>1803</v>
      </c>
      <c r="K276" s="832" t="s">
        <v>1806</v>
      </c>
      <c r="L276" s="835">
        <v>182.22</v>
      </c>
      <c r="M276" s="835">
        <v>182.22</v>
      </c>
      <c r="N276" s="832">
        <v>1</v>
      </c>
      <c r="O276" s="836">
        <v>1</v>
      </c>
      <c r="P276" s="835"/>
      <c r="Q276" s="837">
        <v>0</v>
      </c>
      <c r="R276" s="832"/>
      <c r="S276" s="837">
        <v>0</v>
      </c>
      <c r="T276" s="836"/>
      <c r="U276" s="838">
        <v>0</v>
      </c>
    </row>
    <row r="277" spans="1:21" ht="14.4" customHeight="1" x14ac:dyDescent="0.3">
      <c r="A277" s="831">
        <v>25</v>
      </c>
      <c r="B277" s="832" t="s">
        <v>1399</v>
      </c>
      <c r="C277" s="832" t="s">
        <v>1404</v>
      </c>
      <c r="D277" s="833" t="s">
        <v>2196</v>
      </c>
      <c r="E277" s="834" t="s">
        <v>1432</v>
      </c>
      <c r="F277" s="832" t="s">
        <v>1400</v>
      </c>
      <c r="G277" s="832" t="s">
        <v>1537</v>
      </c>
      <c r="H277" s="832" t="s">
        <v>606</v>
      </c>
      <c r="I277" s="832" t="s">
        <v>1313</v>
      </c>
      <c r="J277" s="832" t="s">
        <v>1314</v>
      </c>
      <c r="K277" s="832" t="s">
        <v>1315</v>
      </c>
      <c r="L277" s="835">
        <v>3231.81</v>
      </c>
      <c r="M277" s="835">
        <v>3231.81</v>
      </c>
      <c r="N277" s="832">
        <v>1</v>
      </c>
      <c r="O277" s="836">
        <v>1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25</v>
      </c>
      <c r="B278" s="832" t="s">
        <v>1399</v>
      </c>
      <c r="C278" s="832" t="s">
        <v>1404</v>
      </c>
      <c r="D278" s="833" t="s">
        <v>2196</v>
      </c>
      <c r="E278" s="834" t="s">
        <v>1432</v>
      </c>
      <c r="F278" s="832" t="s">
        <v>1400</v>
      </c>
      <c r="G278" s="832" t="s">
        <v>1474</v>
      </c>
      <c r="H278" s="832" t="s">
        <v>569</v>
      </c>
      <c r="I278" s="832" t="s">
        <v>1475</v>
      </c>
      <c r="J278" s="832" t="s">
        <v>1476</v>
      </c>
      <c r="K278" s="832" t="s">
        <v>1477</v>
      </c>
      <c r="L278" s="835">
        <v>121.07</v>
      </c>
      <c r="M278" s="835">
        <v>242.14</v>
      </c>
      <c r="N278" s="832">
        <v>2</v>
      </c>
      <c r="O278" s="836">
        <v>1.5</v>
      </c>
      <c r="P278" s="835">
        <v>121.07</v>
      </c>
      <c r="Q278" s="837">
        <v>0.5</v>
      </c>
      <c r="R278" s="832">
        <v>1</v>
      </c>
      <c r="S278" s="837">
        <v>0.5</v>
      </c>
      <c r="T278" s="836">
        <v>1</v>
      </c>
      <c r="U278" s="838">
        <v>0.66666666666666663</v>
      </c>
    </row>
    <row r="279" spans="1:21" ht="14.4" customHeight="1" x14ac:dyDescent="0.3">
      <c r="A279" s="831">
        <v>25</v>
      </c>
      <c r="B279" s="832" t="s">
        <v>1399</v>
      </c>
      <c r="C279" s="832" t="s">
        <v>1404</v>
      </c>
      <c r="D279" s="833" t="s">
        <v>2196</v>
      </c>
      <c r="E279" s="834" t="s">
        <v>1432</v>
      </c>
      <c r="F279" s="832" t="s">
        <v>1400</v>
      </c>
      <c r="G279" s="832" t="s">
        <v>1807</v>
      </c>
      <c r="H279" s="832" t="s">
        <v>569</v>
      </c>
      <c r="I279" s="832" t="s">
        <v>1808</v>
      </c>
      <c r="J279" s="832" t="s">
        <v>691</v>
      </c>
      <c r="K279" s="832" t="s">
        <v>1809</v>
      </c>
      <c r="L279" s="835">
        <v>27.28</v>
      </c>
      <c r="M279" s="835">
        <v>27.28</v>
      </c>
      <c r="N279" s="832">
        <v>1</v>
      </c>
      <c r="O279" s="836">
        <v>1</v>
      </c>
      <c r="P279" s="835">
        <v>27.28</v>
      </c>
      <c r="Q279" s="837">
        <v>1</v>
      </c>
      <c r="R279" s="832">
        <v>1</v>
      </c>
      <c r="S279" s="837">
        <v>1</v>
      </c>
      <c r="T279" s="836">
        <v>1</v>
      </c>
      <c r="U279" s="838">
        <v>1</v>
      </c>
    </row>
    <row r="280" spans="1:21" ht="14.4" customHeight="1" x14ac:dyDescent="0.3">
      <c r="A280" s="831">
        <v>25</v>
      </c>
      <c r="B280" s="832" t="s">
        <v>1399</v>
      </c>
      <c r="C280" s="832" t="s">
        <v>1404</v>
      </c>
      <c r="D280" s="833" t="s">
        <v>2196</v>
      </c>
      <c r="E280" s="834" t="s">
        <v>1432</v>
      </c>
      <c r="F280" s="832" t="s">
        <v>1400</v>
      </c>
      <c r="G280" s="832" t="s">
        <v>1605</v>
      </c>
      <c r="H280" s="832" t="s">
        <v>569</v>
      </c>
      <c r="I280" s="832" t="s">
        <v>1609</v>
      </c>
      <c r="J280" s="832" t="s">
        <v>1610</v>
      </c>
      <c r="K280" s="832" t="s">
        <v>1611</v>
      </c>
      <c r="L280" s="835">
        <v>68.599999999999994</v>
      </c>
      <c r="M280" s="835">
        <v>137.19999999999999</v>
      </c>
      <c r="N280" s="832">
        <v>2</v>
      </c>
      <c r="O280" s="836">
        <v>2</v>
      </c>
      <c r="P280" s="835">
        <v>68.599999999999994</v>
      </c>
      <c r="Q280" s="837">
        <v>0.5</v>
      </c>
      <c r="R280" s="832">
        <v>1</v>
      </c>
      <c r="S280" s="837">
        <v>0.5</v>
      </c>
      <c r="T280" s="836">
        <v>1</v>
      </c>
      <c r="U280" s="838">
        <v>0.5</v>
      </c>
    </row>
    <row r="281" spans="1:21" ht="14.4" customHeight="1" x14ac:dyDescent="0.3">
      <c r="A281" s="831">
        <v>25</v>
      </c>
      <c r="B281" s="832" t="s">
        <v>1399</v>
      </c>
      <c r="C281" s="832" t="s">
        <v>1404</v>
      </c>
      <c r="D281" s="833" t="s">
        <v>2196</v>
      </c>
      <c r="E281" s="834" t="s">
        <v>1432</v>
      </c>
      <c r="F281" s="832" t="s">
        <v>1400</v>
      </c>
      <c r="G281" s="832" t="s">
        <v>1612</v>
      </c>
      <c r="H281" s="832" t="s">
        <v>569</v>
      </c>
      <c r="I281" s="832" t="s">
        <v>1613</v>
      </c>
      <c r="J281" s="832" t="s">
        <v>1614</v>
      </c>
      <c r="K281" s="832" t="s">
        <v>1615</v>
      </c>
      <c r="L281" s="835">
        <v>26.9</v>
      </c>
      <c r="M281" s="835">
        <v>26.9</v>
      </c>
      <c r="N281" s="832">
        <v>1</v>
      </c>
      <c r="O281" s="836">
        <v>1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25</v>
      </c>
      <c r="B282" s="832" t="s">
        <v>1399</v>
      </c>
      <c r="C282" s="832" t="s">
        <v>1404</v>
      </c>
      <c r="D282" s="833" t="s">
        <v>2196</v>
      </c>
      <c r="E282" s="834" t="s">
        <v>1432</v>
      </c>
      <c r="F282" s="832" t="s">
        <v>1400</v>
      </c>
      <c r="G282" s="832" t="s">
        <v>1455</v>
      </c>
      <c r="H282" s="832" t="s">
        <v>569</v>
      </c>
      <c r="I282" s="832" t="s">
        <v>1456</v>
      </c>
      <c r="J282" s="832" t="s">
        <v>1457</v>
      </c>
      <c r="K282" s="832" t="s">
        <v>1458</v>
      </c>
      <c r="L282" s="835">
        <v>132.97999999999999</v>
      </c>
      <c r="M282" s="835">
        <v>3191.52</v>
      </c>
      <c r="N282" s="832">
        <v>24</v>
      </c>
      <c r="O282" s="836">
        <v>23</v>
      </c>
      <c r="P282" s="835">
        <v>1728.74</v>
      </c>
      <c r="Q282" s="837">
        <v>0.54166666666666663</v>
      </c>
      <c r="R282" s="832">
        <v>13</v>
      </c>
      <c r="S282" s="837">
        <v>0.54166666666666663</v>
      </c>
      <c r="T282" s="836">
        <v>12</v>
      </c>
      <c r="U282" s="838">
        <v>0.52173913043478259</v>
      </c>
    </row>
    <row r="283" spans="1:21" ht="14.4" customHeight="1" x14ac:dyDescent="0.3">
      <c r="A283" s="831">
        <v>25</v>
      </c>
      <c r="B283" s="832" t="s">
        <v>1399</v>
      </c>
      <c r="C283" s="832" t="s">
        <v>1404</v>
      </c>
      <c r="D283" s="833" t="s">
        <v>2196</v>
      </c>
      <c r="E283" s="834" t="s">
        <v>1432</v>
      </c>
      <c r="F283" s="832" t="s">
        <v>1400</v>
      </c>
      <c r="G283" s="832" t="s">
        <v>1455</v>
      </c>
      <c r="H283" s="832" t="s">
        <v>569</v>
      </c>
      <c r="I283" s="832" t="s">
        <v>1810</v>
      </c>
      <c r="J283" s="832" t="s">
        <v>1811</v>
      </c>
      <c r="K283" s="832" t="s">
        <v>1812</v>
      </c>
      <c r="L283" s="835">
        <v>129.47</v>
      </c>
      <c r="M283" s="835">
        <v>129.47</v>
      </c>
      <c r="N283" s="832">
        <v>1</v>
      </c>
      <c r="O283" s="836">
        <v>0.5</v>
      </c>
      <c r="P283" s="835">
        <v>129.47</v>
      </c>
      <c r="Q283" s="837">
        <v>1</v>
      </c>
      <c r="R283" s="832">
        <v>1</v>
      </c>
      <c r="S283" s="837">
        <v>1</v>
      </c>
      <c r="T283" s="836">
        <v>0.5</v>
      </c>
      <c r="U283" s="838">
        <v>1</v>
      </c>
    </row>
    <row r="284" spans="1:21" ht="14.4" customHeight="1" x14ac:dyDescent="0.3">
      <c r="A284" s="831">
        <v>25</v>
      </c>
      <c r="B284" s="832" t="s">
        <v>1399</v>
      </c>
      <c r="C284" s="832" t="s">
        <v>1404</v>
      </c>
      <c r="D284" s="833" t="s">
        <v>2196</v>
      </c>
      <c r="E284" s="834" t="s">
        <v>1432</v>
      </c>
      <c r="F284" s="832" t="s">
        <v>1400</v>
      </c>
      <c r="G284" s="832" t="s">
        <v>1455</v>
      </c>
      <c r="H284" s="832" t="s">
        <v>569</v>
      </c>
      <c r="I284" s="832" t="s">
        <v>1540</v>
      </c>
      <c r="J284" s="832" t="s">
        <v>1457</v>
      </c>
      <c r="K284" s="832" t="s">
        <v>1458</v>
      </c>
      <c r="L284" s="835">
        <v>132.97999999999999</v>
      </c>
      <c r="M284" s="835">
        <v>930.8599999999999</v>
      </c>
      <c r="N284" s="832">
        <v>7</v>
      </c>
      <c r="O284" s="836">
        <v>5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25</v>
      </c>
      <c r="B285" s="832" t="s">
        <v>1399</v>
      </c>
      <c r="C285" s="832" t="s">
        <v>1404</v>
      </c>
      <c r="D285" s="833" t="s">
        <v>2196</v>
      </c>
      <c r="E285" s="834" t="s">
        <v>1432</v>
      </c>
      <c r="F285" s="832" t="s">
        <v>1400</v>
      </c>
      <c r="G285" s="832" t="s">
        <v>1713</v>
      </c>
      <c r="H285" s="832" t="s">
        <v>606</v>
      </c>
      <c r="I285" s="832" t="s">
        <v>1813</v>
      </c>
      <c r="J285" s="832" t="s">
        <v>1715</v>
      </c>
      <c r="K285" s="832" t="s">
        <v>1814</v>
      </c>
      <c r="L285" s="835">
        <v>207.45</v>
      </c>
      <c r="M285" s="835">
        <v>207.45</v>
      </c>
      <c r="N285" s="832">
        <v>1</v>
      </c>
      <c r="O285" s="836">
        <v>1</v>
      </c>
      <c r="P285" s="835">
        <v>207.45</v>
      </c>
      <c r="Q285" s="837">
        <v>1</v>
      </c>
      <c r="R285" s="832">
        <v>1</v>
      </c>
      <c r="S285" s="837">
        <v>1</v>
      </c>
      <c r="T285" s="836">
        <v>1</v>
      </c>
      <c r="U285" s="838">
        <v>1</v>
      </c>
    </row>
    <row r="286" spans="1:21" ht="14.4" customHeight="1" x14ac:dyDescent="0.3">
      <c r="A286" s="831">
        <v>25</v>
      </c>
      <c r="B286" s="832" t="s">
        <v>1399</v>
      </c>
      <c r="C286" s="832" t="s">
        <v>1404</v>
      </c>
      <c r="D286" s="833" t="s">
        <v>2196</v>
      </c>
      <c r="E286" s="834" t="s">
        <v>1432</v>
      </c>
      <c r="F286" s="832" t="s">
        <v>1400</v>
      </c>
      <c r="G286" s="832" t="s">
        <v>1815</v>
      </c>
      <c r="H286" s="832" t="s">
        <v>569</v>
      </c>
      <c r="I286" s="832" t="s">
        <v>1816</v>
      </c>
      <c r="J286" s="832" t="s">
        <v>1817</v>
      </c>
      <c r="K286" s="832" t="s">
        <v>1818</v>
      </c>
      <c r="L286" s="835">
        <v>69.59</v>
      </c>
      <c r="M286" s="835">
        <v>69.59</v>
      </c>
      <c r="N286" s="832">
        <v>1</v>
      </c>
      <c r="O286" s="836">
        <v>1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25</v>
      </c>
      <c r="B287" s="832" t="s">
        <v>1399</v>
      </c>
      <c r="C287" s="832" t="s">
        <v>1404</v>
      </c>
      <c r="D287" s="833" t="s">
        <v>2196</v>
      </c>
      <c r="E287" s="834" t="s">
        <v>1432</v>
      </c>
      <c r="F287" s="832" t="s">
        <v>1400</v>
      </c>
      <c r="G287" s="832" t="s">
        <v>1461</v>
      </c>
      <c r="H287" s="832" t="s">
        <v>606</v>
      </c>
      <c r="I287" s="832" t="s">
        <v>1481</v>
      </c>
      <c r="J287" s="832" t="s">
        <v>641</v>
      </c>
      <c r="K287" s="832" t="s">
        <v>1482</v>
      </c>
      <c r="L287" s="835">
        <v>24.22</v>
      </c>
      <c r="M287" s="835">
        <v>629.72000000000014</v>
      </c>
      <c r="N287" s="832">
        <v>26</v>
      </c>
      <c r="O287" s="836">
        <v>17.5</v>
      </c>
      <c r="P287" s="835">
        <v>435.96000000000015</v>
      </c>
      <c r="Q287" s="837">
        <v>0.6923076923076924</v>
      </c>
      <c r="R287" s="832">
        <v>18</v>
      </c>
      <c r="S287" s="837">
        <v>0.69230769230769229</v>
      </c>
      <c r="T287" s="836">
        <v>12</v>
      </c>
      <c r="U287" s="838">
        <v>0.68571428571428572</v>
      </c>
    </row>
    <row r="288" spans="1:21" ht="14.4" customHeight="1" x14ac:dyDescent="0.3">
      <c r="A288" s="831">
        <v>25</v>
      </c>
      <c r="B288" s="832" t="s">
        <v>1399</v>
      </c>
      <c r="C288" s="832" t="s">
        <v>1404</v>
      </c>
      <c r="D288" s="833" t="s">
        <v>2196</v>
      </c>
      <c r="E288" s="834" t="s">
        <v>1432</v>
      </c>
      <c r="F288" s="832" t="s">
        <v>1400</v>
      </c>
      <c r="G288" s="832" t="s">
        <v>1461</v>
      </c>
      <c r="H288" s="832" t="s">
        <v>569</v>
      </c>
      <c r="I288" s="832" t="s">
        <v>1819</v>
      </c>
      <c r="J288" s="832" t="s">
        <v>641</v>
      </c>
      <c r="K288" s="832" t="s">
        <v>1820</v>
      </c>
      <c r="L288" s="835">
        <v>0</v>
      </c>
      <c r="M288" s="835">
        <v>0</v>
      </c>
      <c r="N288" s="832">
        <v>1</v>
      </c>
      <c r="O288" s="836">
        <v>1</v>
      </c>
      <c r="P288" s="835"/>
      <c r="Q288" s="837"/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25</v>
      </c>
      <c r="B289" s="832" t="s">
        <v>1399</v>
      </c>
      <c r="C289" s="832" t="s">
        <v>1404</v>
      </c>
      <c r="D289" s="833" t="s">
        <v>2196</v>
      </c>
      <c r="E289" s="834" t="s">
        <v>1432</v>
      </c>
      <c r="F289" s="832" t="s">
        <v>1400</v>
      </c>
      <c r="G289" s="832" t="s">
        <v>1461</v>
      </c>
      <c r="H289" s="832" t="s">
        <v>569</v>
      </c>
      <c r="I289" s="832" t="s">
        <v>1462</v>
      </c>
      <c r="J289" s="832" t="s">
        <v>641</v>
      </c>
      <c r="K289" s="832" t="s">
        <v>1463</v>
      </c>
      <c r="L289" s="835">
        <v>24.22</v>
      </c>
      <c r="M289" s="835">
        <v>121.1</v>
      </c>
      <c r="N289" s="832">
        <v>5</v>
      </c>
      <c r="O289" s="836">
        <v>4.5</v>
      </c>
      <c r="P289" s="835">
        <v>72.66</v>
      </c>
      <c r="Q289" s="837">
        <v>0.6</v>
      </c>
      <c r="R289" s="832">
        <v>3</v>
      </c>
      <c r="S289" s="837">
        <v>0.6</v>
      </c>
      <c r="T289" s="836">
        <v>2.5</v>
      </c>
      <c r="U289" s="838">
        <v>0.55555555555555558</v>
      </c>
    </row>
    <row r="290" spans="1:21" ht="14.4" customHeight="1" x14ac:dyDescent="0.3">
      <c r="A290" s="831">
        <v>25</v>
      </c>
      <c r="B290" s="832" t="s">
        <v>1399</v>
      </c>
      <c r="C290" s="832" t="s">
        <v>1404</v>
      </c>
      <c r="D290" s="833" t="s">
        <v>2196</v>
      </c>
      <c r="E290" s="834" t="s">
        <v>1432</v>
      </c>
      <c r="F290" s="832" t="s">
        <v>1400</v>
      </c>
      <c r="G290" s="832" t="s">
        <v>1461</v>
      </c>
      <c r="H290" s="832" t="s">
        <v>569</v>
      </c>
      <c r="I290" s="832" t="s">
        <v>1821</v>
      </c>
      <c r="J290" s="832" t="s">
        <v>641</v>
      </c>
      <c r="K290" s="832" t="s">
        <v>1482</v>
      </c>
      <c r="L290" s="835">
        <v>24.22</v>
      </c>
      <c r="M290" s="835">
        <v>48.44</v>
      </c>
      <c r="N290" s="832">
        <v>2</v>
      </c>
      <c r="O290" s="836">
        <v>1</v>
      </c>
      <c r="P290" s="835">
        <v>24.22</v>
      </c>
      <c r="Q290" s="837">
        <v>0.5</v>
      </c>
      <c r="R290" s="832">
        <v>1</v>
      </c>
      <c r="S290" s="837">
        <v>0.5</v>
      </c>
      <c r="T290" s="836">
        <v>0.5</v>
      </c>
      <c r="U290" s="838">
        <v>0.5</v>
      </c>
    </row>
    <row r="291" spans="1:21" ht="14.4" customHeight="1" x14ac:dyDescent="0.3">
      <c r="A291" s="831">
        <v>25</v>
      </c>
      <c r="B291" s="832" t="s">
        <v>1399</v>
      </c>
      <c r="C291" s="832" t="s">
        <v>1404</v>
      </c>
      <c r="D291" s="833" t="s">
        <v>2196</v>
      </c>
      <c r="E291" s="834" t="s">
        <v>1432</v>
      </c>
      <c r="F291" s="832" t="s">
        <v>1400</v>
      </c>
      <c r="G291" s="832" t="s">
        <v>1639</v>
      </c>
      <c r="H291" s="832" t="s">
        <v>569</v>
      </c>
      <c r="I291" s="832" t="s">
        <v>1640</v>
      </c>
      <c r="J291" s="832" t="s">
        <v>1641</v>
      </c>
      <c r="K291" s="832" t="s">
        <v>1642</v>
      </c>
      <c r="L291" s="835">
        <v>21.92</v>
      </c>
      <c r="M291" s="835">
        <v>43.84</v>
      </c>
      <c r="N291" s="832">
        <v>2</v>
      </c>
      <c r="O291" s="836">
        <v>1</v>
      </c>
      <c r="P291" s="835">
        <v>43.84</v>
      </c>
      <c r="Q291" s="837">
        <v>1</v>
      </c>
      <c r="R291" s="832">
        <v>2</v>
      </c>
      <c r="S291" s="837">
        <v>1</v>
      </c>
      <c r="T291" s="836">
        <v>1</v>
      </c>
      <c r="U291" s="838">
        <v>1</v>
      </c>
    </row>
    <row r="292" spans="1:21" ht="14.4" customHeight="1" x14ac:dyDescent="0.3">
      <c r="A292" s="831">
        <v>25</v>
      </c>
      <c r="B292" s="832" t="s">
        <v>1399</v>
      </c>
      <c r="C292" s="832" t="s">
        <v>1404</v>
      </c>
      <c r="D292" s="833" t="s">
        <v>2196</v>
      </c>
      <c r="E292" s="834" t="s">
        <v>1432</v>
      </c>
      <c r="F292" s="832" t="s">
        <v>1400</v>
      </c>
      <c r="G292" s="832" t="s">
        <v>1464</v>
      </c>
      <c r="H292" s="832" t="s">
        <v>606</v>
      </c>
      <c r="I292" s="832" t="s">
        <v>1329</v>
      </c>
      <c r="J292" s="832" t="s">
        <v>1330</v>
      </c>
      <c r="K292" s="832" t="s">
        <v>1331</v>
      </c>
      <c r="L292" s="835">
        <v>0</v>
      </c>
      <c r="M292" s="835">
        <v>0</v>
      </c>
      <c r="N292" s="832">
        <v>1</v>
      </c>
      <c r="O292" s="836">
        <v>1</v>
      </c>
      <c r="P292" s="835"/>
      <c r="Q292" s="837"/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25</v>
      </c>
      <c r="B293" s="832" t="s">
        <v>1399</v>
      </c>
      <c r="C293" s="832" t="s">
        <v>1404</v>
      </c>
      <c r="D293" s="833" t="s">
        <v>2196</v>
      </c>
      <c r="E293" s="834" t="s">
        <v>1432</v>
      </c>
      <c r="F293" s="832" t="s">
        <v>1400</v>
      </c>
      <c r="G293" s="832" t="s">
        <v>1822</v>
      </c>
      <c r="H293" s="832" t="s">
        <v>606</v>
      </c>
      <c r="I293" s="832" t="s">
        <v>1249</v>
      </c>
      <c r="J293" s="832" t="s">
        <v>1250</v>
      </c>
      <c r="K293" s="832" t="s">
        <v>1251</v>
      </c>
      <c r="L293" s="835">
        <v>79.11</v>
      </c>
      <c r="M293" s="835">
        <v>79.11</v>
      </c>
      <c r="N293" s="832">
        <v>1</v>
      </c>
      <c r="O293" s="836">
        <v>0.5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25</v>
      </c>
      <c r="B294" s="832" t="s">
        <v>1399</v>
      </c>
      <c r="C294" s="832" t="s">
        <v>1404</v>
      </c>
      <c r="D294" s="833" t="s">
        <v>2196</v>
      </c>
      <c r="E294" s="834" t="s">
        <v>1432</v>
      </c>
      <c r="F294" s="832" t="s">
        <v>1400</v>
      </c>
      <c r="G294" s="832" t="s">
        <v>1823</v>
      </c>
      <c r="H294" s="832" t="s">
        <v>569</v>
      </c>
      <c r="I294" s="832" t="s">
        <v>1824</v>
      </c>
      <c r="J294" s="832" t="s">
        <v>1825</v>
      </c>
      <c r="K294" s="832" t="s">
        <v>1826</v>
      </c>
      <c r="L294" s="835">
        <v>110.19</v>
      </c>
      <c r="M294" s="835">
        <v>110.19</v>
      </c>
      <c r="N294" s="832">
        <v>1</v>
      </c>
      <c r="O294" s="836">
        <v>0.5</v>
      </c>
      <c r="P294" s="835"/>
      <c r="Q294" s="837">
        <v>0</v>
      </c>
      <c r="R294" s="832"/>
      <c r="S294" s="837">
        <v>0</v>
      </c>
      <c r="T294" s="836"/>
      <c r="U294" s="838">
        <v>0</v>
      </c>
    </row>
    <row r="295" spans="1:21" ht="14.4" customHeight="1" x14ac:dyDescent="0.3">
      <c r="A295" s="831">
        <v>25</v>
      </c>
      <c r="B295" s="832" t="s">
        <v>1399</v>
      </c>
      <c r="C295" s="832" t="s">
        <v>1404</v>
      </c>
      <c r="D295" s="833" t="s">
        <v>2196</v>
      </c>
      <c r="E295" s="834" t="s">
        <v>1432</v>
      </c>
      <c r="F295" s="832" t="s">
        <v>1401</v>
      </c>
      <c r="G295" s="832" t="s">
        <v>1465</v>
      </c>
      <c r="H295" s="832" t="s">
        <v>569</v>
      </c>
      <c r="I295" s="832" t="s">
        <v>1466</v>
      </c>
      <c r="J295" s="832" t="s">
        <v>1427</v>
      </c>
      <c r="K295" s="832"/>
      <c r="L295" s="835">
        <v>0</v>
      </c>
      <c r="M295" s="835">
        <v>0</v>
      </c>
      <c r="N295" s="832">
        <v>4</v>
      </c>
      <c r="O295" s="836">
        <v>4</v>
      </c>
      <c r="P295" s="835">
        <v>0</v>
      </c>
      <c r="Q295" s="837"/>
      <c r="R295" s="832">
        <v>3</v>
      </c>
      <c r="S295" s="837">
        <v>0.75</v>
      </c>
      <c r="T295" s="836">
        <v>3</v>
      </c>
      <c r="U295" s="838">
        <v>0.75</v>
      </c>
    </row>
    <row r="296" spans="1:21" ht="14.4" customHeight="1" x14ac:dyDescent="0.3">
      <c r="A296" s="831">
        <v>25</v>
      </c>
      <c r="B296" s="832" t="s">
        <v>1399</v>
      </c>
      <c r="C296" s="832" t="s">
        <v>1404</v>
      </c>
      <c r="D296" s="833" t="s">
        <v>2196</v>
      </c>
      <c r="E296" s="834" t="s">
        <v>1435</v>
      </c>
      <c r="F296" s="832" t="s">
        <v>1400</v>
      </c>
      <c r="G296" s="832" t="s">
        <v>1454</v>
      </c>
      <c r="H296" s="832" t="s">
        <v>606</v>
      </c>
      <c r="I296" s="832" t="s">
        <v>1264</v>
      </c>
      <c r="J296" s="832" t="s">
        <v>1018</v>
      </c>
      <c r="K296" s="832" t="s">
        <v>1265</v>
      </c>
      <c r="L296" s="835">
        <v>154.36000000000001</v>
      </c>
      <c r="M296" s="835">
        <v>3395.9200000000005</v>
      </c>
      <c r="N296" s="832">
        <v>22</v>
      </c>
      <c r="O296" s="836">
        <v>16.5</v>
      </c>
      <c r="P296" s="835">
        <v>1389.2400000000002</v>
      </c>
      <c r="Q296" s="837">
        <v>0.40909090909090912</v>
      </c>
      <c r="R296" s="832">
        <v>9</v>
      </c>
      <c r="S296" s="837">
        <v>0.40909090909090912</v>
      </c>
      <c r="T296" s="836">
        <v>8</v>
      </c>
      <c r="U296" s="838">
        <v>0.48484848484848486</v>
      </c>
    </row>
    <row r="297" spans="1:21" ht="14.4" customHeight="1" x14ac:dyDescent="0.3">
      <c r="A297" s="831">
        <v>25</v>
      </c>
      <c r="B297" s="832" t="s">
        <v>1399</v>
      </c>
      <c r="C297" s="832" t="s">
        <v>1404</v>
      </c>
      <c r="D297" s="833" t="s">
        <v>2196</v>
      </c>
      <c r="E297" s="834" t="s">
        <v>1435</v>
      </c>
      <c r="F297" s="832" t="s">
        <v>1400</v>
      </c>
      <c r="G297" s="832" t="s">
        <v>1454</v>
      </c>
      <c r="H297" s="832" t="s">
        <v>606</v>
      </c>
      <c r="I297" s="832" t="s">
        <v>1386</v>
      </c>
      <c r="J297" s="832" t="s">
        <v>1387</v>
      </c>
      <c r="K297" s="832" t="s">
        <v>1388</v>
      </c>
      <c r="L297" s="835">
        <v>149.52000000000001</v>
      </c>
      <c r="M297" s="835">
        <v>149.52000000000001</v>
      </c>
      <c r="N297" s="832">
        <v>1</v>
      </c>
      <c r="O297" s="836">
        <v>0.5</v>
      </c>
      <c r="P297" s="835">
        <v>149.52000000000001</v>
      </c>
      <c r="Q297" s="837">
        <v>1</v>
      </c>
      <c r="R297" s="832">
        <v>1</v>
      </c>
      <c r="S297" s="837">
        <v>1</v>
      </c>
      <c r="T297" s="836">
        <v>0.5</v>
      </c>
      <c r="U297" s="838">
        <v>1</v>
      </c>
    </row>
    <row r="298" spans="1:21" ht="14.4" customHeight="1" x14ac:dyDescent="0.3">
      <c r="A298" s="831">
        <v>25</v>
      </c>
      <c r="B298" s="832" t="s">
        <v>1399</v>
      </c>
      <c r="C298" s="832" t="s">
        <v>1404</v>
      </c>
      <c r="D298" s="833" t="s">
        <v>2196</v>
      </c>
      <c r="E298" s="834" t="s">
        <v>1435</v>
      </c>
      <c r="F298" s="832" t="s">
        <v>1400</v>
      </c>
      <c r="G298" s="832" t="s">
        <v>1454</v>
      </c>
      <c r="H298" s="832" t="s">
        <v>569</v>
      </c>
      <c r="I298" s="832" t="s">
        <v>1506</v>
      </c>
      <c r="J298" s="832" t="s">
        <v>1018</v>
      </c>
      <c r="K298" s="832" t="s">
        <v>1265</v>
      </c>
      <c r="L298" s="835">
        <v>154.36000000000001</v>
      </c>
      <c r="M298" s="835">
        <v>617.44000000000005</v>
      </c>
      <c r="N298" s="832">
        <v>4</v>
      </c>
      <c r="O298" s="836">
        <v>4</v>
      </c>
      <c r="P298" s="835">
        <v>308.72000000000003</v>
      </c>
      <c r="Q298" s="837">
        <v>0.5</v>
      </c>
      <c r="R298" s="832">
        <v>2</v>
      </c>
      <c r="S298" s="837">
        <v>0.5</v>
      </c>
      <c r="T298" s="836">
        <v>2</v>
      </c>
      <c r="U298" s="838">
        <v>0.5</v>
      </c>
    </row>
    <row r="299" spans="1:21" ht="14.4" customHeight="1" x14ac:dyDescent="0.3">
      <c r="A299" s="831">
        <v>25</v>
      </c>
      <c r="B299" s="832" t="s">
        <v>1399</v>
      </c>
      <c r="C299" s="832" t="s">
        <v>1404</v>
      </c>
      <c r="D299" s="833" t="s">
        <v>2196</v>
      </c>
      <c r="E299" s="834" t="s">
        <v>1435</v>
      </c>
      <c r="F299" s="832" t="s">
        <v>1400</v>
      </c>
      <c r="G299" s="832" t="s">
        <v>1577</v>
      </c>
      <c r="H299" s="832" t="s">
        <v>569</v>
      </c>
      <c r="I299" s="832" t="s">
        <v>1578</v>
      </c>
      <c r="J299" s="832" t="s">
        <v>1579</v>
      </c>
      <c r="K299" s="832" t="s">
        <v>1033</v>
      </c>
      <c r="L299" s="835">
        <v>170.52</v>
      </c>
      <c r="M299" s="835">
        <v>341.04</v>
      </c>
      <c r="N299" s="832">
        <v>2</v>
      </c>
      <c r="O299" s="836">
        <v>0.5</v>
      </c>
      <c r="P299" s="835">
        <v>341.04</v>
      </c>
      <c r="Q299" s="837">
        <v>1</v>
      </c>
      <c r="R299" s="832">
        <v>2</v>
      </c>
      <c r="S299" s="837">
        <v>1</v>
      </c>
      <c r="T299" s="836">
        <v>0.5</v>
      </c>
      <c r="U299" s="838">
        <v>1</v>
      </c>
    </row>
    <row r="300" spans="1:21" ht="14.4" customHeight="1" x14ac:dyDescent="0.3">
      <c r="A300" s="831">
        <v>25</v>
      </c>
      <c r="B300" s="832" t="s">
        <v>1399</v>
      </c>
      <c r="C300" s="832" t="s">
        <v>1404</v>
      </c>
      <c r="D300" s="833" t="s">
        <v>2196</v>
      </c>
      <c r="E300" s="834" t="s">
        <v>1435</v>
      </c>
      <c r="F300" s="832" t="s">
        <v>1400</v>
      </c>
      <c r="G300" s="832" t="s">
        <v>1522</v>
      </c>
      <c r="H300" s="832" t="s">
        <v>569</v>
      </c>
      <c r="I300" s="832" t="s">
        <v>1523</v>
      </c>
      <c r="J300" s="832" t="s">
        <v>1524</v>
      </c>
      <c r="K300" s="832" t="s">
        <v>1033</v>
      </c>
      <c r="L300" s="835">
        <v>78.33</v>
      </c>
      <c r="M300" s="835">
        <v>156.66</v>
      </c>
      <c r="N300" s="832">
        <v>2</v>
      </c>
      <c r="O300" s="836">
        <v>0.5</v>
      </c>
      <c r="P300" s="835">
        <v>156.66</v>
      </c>
      <c r="Q300" s="837">
        <v>1</v>
      </c>
      <c r="R300" s="832">
        <v>2</v>
      </c>
      <c r="S300" s="837">
        <v>1</v>
      </c>
      <c r="T300" s="836">
        <v>0.5</v>
      </c>
      <c r="U300" s="838">
        <v>1</v>
      </c>
    </row>
    <row r="301" spans="1:21" ht="14.4" customHeight="1" x14ac:dyDescent="0.3">
      <c r="A301" s="831">
        <v>25</v>
      </c>
      <c r="B301" s="832" t="s">
        <v>1399</v>
      </c>
      <c r="C301" s="832" t="s">
        <v>1404</v>
      </c>
      <c r="D301" s="833" t="s">
        <v>2196</v>
      </c>
      <c r="E301" s="834" t="s">
        <v>1435</v>
      </c>
      <c r="F301" s="832" t="s">
        <v>1400</v>
      </c>
      <c r="G301" s="832" t="s">
        <v>1827</v>
      </c>
      <c r="H301" s="832" t="s">
        <v>569</v>
      </c>
      <c r="I301" s="832" t="s">
        <v>1828</v>
      </c>
      <c r="J301" s="832" t="s">
        <v>1047</v>
      </c>
      <c r="K301" s="832" t="s">
        <v>1829</v>
      </c>
      <c r="L301" s="835">
        <v>46.75</v>
      </c>
      <c r="M301" s="835">
        <v>280.5</v>
      </c>
      <c r="N301" s="832">
        <v>6</v>
      </c>
      <c r="O301" s="836">
        <v>2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25</v>
      </c>
      <c r="B302" s="832" t="s">
        <v>1399</v>
      </c>
      <c r="C302" s="832" t="s">
        <v>1404</v>
      </c>
      <c r="D302" s="833" t="s">
        <v>2196</v>
      </c>
      <c r="E302" s="834" t="s">
        <v>1435</v>
      </c>
      <c r="F302" s="832" t="s">
        <v>1400</v>
      </c>
      <c r="G302" s="832" t="s">
        <v>1474</v>
      </c>
      <c r="H302" s="832" t="s">
        <v>569</v>
      </c>
      <c r="I302" s="832" t="s">
        <v>1475</v>
      </c>
      <c r="J302" s="832" t="s">
        <v>1476</v>
      </c>
      <c r="K302" s="832" t="s">
        <v>1477</v>
      </c>
      <c r="L302" s="835">
        <v>121.07</v>
      </c>
      <c r="M302" s="835">
        <v>242.14</v>
      </c>
      <c r="N302" s="832">
        <v>2</v>
      </c>
      <c r="O302" s="836">
        <v>1.5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" customHeight="1" x14ac:dyDescent="0.3">
      <c r="A303" s="831">
        <v>25</v>
      </c>
      <c r="B303" s="832" t="s">
        <v>1399</v>
      </c>
      <c r="C303" s="832" t="s">
        <v>1404</v>
      </c>
      <c r="D303" s="833" t="s">
        <v>2196</v>
      </c>
      <c r="E303" s="834" t="s">
        <v>1435</v>
      </c>
      <c r="F303" s="832" t="s">
        <v>1400</v>
      </c>
      <c r="G303" s="832" t="s">
        <v>1696</v>
      </c>
      <c r="H303" s="832" t="s">
        <v>569</v>
      </c>
      <c r="I303" s="832" t="s">
        <v>1697</v>
      </c>
      <c r="J303" s="832" t="s">
        <v>1698</v>
      </c>
      <c r="K303" s="832" t="s">
        <v>1699</v>
      </c>
      <c r="L303" s="835">
        <v>159.71</v>
      </c>
      <c r="M303" s="835">
        <v>479.13</v>
      </c>
      <c r="N303" s="832">
        <v>3</v>
      </c>
      <c r="O303" s="836">
        <v>3</v>
      </c>
      <c r="P303" s="835">
        <v>319.42</v>
      </c>
      <c r="Q303" s="837">
        <v>0.66666666666666674</v>
      </c>
      <c r="R303" s="832">
        <v>2</v>
      </c>
      <c r="S303" s="837">
        <v>0.66666666666666663</v>
      </c>
      <c r="T303" s="836">
        <v>2</v>
      </c>
      <c r="U303" s="838">
        <v>0.66666666666666663</v>
      </c>
    </row>
    <row r="304" spans="1:21" ht="14.4" customHeight="1" x14ac:dyDescent="0.3">
      <c r="A304" s="831">
        <v>25</v>
      </c>
      <c r="B304" s="832" t="s">
        <v>1399</v>
      </c>
      <c r="C304" s="832" t="s">
        <v>1404</v>
      </c>
      <c r="D304" s="833" t="s">
        <v>2196</v>
      </c>
      <c r="E304" s="834" t="s">
        <v>1435</v>
      </c>
      <c r="F304" s="832" t="s">
        <v>1400</v>
      </c>
      <c r="G304" s="832" t="s">
        <v>1830</v>
      </c>
      <c r="H304" s="832" t="s">
        <v>569</v>
      </c>
      <c r="I304" s="832" t="s">
        <v>1831</v>
      </c>
      <c r="J304" s="832" t="s">
        <v>614</v>
      </c>
      <c r="K304" s="832" t="s">
        <v>1832</v>
      </c>
      <c r="L304" s="835">
        <v>0</v>
      </c>
      <c r="M304" s="835">
        <v>0</v>
      </c>
      <c r="N304" s="832">
        <v>1</v>
      </c>
      <c r="O304" s="836">
        <v>0.5</v>
      </c>
      <c r="P304" s="835"/>
      <c r="Q304" s="837"/>
      <c r="R304" s="832"/>
      <c r="S304" s="837">
        <v>0</v>
      </c>
      <c r="T304" s="836"/>
      <c r="U304" s="838">
        <v>0</v>
      </c>
    </row>
    <row r="305" spans="1:21" ht="14.4" customHeight="1" x14ac:dyDescent="0.3">
      <c r="A305" s="831">
        <v>25</v>
      </c>
      <c r="B305" s="832" t="s">
        <v>1399</v>
      </c>
      <c r="C305" s="832" t="s">
        <v>1404</v>
      </c>
      <c r="D305" s="833" t="s">
        <v>2196</v>
      </c>
      <c r="E305" s="834" t="s">
        <v>1435</v>
      </c>
      <c r="F305" s="832" t="s">
        <v>1400</v>
      </c>
      <c r="G305" s="832" t="s">
        <v>1612</v>
      </c>
      <c r="H305" s="832" t="s">
        <v>569</v>
      </c>
      <c r="I305" s="832" t="s">
        <v>1833</v>
      </c>
      <c r="J305" s="832" t="s">
        <v>1834</v>
      </c>
      <c r="K305" s="832" t="s">
        <v>1835</v>
      </c>
      <c r="L305" s="835">
        <v>76.180000000000007</v>
      </c>
      <c r="M305" s="835">
        <v>76.180000000000007</v>
      </c>
      <c r="N305" s="832">
        <v>1</v>
      </c>
      <c r="O305" s="836">
        <v>0.5</v>
      </c>
      <c r="P305" s="835">
        <v>76.180000000000007</v>
      </c>
      <c r="Q305" s="837">
        <v>1</v>
      </c>
      <c r="R305" s="832">
        <v>1</v>
      </c>
      <c r="S305" s="837">
        <v>1</v>
      </c>
      <c r="T305" s="836">
        <v>0.5</v>
      </c>
      <c r="U305" s="838">
        <v>1</v>
      </c>
    </row>
    <row r="306" spans="1:21" ht="14.4" customHeight="1" x14ac:dyDescent="0.3">
      <c r="A306" s="831">
        <v>25</v>
      </c>
      <c r="B306" s="832" t="s">
        <v>1399</v>
      </c>
      <c r="C306" s="832" t="s">
        <v>1404</v>
      </c>
      <c r="D306" s="833" t="s">
        <v>2196</v>
      </c>
      <c r="E306" s="834" t="s">
        <v>1435</v>
      </c>
      <c r="F306" s="832" t="s">
        <v>1400</v>
      </c>
      <c r="G306" s="832" t="s">
        <v>1612</v>
      </c>
      <c r="H306" s="832" t="s">
        <v>569</v>
      </c>
      <c r="I306" s="832" t="s">
        <v>1613</v>
      </c>
      <c r="J306" s="832" t="s">
        <v>1614</v>
      </c>
      <c r="K306" s="832" t="s">
        <v>1615</v>
      </c>
      <c r="L306" s="835">
        <v>26.9</v>
      </c>
      <c r="M306" s="835">
        <v>26.9</v>
      </c>
      <c r="N306" s="832">
        <v>1</v>
      </c>
      <c r="O306" s="836">
        <v>1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25</v>
      </c>
      <c r="B307" s="832" t="s">
        <v>1399</v>
      </c>
      <c r="C307" s="832" t="s">
        <v>1404</v>
      </c>
      <c r="D307" s="833" t="s">
        <v>2196</v>
      </c>
      <c r="E307" s="834" t="s">
        <v>1435</v>
      </c>
      <c r="F307" s="832" t="s">
        <v>1400</v>
      </c>
      <c r="G307" s="832" t="s">
        <v>1705</v>
      </c>
      <c r="H307" s="832" t="s">
        <v>569</v>
      </c>
      <c r="I307" s="832" t="s">
        <v>1836</v>
      </c>
      <c r="J307" s="832" t="s">
        <v>1837</v>
      </c>
      <c r="K307" s="832" t="s">
        <v>1556</v>
      </c>
      <c r="L307" s="835">
        <v>98.75</v>
      </c>
      <c r="M307" s="835">
        <v>197.5</v>
      </c>
      <c r="N307" s="832">
        <v>2</v>
      </c>
      <c r="O307" s="836">
        <v>1</v>
      </c>
      <c r="P307" s="835">
        <v>197.5</v>
      </c>
      <c r="Q307" s="837">
        <v>1</v>
      </c>
      <c r="R307" s="832">
        <v>2</v>
      </c>
      <c r="S307" s="837">
        <v>1</v>
      </c>
      <c r="T307" s="836">
        <v>1</v>
      </c>
      <c r="U307" s="838">
        <v>1</v>
      </c>
    </row>
    <row r="308" spans="1:21" ht="14.4" customHeight="1" x14ac:dyDescent="0.3">
      <c r="A308" s="831">
        <v>25</v>
      </c>
      <c r="B308" s="832" t="s">
        <v>1399</v>
      </c>
      <c r="C308" s="832" t="s">
        <v>1404</v>
      </c>
      <c r="D308" s="833" t="s">
        <v>2196</v>
      </c>
      <c r="E308" s="834" t="s">
        <v>1435</v>
      </c>
      <c r="F308" s="832" t="s">
        <v>1400</v>
      </c>
      <c r="G308" s="832" t="s">
        <v>1455</v>
      </c>
      <c r="H308" s="832" t="s">
        <v>569</v>
      </c>
      <c r="I308" s="832" t="s">
        <v>1456</v>
      </c>
      <c r="J308" s="832" t="s">
        <v>1457</v>
      </c>
      <c r="K308" s="832" t="s">
        <v>1458</v>
      </c>
      <c r="L308" s="835">
        <v>132.97999999999999</v>
      </c>
      <c r="M308" s="835">
        <v>1861.7199999999998</v>
      </c>
      <c r="N308" s="832">
        <v>14</v>
      </c>
      <c r="O308" s="836">
        <v>7</v>
      </c>
      <c r="P308" s="835">
        <v>1329.8</v>
      </c>
      <c r="Q308" s="837">
        <v>0.7142857142857143</v>
      </c>
      <c r="R308" s="832">
        <v>10</v>
      </c>
      <c r="S308" s="837">
        <v>0.7142857142857143</v>
      </c>
      <c r="T308" s="836">
        <v>5</v>
      </c>
      <c r="U308" s="838">
        <v>0.7142857142857143</v>
      </c>
    </row>
    <row r="309" spans="1:21" ht="14.4" customHeight="1" x14ac:dyDescent="0.3">
      <c r="A309" s="831">
        <v>25</v>
      </c>
      <c r="B309" s="832" t="s">
        <v>1399</v>
      </c>
      <c r="C309" s="832" t="s">
        <v>1404</v>
      </c>
      <c r="D309" s="833" t="s">
        <v>2196</v>
      </c>
      <c r="E309" s="834" t="s">
        <v>1435</v>
      </c>
      <c r="F309" s="832" t="s">
        <v>1400</v>
      </c>
      <c r="G309" s="832" t="s">
        <v>1455</v>
      </c>
      <c r="H309" s="832" t="s">
        <v>569</v>
      </c>
      <c r="I309" s="832" t="s">
        <v>1540</v>
      </c>
      <c r="J309" s="832" t="s">
        <v>1457</v>
      </c>
      <c r="K309" s="832" t="s">
        <v>1458</v>
      </c>
      <c r="L309" s="835">
        <v>132.97999999999999</v>
      </c>
      <c r="M309" s="835">
        <v>398.93999999999994</v>
      </c>
      <c r="N309" s="832">
        <v>3</v>
      </c>
      <c r="O309" s="836">
        <v>1</v>
      </c>
      <c r="P309" s="835">
        <v>398.93999999999994</v>
      </c>
      <c r="Q309" s="837">
        <v>1</v>
      </c>
      <c r="R309" s="832">
        <v>3</v>
      </c>
      <c r="S309" s="837">
        <v>1</v>
      </c>
      <c r="T309" s="836">
        <v>1</v>
      </c>
      <c r="U309" s="838">
        <v>1</v>
      </c>
    </row>
    <row r="310" spans="1:21" ht="14.4" customHeight="1" x14ac:dyDescent="0.3">
      <c r="A310" s="831">
        <v>25</v>
      </c>
      <c r="B310" s="832" t="s">
        <v>1399</v>
      </c>
      <c r="C310" s="832" t="s">
        <v>1404</v>
      </c>
      <c r="D310" s="833" t="s">
        <v>2196</v>
      </c>
      <c r="E310" s="834" t="s">
        <v>1435</v>
      </c>
      <c r="F310" s="832" t="s">
        <v>1400</v>
      </c>
      <c r="G310" s="832" t="s">
        <v>1838</v>
      </c>
      <c r="H310" s="832" t="s">
        <v>569</v>
      </c>
      <c r="I310" s="832" t="s">
        <v>1839</v>
      </c>
      <c r="J310" s="832" t="s">
        <v>1840</v>
      </c>
      <c r="K310" s="832" t="s">
        <v>1841</v>
      </c>
      <c r="L310" s="835">
        <v>73.989999999999995</v>
      </c>
      <c r="M310" s="835">
        <v>147.97999999999999</v>
      </c>
      <c r="N310" s="832">
        <v>2</v>
      </c>
      <c r="O310" s="836">
        <v>0.5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25</v>
      </c>
      <c r="B311" s="832" t="s">
        <v>1399</v>
      </c>
      <c r="C311" s="832" t="s">
        <v>1404</v>
      </c>
      <c r="D311" s="833" t="s">
        <v>2196</v>
      </c>
      <c r="E311" s="834" t="s">
        <v>1435</v>
      </c>
      <c r="F311" s="832" t="s">
        <v>1400</v>
      </c>
      <c r="G311" s="832" t="s">
        <v>1838</v>
      </c>
      <c r="H311" s="832" t="s">
        <v>569</v>
      </c>
      <c r="I311" s="832" t="s">
        <v>1842</v>
      </c>
      <c r="J311" s="832" t="s">
        <v>1840</v>
      </c>
      <c r="K311" s="832" t="s">
        <v>1841</v>
      </c>
      <c r="L311" s="835">
        <v>0</v>
      </c>
      <c r="M311" s="835">
        <v>0</v>
      </c>
      <c r="N311" s="832">
        <v>1</v>
      </c>
      <c r="O311" s="836">
        <v>1</v>
      </c>
      <c r="P311" s="835"/>
      <c r="Q311" s="837"/>
      <c r="R311" s="832"/>
      <c r="S311" s="837">
        <v>0</v>
      </c>
      <c r="T311" s="836"/>
      <c r="U311" s="838">
        <v>0</v>
      </c>
    </row>
    <row r="312" spans="1:21" ht="14.4" customHeight="1" x14ac:dyDescent="0.3">
      <c r="A312" s="831">
        <v>25</v>
      </c>
      <c r="B312" s="832" t="s">
        <v>1399</v>
      </c>
      <c r="C312" s="832" t="s">
        <v>1404</v>
      </c>
      <c r="D312" s="833" t="s">
        <v>2196</v>
      </c>
      <c r="E312" s="834" t="s">
        <v>1435</v>
      </c>
      <c r="F312" s="832" t="s">
        <v>1400</v>
      </c>
      <c r="G312" s="832" t="s">
        <v>1559</v>
      </c>
      <c r="H312" s="832" t="s">
        <v>606</v>
      </c>
      <c r="I312" s="832" t="s">
        <v>1560</v>
      </c>
      <c r="J312" s="832" t="s">
        <v>1561</v>
      </c>
      <c r="K312" s="832" t="s">
        <v>1562</v>
      </c>
      <c r="L312" s="835">
        <v>7132.14</v>
      </c>
      <c r="M312" s="835">
        <v>14264.28</v>
      </c>
      <c r="N312" s="832">
        <v>2</v>
      </c>
      <c r="O312" s="836">
        <v>2</v>
      </c>
      <c r="P312" s="835">
        <v>14264.28</v>
      </c>
      <c r="Q312" s="837">
        <v>1</v>
      </c>
      <c r="R312" s="832">
        <v>2</v>
      </c>
      <c r="S312" s="837">
        <v>1</v>
      </c>
      <c r="T312" s="836">
        <v>2</v>
      </c>
      <c r="U312" s="838">
        <v>1</v>
      </c>
    </row>
    <row r="313" spans="1:21" ht="14.4" customHeight="1" x14ac:dyDescent="0.3">
      <c r="A313" s="831">
        <v>25</v>
      </c>
      <c r="B313" s="832" t="s">
        <v>1399</v>
      </c>
      <c r="C313" s="832" t="s">
        <v>1404</v>
      </c>
      <c r="D313" s="833" t="s">
        <v>2196</v>
      </c>
      <c r="E313" s="834" t="s">
        <v>1435</v>
      </c>
      <c r="F313" s="832" t="s">
        <v>1400</v>
      </c>
      <c r="G313" s="832" t="s">
        <v>1843</v>
      </c>
      <c r="H313" s="832" t="s">
        <v>569</v>
      </c>
      <c r="I313" s="832" t="s">
        <v>1844</v>
      </c>
      <c r="J313" s="832" t="s">
        <v>1845</v>
      </c>
      <c r="K313" s="832" t="s">
        <v>1846</v>
      </c>
      <c r="L313" s="835">
        <v>0</v>
      </c>
      <c r="M313" s="835">
        <v>0</v>
      </c>
      <c r="N313" s="832">
        <v>4</v>
      </c>
      <c r="O313" s="836">
        <v>2</v>
      </c>
      <c r="P313" s="835"/>
      <c r="Q313" s="837"/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25</v>
      </c>
      <c r="B314" s="832" t="s">
        <v>1399</v>
      </c>
      <c r="C314" s="832" t="s">
        <v>1404</v>
      </c>
      <c r="D314" s="833" t="s">
        <v>2196</v>
      </c>
      <c r="E314" s="834" t="s">
        <v>1435</v>
      </c>
      <c r="F314" s="832" t="s">
        <v>1400</v>
      </c>
      <c r="G314" s="832" t="s">
        <v>1478</v>
      </c>
      <c r="H314" s="832" t="s">
        <v>569</v>
      </c>
      <c r="I314" s="832" t="s">
        <v>1479</v>
      </c>
      <c r="J314" s="832" t="s">
        <v>1052</v>
      </c>
      <c r="K314" s="832" t="s">
        <v>1480</v>
      </c>
      <c r="L314" s="835">
        <v>34.19</v>
      </c>
      <c r="M314" s="835">
        <v>68.38</v>
      </c>
      <c r="N314" s="832">
        <v>2</v>
      </c>
      <c r="O314" s="836">
        <v>0.5</v>
      </c>
      <c r="P314" s="835">
        <v>68.38</v>
      </c>
      <c r="Q314" s="837">
        <v>1</v>
      </c>
      <c r="R314" s="832">
        <v>2</v>
      </c>
      <c r="S314" s="837">
        <v>1</v>
      </c>
      <c r="T314" s="836">
        <v>0.5</v>
      </c>
      <c r="U314" s="838">
        <v>1</v>
      </c>
    </row>
    <row r="315" spans="1:21" ht="14.4" customHeight="1" x14ac:dyDescent="0.3">
      <c r="A315" s="831">
        <v>25</v>
      </c>
      <c r="B315" s="832" t="s">
        <v>1399</v>
      </c>
      <c r="C315" s="832" t="s">
        <v>1404</v>
      </c>
      <c r="D315" s="833" t="s">
        <v>2196</v>
      </c>
      <c r="E315" s="834" t="s">
        <v>1435</v>
      </c>
      <c r="F315" s="832" t="s">
        <v>1400</v>
      </c>
      <c r="G315" s="832" t="s">
        <v>1461</v>
      </c>
      <c r="H315" s="832" t="s">
        <v>606</v>
      </c>
      <c r="I315" s="832" t="s">
        <v>1481</v>
      </c>
      <c r="J315" s="832" t="s">
        <v>641</v>
      </c>
      <c r="K315" s="832" t="s">
        <v>1482</v>
      </c>
      <c r="L315" s="835">
        <v>24.22</v>
      </c>
      <c r="M315" s="835">
        <v>72.66</v>
      </c>
      <c r="N315" s="832">
        <v>3</v>
      </c>
      <c r="O315" s="836">
        <v>3</v>
      </c>
      <c r="P315" s="835">
        <v>24.22</v>
      </c>
      <c r="Q315" s="837">
        <v>0.33333333333333331</v>
      </c>
      <c r="R315" s="832">
        <v>1</v>
      </c>
      <c r="S315" s="837">
        <v>0.33333333333333331</v>
      </c>
      <c r="T315" s="836">
        <v>1</v>
      </c>
      <c r="U315" s="838">
        <v>0.33333333333333331</v>
      </c>
    </row>
    <row r="316" spans="1:21" ht="14.4" customHeight="1" x14ac:dyDescent="0.3">
      <c r="A316" s="831">
        <v>25</v>
      </c>
      <c r="B316" s="832" t="s">
        <v>1399</v>
      </c>
      <c r="C316" s="832" t="s">
        <v>1404</v>
      </c>
      <c r="D316" s="833" t="s">
        <v>2196</v>
      </c>
      <c r="E316" s="834" t="s">
        <v>1435</v>
      </c>
      <c r="F316" s="832" t="s">
        <v>1400</v>
      </c>
      <c r="G316" s="832" t="s">
        <v>1461</v>
      </c>
      <c r="H316" s="832" t="s">
        <v>606</v>
      </c>
      <c r="I316" s="832" t="s">
        <v>1317</v>
      </c>
      <c r="J316" s="832" t="s">
        <v>641</v>
      </c>
      <c r="K316" s="832" t="s">
        <v>1318</v>
      </c>
      <c r="L316" s="835">
        <v>48.42</v>
      </c>
      <c r="M316" s="835">
        <v>96.84</v>
      </c>
      <c r="N316" s="832">
        <v>2</v>
      </c>
      <c r="O316" s="836">
        <v>2</v>
      </c>
      <c r="P316" s="835">
        <v>48.42</v>
      </c>
      <c r="Q316" s="837">
        <v>0.5</v>
      </c>
      <c r="R316" s="832">
        <v>1</v>
      </c>
      <c r="S316" s="837">
        <v>0.5</v>
      </c>
      <c r="T316" s="836">
        <v>1</v>
      </c>
      <c r="U316" s="838">
        <v>0.5</v>
      </c>
    </row>
    <row r="317" spans="1:21" ht="14.4" customHeight="1" x14ac:dyDescent="0.3">
      <c r="A317" s="831">
        <v>25</v>
      </c>
      <c r="B317" s="832" t="s">
        <v>1399</v>
      </c>
      <c r="C317" s="832" t="s">
        <v>1404</v>
      </c>
      <c r="D317" s="833" t="s">
        <v>2196</v>
      </c>
      <c r="E317" s="834" t="s">
        <v>1435</v>
      </c>
      <c r="F317" s="832" t="s">
        <v>1400</v>
      </c>
      <c r="G317" s="832" t="s">
        <v>1461</v>
      </c>
      <c r="H317" s="832" t="s">
        <v>569</v>
      </c>
      <c r="I317" s="832" t="s">
        <v>1568</v>
      </c>
      <c r="J317" s="832" t="s">
        <v>641</v>
      </c>
      <c r="K317" s="832" t="s">
        <v>1569</v>
      </c>
      <c r="L317" s="835">
        <v>48.42</v>
      </c>
      <c r="M317" s="835">
        <v>145.26</v>
      </c>
      <c r="N317" s="832">
        <v>3</v>
      </c>
      <c r="O317" s="836">
        <v>2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25</v>
      </c>
      <c r="B318" s="832" t="s">
        <v>1399</v>
      </c>
      <c r="C318" s="832" t="s">
        <v>1404</v>
      </c>
      <c r="D318" s="833" t="s">
        <v>2196</v>
      </c>
      <c r="E318" s="834" t="s">
        <v>1435</v>
      </c>
      <c r="F318" s="832" t="s">
        <v>1400</v>
      </c>
      <c r="G318" s="832" t="s">
        <v>1461</v>
      </c>
      <c r="H318" s="832" t="s">
        <v>569</v>
      </c>
      <c r="I318" s="832" t="s">
        <v>1462</v>
      </c>
      <c r="J318" s="832" t="s">
        <v>641</v>
      </c>
      <c r="K318" s="832" t="s">
        <v>1463</v>
      </c>
      <c r="L318" s="835">
        <v>24.22</v>
      </c>
      <c r="M318" s="835">
        <v>217.98</v>
      </c>
      <c r="N318" s="832">
        <v>9</v>
      </c>
      <c r="O318" s="836">
        <v>8</v>
      </c>
      <c r="P318" s="835">
        <v>48.44</v>
      </c>
      <c r="Q318" s="837">
        <v>0.22222222222222221</v>
      </c>
      <c r="R318" s="832">
        <v>2</v>
      </c>
      <c r="S318" s="837">
        <v>0.22222222222222221</v>
      </c>
      <c r="T318" s="836">
        <v>1</v>
      </c>
      <c r="U318" s="838">
        <v>0.125</v>
      </c>
    </row>
    <row r="319" spans="1:21" ht="14.4" customHeight="1" x14ac:dyDescent="0.3">
      <c r="A319" s="831">
        <v>25</v>
      </c>
      <c r="B319" s="832" t="s">
        <v>1399</v>
      </c>
      <c r="C319" s="832" t="s">
        <v>1404</v>
      </c>
      <c r="D319" s="833" t="s">
        <v>2196</v>
      </c>
      <c r="E319" s="834" t="s">
        <v>1435</v>
      </c>
      <c r="F319" s="832" t="s">
        <v>1400</v>
      </c>
      <c r="G319" s="832" t="s">
        <v>1847</v>
      </c>
      <c r="H319" s="832" t="s">
        <v>569</v>
      </c>
      <c r="I319" s="832" t="s">
        <v>1848</v>
      </c>
      <c r="J319" s="832" t="s">
        <v>1849</v>
      </c>
      <c r="K319" s="832" t="s">
        <v>1850</v>
      </c>
      <c r="L319" s="835">
        <v>0</v>
      </c>
      <c r="M319" s="835">
        <v>0</v>
      </c>
      <c r="N319" s="832">
        <v>1</v>
      </c>
      <c r="O319" s="836">
        <v>1</v>
      </c>
      <c r="P319" s="835"/>
      <c r="Q319" s="837"/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25</v>
      </c>
      <c r="B320" s="832" t="s">
        <v>1399</v>
      </c>
      <c r="C320" s="832" t="s">
        <v>1404</v>
      </c>
      <c r="D320" s="833" t="s">
        <v>2196</v>
      </c>
      <c r="E320" s="834" t="s">
        <v>1435</v>
      </c>
      <c r="F320" s="832" t="s">
        <v>1400</v>
      </c>
      <c r="G320" s="832" t="s">
        <v>1464</v>
      </c>
      <c r="H320" s="832" t="s">
        <v>606</v>
      </c>
      <c r="I320" s="832" t="s">
        <v>1329</v>
      </c>
      <c r="J320" s="832" t="s">
        <v>1330</v>
      </c>
      <c r="K320" s="832" t="s">
        <v>1331</v>
      </c>
      <c r="L320" s="835">
        <v>0</v>
      </c>
      <c r="M320" s="835">
        <v>0</v>
      </c>
      <c r="N320" s="832">
        <v>6</v>
      </c>
      <c r="O320" s="836">
        <v>5</v>
      </c>
      <c r="P320" s="835">
        <v>0</v>
      </c>
      <c r="Q320" s="837"/>
      <c r="R320" s="832">
        <v>2</v>
      </c>
      <c r="S320" s="837">
        <v>0.33333333333333331</v>
      </c>
      <c r="T320" s="836">
        <v>1.5</v>
      </c>
      <c r="U320" s="838">
        <v>0.3</v>
      </c>
    </row>
    <row r="321" spans="1:21" ht="14.4" customHeight="1" x14ac:dyDescent="0.3">
      <c r="A321" s="831">
        <v>25</v>
      </c>
      <c r="B321" s="832" t="s">
        <v>1399</v>
      </c>
      <c r="C321" s="832" t="s">
        <v>1404</v>
      </c>
      <c r="D321" s="833" t="s">
        <v>2196</v>
      </c>
      <c r="E321" s="834" t="s">
        <v>1435</v>
      </c>
      <c r="F321" s="832" t="s">
        <v>1400</v>
      </c>
      <c r="G321" s="832" t="s">
        <v>1851</v>
      </c>
      <c r="H321" s="832" t="s">
        <v>569</v>
      </c>
      <c r="I321" s="832" t="s">
        <v>1852</v>
      </c>
      <c r="J321" s="832" t="s">
        <v>1853</v>
      </c>
      <c r="K321" s="832" t="s">
        <v>1854</v>
      </c>
      <c r="L321" s="835">
        <v>0</v>
      </c>
      <c r="M321" s="835">
        <v>0</v>
      </c>
      <c r="N321" s="832">
        <v>1</v>
      </c>
      <c r="O321" s="836">
        <v>0.5</v>
      </c>
      <c r="P321" s="835"/>
      <c r="Q321" s="837"/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25</v>
      </c>
      <c r="B322" s="832" t="s">
        <v>1399</v>
      </c>
      <c r="C322" s="832" t="s">
        <v>1404</v>
      </c>
      <c r="D322" s="833" t="s">
        <v>2196</v>
      </c>
      <c r="E322" s="834" t="s">
        <v>1439</v>
      </c>
      <c r="F322" s="832" t="s">
        <v>1400</v>
      </c>
      <c r="G322" s="832" t="s">
        <v>1454</v>
      </c>
      <c r="H322" s="832" t="s">
        <v>606</v>
      </c>
      <c r="I322" s="832" t="s">
        <v>1264</v>
      </c>
      <c r="J322" s="832" t="s">
        <v>1018</v>
      </c>
      <c r="K322" s="832" t="s">
        <v>1265</v>
      </c>
      <c r="L322" s="835">
        <v>154.36000000000001</v>
      </c>
      <c r="M322" s="835">
        <v>5711.3200000000015</v>
      </c>
      <c r="N322" s="832">
        <v>37</v>
      </c>
      <c r="O322" s="836">
        <v>22.5</v>
      </c>
      <c r="P322" s="835">
        <v>2161.0400000000004</v>
      </c>
      <c r="Q322" s="837">
        <v>0.37837837837837834</v>
      </c>
      <c r="R322" s="832">
        <v>14</v>
      </c>
      <c r="S322" s="837">
        <v>0.3783783783783784</v>
      </c>
      <c r="T322" s="836">
        <v>8</v>
      </c>
      <c r="U322" s="838">
        <v>0.35555555555555557</v>
      </c>
    </row>
    <row r="323" spans="1:21" ht="14.4" customHeight="1" x14ac:dyDescent="0.3">
      <c r="A323" s="831">
        <v>25</v>
      </c>
      <c r="B323" s="832" t="s">
        <v>1399</v>
      </c>
      <c r="C323" s="832" t="s">
        <v>1404</v>
      </c>
      <c r="D323" s="833" t="s">
        <v>2196</v>
      </c>
      <c r="E323" s="834" t="s">
        <v>1439</v>
      </c>
      <c r="F323" s="832" t="s">
        <v>1400</v>
      </c>
      <c r="G323" s="832" t="s">
        <v>1454</v>
      </c>
      <c r="H323" s="832" t="s">
        <v>569</v>
      </c>
      <c r="I323" s="832" t="s">
        <v>1506</v>
      </c>
      <c r="J323" s="832" t="s">
        <v>1018</v>
      </c>
      <c r="K323" s="832" t="s">
        <v>1265</v>
      </c>
      <c r="L323" s="835">
        <v>154.36000000000001</v>
      </c>
      <c r="M323" s="835">
        <v>154.36000000000001</v>
      </c>
      <c r="N323" s="832">
        <v>1</v>
      </c>
      <c r="O323" s="836">
        <v>0.5</v>
      </c>
      <c r="P323" s="835"/>
      <c r="Q323" s="837">
        <v>0</v>
      </c>
      <c r="R323" s="832"/>
      <c r="S323" s="837">
        <v>0</v>
      </c>
      <c r="T323" s="836"/>
      <c r="U323" s="838">
        <v>0</v>
      </c>
    </row>
    <row r="324" spans="1:21" ht="14.4" customHeight="1" x14ac:dyDescent="0.3">
      <c r="A324" s="831">
        <v>25</v>
      </c>
      <c r="B324" s="832" t="s">
        <v>1399</v>
      </c>
      <c r="C324" s="832" t="s">
        <v>1404</v>
      </c>
      <c r="D324" s="833" t="s">
        <v>2196</v>
      </c>
      <c r="E324" s="834" t="s">
        <v>1439</v>
      </c>
      <c r="F324" s="832" t="s">
        <v>1400</v>
      </c>
      <c r="G324" s="832" t="s">
        <v>1454</v>
      </c>
      <c r="H324" s="832" t="s">
        <v>606</v>
      </c>
      <c r="I324" s="832" t="s">
        <v>1262</v>
      </c>
      <c r="J324" s="832" t="s">
        <v>1018</v>
      </c>
      <c r="K324" s="832" t="s">
        <v>1263</v>
      </c>
      <c r="L324" s="835">
        <v>225.06</v>
      </c>
      <c r="M324" s="835">
        <v>675.18000000000006</v>
      </c>
      <c r="N324" s="832">
        <v>3</v>
      </c>
      <c r="O324" s="836">
        <v>2.5</v>
      </c>
      <c r="P324" s="835">
        <v>225.06</v>
      </c>
      <c r="Q324" s="837">
        <v>0.33333333333333331</v>
      </c>
      <c r="R324" s="832">
        <v>1</v>
      </c>
      <c r="S324" s="837">
        <v>0.33333333333333331</v>
      </c>
      <c r="T324" s="836">
        <v>1</v>
      </c>
      <c r="U324" s="838">
        <v>0.4</v>
      </c>
    </row>
    <row r="325" spans="1:21" ht="14.4" customHeight="1" x14ac:dyDescent="0.3">
      <c r="A325" s="831">
        <v>25</v>
      </c>
      <c r="B325" s="832" t="s">
        <v>1399</v>
      </c>
      <c r="C325" s="832" t="s">
        <v>1404</v>
      </c>
      <c r="D325" s="833" t="s">
        <v>2196</v>
      </c>
      <c r="E325" s="834" t="s">
        <v>1439</v>
      </c>
      <c r="F325" s="832" t="s">
        <v>1400</v>
      </c>
      <c r="G325" s="832" t="s">
        <v>1855</v>
      </c>
      <c r="H325" s="832" t="s">
        <v>569</v>
      </c>
      <c r="I325" s="832" t="s">
        <v>1856</v>
      </c>
      <c r="J325" s="832" t="s">
        <v>1857</v>
      </c>
      <c r="K325" s="832" t="s">
        <v>1858</v>
      </c>
      <c r="L325" s="835">
        <v>86.02</v>
      </c>
      <c r="M325" s="835">
        <v>172.04</v>
      </c>
      <c r="N325" s="832">
        <v>2</v>
      </c>
      <c r="O325" s="836">
        <v>2</v>
      </c>
      <c r="P325" s="835">
        <v>86.02</v>
      </c>
      <c r="Q325" s="837">
        <v>0.5</v>
      </c>
      <c r="R325" s="832">
        <v>1</v>
      </c>
      <c r="S325" s="837">
        <v>0.5</v>
      </c>
      <c r="T325" s="836">
        <v>1</v>
      </c>
      <c r="U325" s="838">
        <v>0.5</v>
      </c>
    </row>
    <row r="326" spans="1:21" ht="14.4" customHeight="1" x14ac:dyDescent="0.3">
      <c r="A326" s="831">
        <v>25</v>
      </c>
      <c r="B326" s="832" t="s">
        <v>1399</v>
      </c>
      <c r="C326" s="832" t="s">
        <v>1404</v>
      </c>
      <c r="D326" s="833" t="s">
        <v>2196</v>
      </c>
      <c r="E326" s="834" t="s">
        <v>1439</v>
      </c>
      <c r="F326" s="832" t="s">
        <v>1400</v>
      </c>
      <c r="G326" s="832" t="s">
        <v>1507</v>
      </c>
      <c r="H326" s="832" t="s">
        <v>569</v>
      </c>
      <c r="I326" s="832" t="s">
        <v>1555</v>
      </c>
      <c r="J326" s="832" t="s">
        <v>1272</v>
      </c>
      <c r="K326" s="832" t="s">
        <v>1556</v>
      </c>
      <c r="L326" s="835">
        <v>238.72</v>
      </c>
      <c r="M326" s="835">
        <v>477.44</v>
      </c>
      <c r="N326" s="832">
        <v>2</v>
      </c>
      <c r="O326" s="836">
        <v>2</v>
      </c>
      <c r="P326" s="835">
        <v>238.72</v>
      </c>
      <c r="Q326" s="837">
        <v>0.5</v>
      </c>
      <c r="R326" s="832">
        <v>1</v>
      </c>
      <c r="S326" s="837">
        <v>0.5</v>
      </c>
      <c r="T326" s="836">
        <v>1</v>
      </c>
      <c r="U326" s="838">
        <v>0.5</v>
      </c>
    </row>
    <row r="327" spans="1:21" ht="14.4" customHeight="1" x14ac:dyDescent="0.3">
      <c r="A327" s="831">
        <v>25</v>
      </c>
      <c r="B327" s="832" t="s">
        <v>1399</v>
      </c>
      <c r="C327" s="832" t="s">
        <v>1404</v>
      </c>
      <c r="D327" s="833" t="s">
        <v>2196</v>
      </c>
      <c r="E327" s="834" t="s">
        <v>1439</v>
      </c>
      <c r="F327" s="832" t="s">
        <v>1400</v>
      </c>
      <c r="G327" s="832" t="s">
        <v>1674</v>
      </c>
      <c r="H327" s="832" t="s">
        <v>569</v>
      </c>
      <c r="I327" s="832" t="s">
        <v>1859</v>
      </c>
      <c r="J327" s="832" t="s">
        <v>848</v>
      </c>
      <c r="K327" s="832" t="s">
        <v>849</v>
      </c>
      <c r="L327" s="835">
        <v>42.05</v>
      </c>
      <c r="M327" s="835">
        <v>42.05</v>
      </c>
      <c r="N327" s="832">
        <v>1</v>
      </c>
      <c r="O327" s="836">
        <v>1</v>
      </c>
      <c r="P327" s="835">
        <v>42.05</v>
      </c>
      <c r="Q327" s="837">
        <v>1</v>
      </c>
      <c r="R327" s="832">
        <v>1</v>
      </c>
      <c r="S327" s="837">
        <v>1</v>
      </c>
      <c r="T327" s="836">
        <v>1</v>
      </c>
      <c r="U327" s="838">
        <v>1</v>
      </c>
    </row>
    <row r="328" spans="1:21" ht="14.4" customHeight="1" x14ac:dyDescent="0.3">
      <c r="A328" s="831">
        <v>25</v>
      </c>
      <c r="B328" s="832" t="s">
        <v>1399</v>
      </c>
      <c r="C328" s="832" t="s">
        <v>1404</v>
      </c>
      <c r="D328" s="833" t="s">
        <v>2196</v>
      </c>
      <c r="E328" s="834" t="s">
        <v>1439</v>
      </c>
      <c r="F328" s="832" t="s">
        <v>1400</v>
      </c>
      <c r="G328" s="832" t="s">
        <v>1753</v>
      </c>
      <c r="H328" s="832" t="s">
        <v>569</v>
      </c>
      <c r="I328" s="832" t="s">
        <v>1754</v>
      </c>
      <c r="J328" s="832" t="s">
        <v>682</v>
      </c>
      <c r="K328" s="832" t="s">
        <v>1755</v>
      </c>
      <c r="L328" s="835">
        <v>18.809999999999999</v>
      </c>
      <c r="M328" s="835">
        <v>18.809999999999999</v>
      </c>
      <c r="N328" s="832">
        <v>1</v>
      </c>
      <c r="O328" s="836">
        <v>1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25</v>
      </c>
      <c r="B329" s="832" t="s">
        <v>1399</v>
      </c>
      <c r="C329" s="832" t="s">
        <v>1404</v>
      </c>
      <c r="D329" s="833" t="s">
        <v>2196</v>
      </c>
      <c r="E329" s="834" t="s">
        <v>1439</v>
      </c>
      <c r="F329" s="832" t="s">
        <v>1400</v>
      </c>
      <c r="G329" s="832" t="s">
        <v>1564</v>
      </c>
      <c r="H329" s="832" t="s">
        <v>569</v>
      </c>
      <c r="I329" s="832" t="s">
        <v>1860</v>
      </c>
      <c r="J329" s="832" t="s">
        <v>1861</v>
      </c>
      <c r="K329" s="832" t="s">
        <v>1862</v>
      </c>
      <c r="L329" s="835">
        <v>64.56</v>
      </c>
      <c r="M329" s="835">
        <v>64.56</v>
      </c>
      <c r="N329" s="832">
        <v>1</v>
      </c>
      <c r="O329" s="836">
        <v>1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25</v>
      </c>
      <c r="B330" s="832" t="s">
        <v>1399</v>
      </c>
      <c r="C330" s="832" t="s">
        <v>1404</v>
      </c>
      <c r="D330" s="833" t="s">
        <v>2196</v>
      </c>
      <c r="E330" s="834" t="s">
        <v>1439</v>
      </c>
      <c r="F330" s="832" t="s">
        <v>1400</v>
      </c>
      <c r="G330" s="832" t="s">
        <v>1537</v>
      </c>
      <c r="H330" s="832" t="s">
        <v>606</v>
      </c>
      <c r="I330" s="832" t="s">
        <v>1313</v>
      </c>
      <c r="J330" s="832" t="s">
        <v>1314</v>
      </c>
      <c r="K330" s="832" t="s">
        <v>1315</v>
      </c>
      <c r="L330" s="835">
        <v>3231.81</v>
      </c>
      <c r="M330" s="835">
        <v>3231.81</v>
      </c>
      <c r="N330" s="832">
        <v>1</v>
      </c>
      <c r="O330" s="836">
        <v>0.5</v>
      </c>
      <c r="P330" s="835">
        <v>3231.81</v>
      </c>
      <c r="Q330" s="837">
        <v>1</v>
      </c>
      <c r="R330" s="832">
        <v>1</v>
      </c>
      <c r="S330" s="837">
        <v>1</v>
      </c>
      <c r="T330" s="836">
        <v>0.5</v>
      </c>
      <c r="U330" s="838">
        <v>1</v>
      </c>
    </row>
    <row r="331" spans="1:21" ht="14.4" customHeight="1" x14ac:dyDescent="0.3">
      <c r="A331" s="831">
        <v>25</v>
      </c>
      <c r="B331" s="832" t="s">
        <v>1399</v>
      </c>
      <c r="C331" s="832" t="s">
        <v>1404</v>
      </c>
      <c r="D331" s="833" t="s">
        <v>2196</v>
      </c>
      <c r="E331" s="834" t="s">
        <v>1439</v>
      </c>
      <c r="F331" s="832" t="s">
        <v>1400</v>
      </c>
      <c r="G331" s="832" t="s">
        <v>1474</v>
      </c>
      <c r="H331" s="832" t="s">
        <v>569</v>
      </c>
      <c r="I331" s="832" t="s">
        <v>1694</v>
      </c>
      <c r="J331" s="832" t="s">
        <v>1476</v>
      </c>
      <c r="K331" s="832" t="s">
        <v>1695</v>
      </c>
      <c r="L331" s="835">
        <v>0</v>
      </c>
      <c r="M331" s="835">
        <v>0</v>
      </c>
      <c r="N331" s="832">
        <v>1</v>
      </c>
      <c r="O331" s="836">
        <v>0.5</v>
      </c>
      <c r="P331" s="835"/>
      <c r="Q331" s="837"/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25</v>
      </c>
      <c r="B332" s="832" t="s">
        <v>1399</v>
      </c>
      <c r="C332" s="832" t="s">
        <v>1404</v>
      </c>
      <c r="D332" s="833" t="s">
        <v>2196</v>
      </c>
      <c r="E332" s="834" t="s">
        <v>1439</v>
      </c>
      <c r="F332" s="832" t="s">
        <v>1400</v>
      </c>
      <c r="G332" s="832" t="s">
        <v>1863</v>
      </c>
      <c r="H332" s="832" t="s">
        <v>569</v>
      </c>
      <c r="I332" s="832" t="s">
        <v>1864</v>
      </c>
      <c r="J332" s="832" t="s">
        <v>1865</v>
      </c>
      <c r="K332" s="832" t="s">
        <v>1866</v>
      </c>
      <c r="L332" s="835">
        <v>0</v>
      </c>
      <c r="M332" s="835">
        <v>0</v>
      </c>
      <c r="N332" s="832">
        <v>1</v>
      </c>
      <c r="O332" s="836">
        <v>1</v>
      </c>
      <c r="P332" s="835">
        <v>0</v>
      </c>
      <c r="Q332" s="837"/>
      <c r="R332" s="832">
        <v>1</v>
      </c>
      <c r="S332" s="837">
        <v>1</v>
      </c>
      <c r="T332" s="836">
        <v>1</v>
      </c>
      <c r="U332" s="838">
        <v>1</v>
      </c>
    </row>
    <row r="333" spans="1:21" ht="14.4" customHeight="1" x14ac:dyDescent="0.3">
      <c r="A333" s="831">
        <v>25</v>
      </c>
      <c r="B333" s="832" t="s">
        <v>1399</v>
      </c>
      <c r="C333" s="832" t="s">
        <v>1404</v>
      </c>
      <c r="D333" s="833" t="s">
        <v>2196</v>
      </c>
      <c r="E333" s="834" t="s">
        <v>1439</v>
      </c>
      <c r="F333" s="832" t="s">
        <v>1400</v>
      </c>
      <c r="G333" s="832" t="s">
        <v>1488</v>
      </c>
      <c r="H333" s="832" t="s">
        <v>569</v>
      </c>
      <c r="I333" s="832" t="s">
        <v>1489</v>
      </c>
      <c r="J333" s="832" t="s">
        <v>1054</v>
      </c>
      <c r="K333" s="832" t="s">
        <v>1490</v>
      </c>
      <c r="L333" s="835">
        <v>48.09</v>
      </c>
      <c r="M333" s="835">
        <v>48.09</v>
      </c>
      <c r="N333" s="832">
        <v>1</v>
      </c>
      <c r="O333" s="836">
        <v>1</v>
      </c>
      <c r="P333" s="835">
        <v>48.09</v>
      </c>
      <c r="Q333" s="837">
        <v>1</v>
      </c>
      <c r="R333" s="832">
        <v>1</v>
      </c>
      <c r="S333" s="837">
        <v>1</v>
      </c>
      <c r="T333" s="836">
        <v>1</v>
      </c>
      <c r="U333" s="838">
        <v>1</v>
      </c>
    </row>
    <row r="334" spans="1:21" ht="14.4" customHeight="1" x14ac:dyDescent="0.3">
      <c r="A334" s="831">
        <v>25</v>
      </c>
      <c r="B334" s="832" t="s">
        <v>1399</v>
      </c>
      <c r="C334" s="832" t="s">
        <v>1404</v>
      </c>
      <c r="D334" s="833" t="s">
        <v>2196</v>
      </c>
      <c r="E334" s="834" t="s">
        <v>1439</v>
      </c>
      <c r="F334" s="832" t="s">
        <v>1400</v>
      </c>
      <c r="G334" s="832" t="s">
        <v>1488</v>
      </c>
      <c r="H334" s="832" t="s">
        <v>569</v>
      </c>
      <c r="I334" s="832" t="s">
        <v>1762</v>
      </c>
      <c r="J334" s="832" t="s">
        <v>1763</v>
      </c>
      <c r="K334" s="832" t="s">
        <v>1764</v>
      </c>
      <c r="L334" s="835">
        <v>89.91</v>
      </c>
      <c r="M334" s="835">
        <v>89.91</v>
      </c>
      <c r="N334" s="832">
        <v>1</v>
      </c>
      <c r="O334" s="836">
        <v>1</v>
      </c>
      <c r="P334" s="835">
        <v>89.91</v>
      </c>
      <c r="Q334" s="837">
        <v>1</v>
      </c>
      <c r="R334" s="832">
        <v>1</v>
      </c>
      <c r="S334" s="837">
        <v>1</v>
      </c>
      <c r="T334" s="836">
        <v>1</v>
      </c>
      <c r="U334" s="838">
        <v>1</v>
      </c>
    </row>
    <row r="335" spans="1:21" ht="14.4" customHeight="1" x14ac:dyDescent="0.3">
      <c r="A335" s="831">
        <v>25</v>
      </c>
      <c r="B335" s="832" t="s">
        <v>1399</v>
      </c>
      <c r="C335" s="832" t="s">
        <v>1404</v>
      </c>
      <c r="D335" s="833" t="s">
        <v>2196</v>
      </c>
      <c r="E335" s="834" t="s">
        <v>1439</v>
      </c>
      <c r="F335" s="832" t="s">
        <v>1400</v>
      </c>
      <c r="G335" s="832" t="s">
        <v>1705</v>
      </c>
      <c r="H335" s="832" t="s">
        <v>569</v>
      </c>
      <c r="I335" s="832" t="s">
        <v>1867</v>
      </c>
      <c r="J335" s="832" t="s">
        <v>1837</v>
      </c>
      <c r="K335" s="832" t="s">
        <v>1556</v>
      </c>
      <c r="L335" s="835">
        <v>98.75</v>
      </c>
      <c r="M335" s="835">
        <v>98.75</v>
      </c>
      <c r="N335" s="832">
        <v>1</v>
      </c>
      <c r="O335" s="836">
        <v>1</v>
      </c>
      <c r="P335" s="835">
        <v>98.75</v>
      </c>
      <c r="Q335" s="837">
        <v>1</v>
      </c>
      <c r="R335" s="832">
        <v>1</v>
      </c>
      <c r="S335" s="837">
        <v>1</v>
      </c>
      <c r="T335" s="836">
        <v>1</v>
      </c>
      <c r="U335" s="838">
        <v>1</v>
      </c>
    </row>
    <row r="336" spans="1:21" ht="14.4" customHeight="1" x14ac:dyDescent="0.3">
      <c r="A336" s="831">
        <v>25</v>
      </c>
      <c r="B336" s="832" t="s">
        <v>1399</v>
      </c>
      <c r="C336" s="832" t="s">
        <v>1404</v>
      </c>
      <c r="D336" s="833" t="s">
        <v>2196</v>
      </c>
      <c r="E336" s="834" t="s">
        <v>1439</v>
      </c>
      <c r="F336" s="832" t="s">
        <v>1400</v>
      </c>
      <c r="G336" s="832" t="s">
        <v>1455</v>
      </c>
      <c r="H336" s="832" t="s">
        <v>569</v>
      </c>
      <c r="I336" s="832" t="s">
        <v>1456</v>
      </c>
      <c r="J336" s="832" t="s">
        <v>1457</v>
      </c>
      <c r="K336" s="832" t="s">
        <v>1458</v>
      </c>
      <c r="L336" s="835">
        <v>132.97999999999999</v>
      </c>
      <c r="M336" s="835">
        <v>664.89999999999986</v>
      </c>
      <c r="N336" s="832">
        <v>5</v>
      </c>
      <c r="O336" s="836">
        <v>3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25</v>
      </c>
      <c r="B337" s="832" t="s">
        <v>1399</v>
      </c>
      <c r="C337" s="832" t="s">
        <v>1404</v>
      </c>
      <c r="D337" s="833" t="s">
        <v>2196</v>
      </c>
      <c r="E337" s="834" t="s">
        <v>1439</v>
      </c>
      <c r="F337" s="832" t="s">
        <v>1400</v>
      </c>
      <c r="G337" s="832" t="s">
        <v>1529</v>
      </c>
      <c r="H337" s="832" t="s">
        <v>569</v>
      </c>
      <c r="I337" s="832" t="s">
        <v>1530</v>
      </c>
      <c r="J337" s="832" t="s">
        <v>1064</v>
      </c>
      <c r="K337" s="832" t="s">
        <v>1531</v>
      </c>
      <c r="L337" s="835">
        <v>61.97</v>
      </c>
      <c r="M337" s="835">
        <v>61.97</v>
      </c>
      <c r="N337" s="832">
        <v>1</v>
      </c>
      <c r="O337" s="836">
        <v>1</v>
      </c>
      <c r="P337" s="835">
        <v>61.97</v>
      </c>
      <c r="Q337" s="837">
        <v>1</v>
      </c>
      <c r="R337" s="832">
        <v>1</v>
      </c>
      <c r="S337" s="837">
        <v>1</v>
      </c>
      <c r="T337" s="836">
        <v>1</v>
      </c>
      <c r="U337" s="838">
        <v>1</v>
      </c>
    </row>
    <row r="338" spans="1:21" ht="14.4" customHeight="1" x14ac:dyDescent="0.3">
      <c r="A338" s="831">
        <v>25</v>
      </c>
      <c r="B338" s="832" t="s">
        <v>1399</v>
      </c>
      <c r="C338" s="832" t="s">
        <v>1404</v>
      </c>
      <c r="D338" s="833" t="s">
        <v>2196</v>
      </c>
      <c r="E338" s="834" t="s">
        <v>1439</v>
      </c>
      <c r="F338" s="832" t="s">
        <v>1400</v>
      </c>
      <c r="G338" s="832" t="s">
        <v>1717</v>
      </c>
      <c r="H338" s="832" t="s">
        <v>569</v>
      </c>
      <c r="I338" s="832" t="s">
        <v>1718</v>
      </c>
      <c r="J338" s="832" t="s">
        <v>1719</v>
      </c>
      <c r="K338" s="832" t="s">
        <v>1223</v>
      </c>
      <c r="L338" s="835">
        <v>38.56</v>
      </c>
      <c r="M338" s="835">
        <v>115.68</v>
      </c>
      <c r="N338" s="832">
        <v>3</v>
      </c>
      <c r="O338" s="836">
        <v>3</v>
      </c>
      <c r="P338" s="835"/>
      <c r="Q338" s="837">
        <v>0</v>
      </c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25</v>
      </c>
      <c r="B339" s="832" t="s">
        <v>1399</v>
      </c>
      <c r="C339" s="832" t="s">
        <v>1404</v>
      </c>
      <c r="D339" s="833" t="s">
        <v>2196</v>
      </c>
      <c r="E339" s="834" t="s">
        <v>1439</v>
      </c>
      <c r="F339" s="832" t="s">
        <v>1400</v>
      </c>
      <c r="G339" s="832" t="s">
        <v>1478</v>
      </c>
      <c r="H339" s="832" t="s">
        <v>569</v>
      </c>
      <c r="I339" s="832" t="s">
        <v>1479</v>
      </c>
      <c r="J339" s="832" t="s">
        <v>1052</v>
      </c>
      <c r="K339" s="832" t="s">
        <v>1480</v>
      </c>
      <c r="L339" s="835">
        <v>34.19</v>
      </c>
      <c r="M339" s="835">
        <v>102.57</v>
      </c>
      <c r="N339" s="832">
        <v>3</v>
      </c>
      <c r="O339" s="836">
        <v>1.5</v>
      </c>
      <c r="P339" s="835">
        <v>34.19</v>
      </c>
      <c r="Q339" s="837">
        <v>0.33333333333333331</v>
      </c>
      <c r="R339" s="832">
        <v>1</v>
      </c>
      <c r="S339" s="837">
        <v>0.33333333333333331</v>
      </c>
      <c r="T339" s="836">
        <v>0.5</v>
      </c>
      <c r="U339" s="838">
        <v>0.33333333333333331</v>
      </c>
    </row>
    <row r="340" spans="1:21" ht="14.4" customHeight="1" x14ac:dyDescent="0.3">
      <c r="A340" s="831">
        <v>25</v>
      </c>
      <c r="B340" s="832" t="s">
        <v>1399</v>
      </c>
      <c r="C340" s="832" t="s">
        <v>1404</v>
      </c>
      <c r="D340" s="833" t="s">
        <v>2196</v>
      </c>
      <c r="E340" s="834" t="s">
        <v>1439</v>
      </c>
      <c r="F340" s="832" t="s">
        <v>1400</v>
      </c>
      <c r="G340" s="832" t="s">
        <v>1461</v>
      </c>
      <c r="H340" s="832" t="s">
        <v>606</v>
      </c>
      <c r="I340" s="832" t="s">
        <v>1481</v>
      </c>
      <c r="J340" s="832" t="s">
        <v>641</v>
      </c>
      <c r="K340" s="832" t="s">
        <v>1482</v>
      </c>
      <c r="L340" s="835">
        <v>24.22</v>
      </c>
      <c r="M340" s="835">
        <v>72.66</v>
      </c>
      <c r="N340" s="832">
        <v>3</v>
      </c>
      <c r="O340" s="836">
        <v>2</v>
      </c>
      <c r="P340" s="835">
        <v>48.44</v>
      </c>
      <c r="Q340" s="837">
        <v>0.66666666666666663</v>
      </c>
      <c r="R340" s="832">
        <v>2</v>
      </c>
      <c r="S340" s="837">
        <v>0.66666666666666663</v>
      </c>
      <c r="T340" s="836">
        <v>1</v>
      </c>
      <c r="U340" s="838">
        <v>0.5</v>
      </c>
    </row>
    <row r="341" spans="1:21" ht="14.4" customHeight="1" x14ac:dyDescent="0.3">
      <c r="A341" s="831">
        <v>25</v>
      </c>
      <c r="B341" s="832" t="s">
        <v>1399</v>
      </c>
      <c r="C341" s="832" t="s">
        <v>1404</v>
      </c>
      <c r="D341" s="833" t="s">
        <v>2196</v>
      </c>
      <c r="E341" s="834" t="s">
        <v>1439</v>
      </c>
      <c r="F341" s="832" t="s">
        <v>1400</v>
      </c>
      <c r="G341" s="832" t="s">
        <v>1461</v>
      </c>
      <c r="H341" s="832" t="s">
        <v>606</v>
      </c>
      <c r="I341" s="832" t="s">
        <v>1317</v>
      </c>
      <c r="J341" s="832" t="s">
        <v>641</v>
      </c>
      <c r="K341" s="832" t="s">
        <v>1318</v>
      </c>
      <c r="L341" s="835">
        <v>48.42</v>
      </c>
      <c r="M341" s="835">
        <v>48.42</v>
      </c>
      <c r="N341" s="832">
        <v>1</v>
      </c>
      <c r="O341" s="836">
        <v>0.5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25</v>
      </c>
      <c r="B342" s="832" t="s">
        <v>1399</v>
      </c>
      <c r="C342" s="832" t="s">
        <v>1404</v>
      </c>
      <c r="D342" s="833" t="s">
        <v>2196</v>
      </c>
      <c r="E342" s="834" t="s">
        <v>1439</v>
      </c>
      <c r="F342" s="832" t="s">
        <v>1400</v>
      </c>
      <c r="G342" s="832" t="s">
        <v>1461</v>
      </c>
      <c r="H342" s="832" t="s">
        <v>569</v>
      </c>
      <c r="I342" s="832" t="s">
        <v>1568</v>
      </c>
      <c r="J342" s="832" t="s">
        <v>641</v>
      </c>
      <c r="K342" s="832" t="s">
        <v>1569</v>
      </c>
      <c r="L342" s="835">
        <v>48.42</v>
      </c>
      <c r="M342" s="835">
        <v>48.42</v>
      </c>
      <c r="N342" s="832">
        <v>1</v>
      </c>
      <c r="O342" s="836">
        <v>1</v>
      </c>
      <c r="P342" s="835">
        <v>48.42</v>
      </c>
      <c r="Q342" s="837">
        <v>1</v>
      </c>
      <c r="R342" s="832">
        <v>1</v>
      </c>
      <c r="S342" s="837">
        <v>1</v>
      </c>
      <c r="T342" s="836">
        <v>1</v>
      </c>
      <c r="U342" s="838">
        <v>1</v>
      </c>
    </row>
    <row r="343" spans="1:21" ht="14.4" customHeight="1" x14ac:dyDescent="0.3">
      <c r="A343" s="831">
        <v>25</v>
      </c>
      <c r="B343" s="832" t="s">
        <v>1399</v>
      </c>
      <c r="C343" s="832" t="s">
        <v>1404</v>
      </c>
      <c r="D343" s="833" t="s">
        <v>2196</v>
      </c>
      <c r="E343" s="834" t="s">
        <v>1439</v>
      </c>
      <c r="F343" s="832" t="s">
        <v>1400</v>
      </c>
      <c r="G343" s="832" t="s">
        <v>1461</v>
      </c>
      <c r="H343" s="832" t="s">
        <v>569</v>
      </c>
      <c r="I343" s="832" t="s">
        <v>1462</v>
      </c>
      <c r="J343" s="832" t="s">
        <v>641</v>
      </c>
      <c r="K343" s="832" t="s">
        <v>1463</v>
      </c>
      <c r="L343" s="835">
        <v>24.22</v>
      </c>
      <c r="M343" s="835">
        <v>532.84</v>
      </c>
      <c r="N343" s="832">
        <v>22</v>
      </c>
      <c r="O343" s="836">
        <v>15</v>
      </c>
      <c r="P343" s="835">
        <v>193.76</v>
      </c>
      <c r="Q343" s="837">
        <v>0.36363636363636359</v>
      </c>
      <c r="R343" s="832">
        <v>8</v>
      </c>
      <c r="S343" s="837">
        <v>0.36363636363636365</v>
      </c>
      <c r="T343" s="836">
        <v>5</v>
      </c>
      <c r="U343" s="838">
        <v>0.33333333333333331</v>
      </c>
    </row>
    <row r="344" spans="1:21" ht="14.4" customHeight="1" x14ac:dyDescent="0.3">
      <c r="A344" s="831">
        <v>25</v>
      </c>
      <c r="B344" s="832" t="s">
        <v>1399</v>
      </c>
      <c r="C344" s="832" t="s">
        <v>1404</v>
      </c>
      <c r="D344" s="833" t="s">
        <v>2196</v>
      </c>
      <c r="E344" s="834" t="s">
        <v>1439</v>
      </c>
      <c r="F344" s="832" t="s">
        <v>1400</v>
      </c>
      <c r="G344" s="832" t="s">
        <v>1532</v>
      </c>
      <c r="H344" s="832" t="s">
        <v>569</v>
      </c>
      <c r="I344" s="832" t="s">
        <v>1533</v>
      </c>
      <c r="J344" s="832" t="s">
        <v>621</v>
      </c>
      <c r="K344" s="832" t="s">
        <v>1534</v>
      </c>
      <c r="L344" s="835">
        <v>52.61</v>
      </c>
      <c r="M344" s="835">
        <v>105.22</v>
      </c>
      <c r="N344" s="832">
        <v>2</v>
      </c>
      <c r="O344" s="836">
        <v>1.5</v>
      </c>
      <c r="P344" s="835"/>
      <c r="Q344" s="837">
        <v>0</v>
      </c>
      <c r="R344" s="832"/>
      <c r="S344" s="837">
        <v>0</v>
      </c>
      <c r="T344" s="836"/>
      <c r="U344" s="838">
        <v>0</v>
      </c>
    </row>
    <row r="345" spans="1:21" ht="14.4" customHeight="1" x14ac:dyDescent="0.3">
      <c r="A345" s="831">
        <v>25</v>
      </c>
      <c r="B345" s="832" t="s">
        <v>1399</v>
      </c>
      <c r="C345" s="832" t="s">
        <v>1404</v>
      </c>
      <c r="D345" s="833" t="s">
        <v>2196</v>
      </c>
      <c r="E345" s="834" t="s">
        <v>1439</v>
      </c>
      <c r="F345" s="832" t="s">
        <v>1400</v>
      </c>
      <c r="G345" s="832" t="s">
        <v>1847</v>
      </c>
      <c r="H345" s="832" t="s">
        <v>569</v>
      </c>
      <c r="I345" s="832" t="s">
        <v>1848</v>
      </c>
      <c r="J345" s="832" t="s">
        <v>1849</v>
      </c>
      <c r="K345" s="832" t="s">
        <v>1850</v>
      </c>
      <c r="L345" s="835">
        <v>0</v>
      </c>
      <c r="M345" s="835">
        <v>0</v>
      </c>
      <c r="N345" s="832">
        <v>1</v>
      </c>
      <c r="O345" s="836">
        <v>1</v>
      </c>
      <c r="P345" s="835">
        <v>0</v>
      </c>
      <c r="Q345" s="837"/>
      <c r="R345" s="832">
        <v>1</v>
      </c>
      <c r="S345" s="837">
        <v>1</v>
      </c>
      <c r="T345" s="836">
        <v>1</v>
      </c>
      <c r="U345" s="838">
        <v>1</v>
      </c>
    </row>
    <row r="346" spans="1:21" ht="14.4" customHeight="1" x14ac:dyDescent="0.3">
      <c r="A346" s="831">
        <v>25</v>
      </c>
      <c r="B346" s="832" t="s">
        <v>1399</v>
      </c>
      <c r="C346" s="832" t="s">
        <v>1404</v>
      </c>
      <c r="D346" s="833" t="s">
        <v>2196</v>
      </c>
      <c r="E346" s="834" t="s">
        <v>1439</v>
      </c>
      <c r="F346" s="832" t="s">
        <v>1400</v>
      </c>
      <c r="G346" s="832" t="s">
        <v>1734</v>
      </c>
      <c r="H346" s="832" t="s">
        <v>569</v>
      </c>
      <c r="I346" s="832" t="s">
        <v>1737</v>
      </c>
      <c r="J346" s="832" t="s">
        <v>966</v>
      </c>
      <c r="K346" s="832" t="s">
        <v>1736</v>
      </c>
      <c r="L346" s="835">
        <v>16.77</v>
      </c>
      <c r="M346" s="835">
        <v>16.77</v>
      </c>
      <c r="N346" s="832">
        <v>1</v>
      </c>
      <c r="O346" s="836">
        <v>1</v>
      </c>
      <c r="P346" s="835">
        <v>16.77</v>
      </c>
      <c r="Q346" s="837">
        <v>1</v>
      </c>
      <c r="R346" s="832">
        <v>1</v>
      </c>
      <c r="S346" s="837">
        <v>1</v>
      </c>
      <c r="T346" s="836">
        <v>1</v>
      </c>
      <c r="U346" s="838">
        <v>1</v>
      </c>
    </row>
    <row r="347" spans="1:21" ht="14.4" customHeight="1" x14ac:dyDescent="0.3">
      <c r="A347" s="831">
        <v>25</v>
      </c>
      <c r="B347" s="832" t="s">
        <v>1399</v>
      </c>
      <c r="C347" s="832" t="s">
        <v>1404</v>
      </c>
      <c r="D347" s="833" t="s">
        <v>2196</v>
      </c>
      <c r="E347" s="834" t="s">
        <v>1440</v>
      </c>
      <c r="F347" s="832" t="s">
        <v>1400</v>
      </c>
      <c r="G347" s="832" t="s">
        <v>1563</v>
      </c>
      <c r="H347" s="832" t="s">
        <v>606</v>
      </c>
      <c r="I347" s="832" t="s">
        <v>1348</v>
      </c>
      <c r="J347" s="832" t="s">
        <v>1349</v>
      </c>
      <c r="K347" s="832" t="s">
        <v>1347</v>
      </c>
      <c r="L347" s="835">
        <v>4.7</v>
      </c>
      <c r="M347" s="835">
        <v>14.100000000000001</v>
      </c>
      <c r="N347" s="832">
        <v>3</v>
      </c>
      <c r="O347" s="836">
        <v>1</v>
      </c>
      <c r="P347" s="835">
        <v>14.100000000000001</v>
      </c>
      <c r="Q347" s="837">
        <v>1</v>
      </c>
      <c r="R347" s="832">
        <v>3</v>
      </c>
      <c r="S347" s="837">
        <v>1</v>
      </c>
      <c r="T347" s="836">
        <v>1</v>
      </c>
      <c r="U347" s="838">
        <v>1</v>
      </c>
    </row>
    <row r="348" spans="1:21" ht="14.4" customHeight="1" x14ac:dyDescent="0.3">
      <c r="A348" s="831">
        <v>25</v>
      </c>
      <c r="B348" s="832" t="s">
        <v>1399</v>
      </c>
      <c r="C348" s="832" t="s">
        <v>1404</v>
      </c>
      <c r="D348" s="833" t="s">
        <v>2196</v>
      </c>
      <c r="E348" s="834" t="s">
        <v>1440</v>
      </c>
      <c r="F348" s="832" t="s">
        <v>1400</v>
      </c>
      <c r="G348" s="832" t="s">
        <v>1454</v>
      </c>
      <c r="H348" s="832" t="s">
        <v>606</v>
      </c>
      <c r="I348" s="832" t="s">
        <v>1264</v>
      </c>
      <c r="J348" s="832" t="s">
        <v>1018</v>
      </c>
      <c r="K348" s="832" t="s">
        <v>1265</v>
      </c>
      <c r="L348" s="835">
        <v>154.36000000000001</v>
      </c>
      <c r="M348" s="835">
        <v>2469.7600000000002</v>
      </c>
      <c r="N348" s="832">
        <v>16</v>
      </c>
      <c r="O348" s="836">
        <v>16</v>
      </c>
      <c r="P348" s="835">
        <v>926.16000000000008</v>
      </c>
      <c r="Q348" s="837">
        <v>0.375</v>
      </c>
      <c r="R348" s="832">
        <v>6</v>
      </c>
      <c r="S348" s="837">
        <v>0.375</v>
      </c>
      <c r="T348" s="836">
        <v>6</v>
      </c>
      <c r="U348" s="838">
        <v>0.375</v>
      </c>
    </row>
    <row r="349" spans="1:21" ht="14.4" customHeight="1" x14ac:dyDescent="0.3">
      <c r="A349" s="831">
        <v>25</v>
      </c>
      <c r="B349" s="832" t="s">
        <v>1399</v>
      </c>
      <c r="C349" s="832" t="s">
        <v>1404</v>
      </c>
      <c r="D349" s="833" t="s">
        <v>2196</v>
      </c>
      <c r="E349" s="834" t="s">
        <v>1440</v>
      </c>
      <c r="F349" s="832" t="s">
        <v>1400</v>
      </c>
      <c r="G349" s="832" t="s">
        <v>1454</v>
      </c>
      <c r="H349" s="832" t="s">
        <v>606</v>
      </c>
      <c r="I349" s="832" t="s">
        <v>1262</v>
      </c>
      <c r="J349" s="832" t="s">
        <v>1018</v>
      </c>
      <c r="K349" s="832" t="s">
        <v>1263</v>
      </c>
      <c r="L349" s="835">
        <v>225.06</v>
      </c>
      <c r="M349" s="835">
        <v>225.06</v>
      </c>
      <c r="N349" s="832">
        <v>1</v>
      </c>
      <c r="O349" s="836">
        <v>0.5</v>
      </c>
      <c r="P349" s="835">
        <v>225.06</v>
      </c>
      <c r="Q349" s="837">
        <v>1</v>
      </c>
      <c r="R349" s="832">
        <v>1</v>
      </c>
      <c r="S349" s="837">
        <v>1</v>
      </c>
      <c r="T349" s="836">
        <v>0.5</v>
      </c>
      <c r="U349" s="838">
        <v>1</v>
      </c>
    </row>
    <row r="350" spans="1:21" ht="14.4" customHeight="1" x14ac:dyDescent="0.3">
      <c r="A350" s="831">
        <v>25</v>
      </c>
      <c r="B350" s="832" t="s">
        <v>1399</v>
      </c>
      <c r="C350" s="832" t="s">
        <v>1404</v>
      </c>
      <c r="D350" s="833" t="s">
        <v>2196</v>
      </c>
      <c r="E350" s="834" t="s">
        <v>1440</v>
      </c>
      <c r="F350" s="832" t="s">
        <v>1400</v>
      </c>
      <c r="G350" s="832" t="s">
        <v>1507</v>
      </c>
      <c r="H350" s="832" t="s">
        <v>569</v>
      </c>
      <c r="I350" s="832" t="s">
        <v>1271</v>
      </c>
      <c r="J350" s="832" t="s">
        <v>1272</v>
      </c>
      <c r="K350" s="832" t="s">
        <v>1033</v>
      </c>
      <c r="L350" s="835">
        <v>170.52</v>
      </c>
      <c r="M350" s="835">
        <v>170.52</v>
      </c>
      <c r="N350" s="832">
        <v>1</v>
      </c>
      <c r="O350" s="836">
        <v>1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25</v>
      </c>
      <c r="B351" s="832" t="s">
        <v>1399</v>
      </c>
      <c r="C351" s="832" t="s">
        <v>1404</v>
      </c>
      <c r="D351" s="833" t="s">
        <v>2196</v>
      </c>
      <c r="E351" s="834" t="s">
        <v>1440</v>
      </c>
      <c r="F351" s="832" t="s">
        <v>1400</v>
      </c>
      <c r="G351" s="832" t="s">
        <v>1507</v>
      </c>
      <c r="H351" s="832" t="s">
        <v>569</v>
      </c>
      <c r="I351" s="832" t="s">
        <v>1555</v>
      </c>
      <c r="J351" s="832" t="s">
        <v>1272</v>
      </c>
      <c r="K351" s="832" t="s">
        <v>1556</v>
      </c>
      <c r="L351" s="835">
        <v>238.72</v>
      </c>
      <c r="M351" s="835">
        <v>477.44</v>
      </c>
      <c r="N351" s="832">
        <v>2</v>
      </c>
      <c r="O351" s="836">
        <v>2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25</v>
      </c>
      <c r="B352" s="832" t="s">
        <v>1399</v>
      </c>
      <c r="C352" s="832" t="s">
        <v>1404</v>
      </c>
      <c r="D352" s="833" t="s">
        <v>2196</v>
      </c>
      <c r="E352" s="834" t="s">
        <v>1440</v>
      </c>
      <c r="F352" s="832" t="s">
        <v>1400</v>
      </c>
      <c r="G352" s="832" t="s">
        <v>1868</v>
      </c>
      <c r="H352" s="832" t="s">
        <v>606</v>
      </c>
      <c r="I352" s="832" t="s">
        <v>1869</v>
      </c>
      <c r="J352" s="832" t="s">
        <v>1870</v>
      </c>
      <c r="K352" s="832" t="s">
        <v>1597</v>
      </c>
      <c r="L352" s="835">
        <v>42.57</v>
      </c>
      <c r="M352" s="835">
        <v>42.57</v>
      </c>
      <c r="N352" s="832">
        <v>1</v>
      </c>
      <c r="O352" s="836">
        <v>1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" customHeight="1" x14ac:dyDescent="0.3">
      <c r="A353" s="831">
        <v>25</v>
      </c>
      <c r="B353" s="832" t="s">
        <v>1399</v>
      </c>
      <c r="C353" s="832" t="s">
        <v>1404</v>
      </c>
      <c r="D353" s="833" t="s">
        <v>2196</v>
      </c>
      <c r="E353" s="834" t="s">
        <v>1440</v>
      </c>
      <c r="F353" s="832" t="s">
        <v>1400</v>
      </c>
      <c r="G353" s="832" t="s">
        <v>1688</v>
      </c>
      <c r="H353" s="832" t="s">
        <v>569</v>
      </c>
      <c r="I353" s="832" t="s">
        <v>1871</v>
      </c>
      <c r="J353" s="832" t="s">
        <v>723</v>
      </c>
      <c r="K353" s="832" t="s">
        <v>1872</v>
      </c>
      <c r="L353" s="835">
        <v>159.16999999999999</v>
      </c>
      <c r="M353" s="835">
        <v>159.16999999999999</v>
      </c>
      <c r="N353" s="832">
        <v>1</v>
      </c>
      <c r="O353" s="836">
        <v>0.5</v>
      </c>
      <c r="P353" s="835">
        <v>159.16999999999999</v>
      </c>
      <c r="Q353" s="837">
        <v>1</v>
      </c>
      <c r="R353" s="832">
        <v>1</v>
      </c>
      <c r="S353" s="837">
        <v>1</v>
      </c>
      <c r="T353" s="836">
        <v>0.5</v>
      </c>
      <c r="U353" s="838">
        <v>1</v>
      </c>
    </row>
    <row r="354" spans="1:21" ht="14.4" customHeight="1" x14ac:dyDescent="0.3">
      <c r="A354" s="831">
        <v>25</v>
      </c>
      <c r="B354" s="832" t="s">
        <v>1399</v>
      </c>
      <c r="C354" s="832" t="s">
        <v>1404</v>
      </c>
      <c r="D354" s="833" t="s">
        <v>2196</v>
      </c>
      <c r="E354" s="834" t="s">
        <v>1440</v>
      </c>
      <c r="F354" s="832" t="s">
        <v>1400</v>
      </c>
      <c r="G354" s="832" t="s">
        <v>1688</v>
      </c>
      <c r="H354" s="832" t="s">
        <v>569</v>
      </c>
      <c r="I354" s="832" t="s">
        <v>1873</v>
      </c>
      <c r="J354" s="832" t="s">
        <v>723</v>
      </c>
      <c r="K354" s="832" t="s">
        <v>1874</v>
      </c>
      <c r="L354" s="835">
        <v>0</v>
      </c>
      <c r="M354" s="835">
        <v>0</v>
      </c>
      <c r="N354" s="832">
        <v>1</v>
      </c>
      <c r="O354" s="836">
        <v>1</v>
      </c>
      <c r="P354" s="835">
        <v>0</v>
      </c>
      <c r="Q354" s="837"/>
      <c r="R354" s="832">
        <v>1</v>
      </c>
      <c r="S354" s="837">
        <v>1</v>
      </c>
      <c r="T354" s="836">
        <v>1</v>
      </c>
      <c r="U354" s="838">
        <v>1</v>
      </c>
    </row>
    <row r="355" spans="1:21" ht="14.4" customHeight="1" x14ac:dyDescent="0.3">
      <c r="A355" s="831">
        <v>25</v>
      </c>
      <c r="B355" s="832" t="s">
        <v>1399</v>
      </c>
      <c r="C355" s="832" t="s">
        <v>1404</v>
      </c>
      <c r="D355" s="833" t="s">
        <v>2196</v>
      </c>
      <c r="E355" s="834" t="s">
        <v>1440</v>
      </c>
      <c r="F355" s="832" t="s">
        <v>1400</v>
      </c>
      <c r="G355" s="832" t="s">
        <v>1875</v>
      </c>
      <c r="H355" s="832" t="s">
        <v>569</v>
      </c>
      <c r="I355" s="832" t="s">
        <v>1326</v>
      </c>
      <c r="J355" s="832" t="s">
        <v>1324</v>
      </c>
      <c r="K355" s="832" t="s">
        <v>1327</v>
      </c>
      <c r="L355" s="835">
        <v>969.48</v>
      </c>
      <c r="M355" s="835">
        <v>969.48</v>
      </c>
      <c r="N355" s="832">
        <v>1</v>
      </c>
      <c r="O355" s="836">
        <v>1</v>
      </c>
      <c r="P355" s="835">
        <v>969.48</v>
      </c>
      <c r="Q355" s="837">
        <v>1</v>
      </c>
      <c r="R355" s="832">
        <v>1</v>
      </c>
      <c r="S355" s="837">
        <v>1</v>
      </c>
      <c r="T355" s="836">
        <v>1</v>
      </c>
      <c r="U355" s="838">
        <v>1</v>
      </c>
    </row>
    <row r="356" spans="1:21" ht="14.4" customHeight="1" x14ac:dyDescent="0.3">
      <c r="A356" s="831">
        <v>25</v>
      </c>
      <c r="B356" s="832" t="s">
        <v>1399</v>
      </c>
      <c r="C356" s="832" t="s">
        <v>1404</v>
      </c>
      <c r="D356" s="833" t="s">
        <v>2196</v>
      </c>
      <c r="E356" s="834" t="s">
        <v>1440</v>
      </c>
      <c r="F356" s="832" t="s">
        <v>1400</v>
      </c>
      <c r="G356" s="832" t="s">
        <v>1876</v>
      </c>
      <c r="H356" s="832" t="s">
        <v>569</v>
      </c>
      <c r="I356" s="832" t="s">
        <v>1877</v>
      </c>
      <c r="J356" s="832" t="s">
        <v>1878</v>
      </c>
      <c r="K356" s="832" t="s">
        <v>1879</v>
      </c>
      <c r="L356" s="835">
        <v>0</v>
      </c>
      <c r="M356" s="835">
        <v>0</v>
      </c>
      <c r="N356" s="832">
        <v>1</v>
      </c>
      <c r="O356" s="836">
        <v>1</v>
      </c>
      <c r="P356" s="835">
        <v>0</v>
      </c>
      <c r="Q356" s="837"/>
      <c r="R356" s="832">
        <v>1</v>
      </c>
      <c r="S356" s="837">
        <v>1</v>
      </c>
      <c r="T356" s="836">
        <v>1</v>
      </c>
      <c r="U356" s="838">
        <v>1</v>
      </c>
    </row>
    <row r="357" spans="1:21" ht="14.4" customHeight="1" x14ac:dyDescent="0.3">
      <c r="A357" s="831">
        <v>25</v>
      </c>
      <c r="B357" s="832" t="s">
        <v>1399</v>
      </c>
      <c r="C357" s="832" t="s">
        <v>1404</v>
      </c>
      <c r="D357" s="833" t="s">
        <v>2196</v>
      </c>
      <c r="E357" s="834" t="s">
        <v>1440</v>
      </c>
      <c r="F357" s="832" t="s">
        <v>1400</v>
      </c>
      <c r="G357" s="832" t="s">
        <v>1602</v>
      </c>
      <c r="H357" s="832" t="s">
        <v>569</v>
      </c>
      <c r="I357" s="832" t="s">
        <v>1880</v>
      </c>
      <c r="J357" s="832" t="s">
        <v>846</v>
      </c>
      <c r="K357" s="832" t="s">
        <v>1604</v>
      </c>
      <c r="L357" s="835">
        <v>107.27</v>
      </c>
      <c r="M357" s="835">
        <v>107.27</v>
      </c>
      <c r="N357" s="832">
        <v>1</v>
      </c>
      <c r="O357" s="836">
        <v>1</v>
      </c>
      <c r="P357" s="835">
        <v>107.27</v>
      </c>
      <c r="Q357" s="837">
        <v>1</v>
      </c>
      <c r="R357" s="832">
        <v>1</v>
      </c>
      <c r="S357" s="837">
        <v>1</v>
      </c>
      <c r="T357" s="836">
        <v>1</v>
      </c>
      <c r="U357" s="838">
        <v>1</v>
      </c>
    </row>
    <row r="358" spans="1:21" ht="14.4" customHeight="1" x14ac:dyDescent="0.3">
      <c r="A358" s="831">
        <v>25</v>
      </c>
      <c r="B358" s="832" t="s">
        <v>1399</v>
      </c>
      <c r="C358" s="832" t="s">
        <v>1404</v>
      </c>
      <c r="D358" s="833" t="s">
        <v>2196</v>
      </c>
      <c r="E358" s="834" t="s">
        <v>1440</v>
      </c>
      <c r="F358" s="832" t="s">
        <v>1400</v>
      </c>
      <c r="G358" s="832" t="s">
        <v>1881</v>
      </c>
      <c r="H358" s="832" t="s">
        <v>569</v>
      </c>
      <c r="I358" s="832" t="s">
        <v>1882</v>
      </c>
      <c r="J358" s="832" t="s">
        <v>1883</v>
      </c>
      <c r="K358" s="832" t="s">
        <v>1884</v>
      </c>
      <c r="L358" s="835">
        <v>60.9</v>
      </c>
      <c r="M358" s="835">
        <v>60.9</v>
      </c>
      <c r="N358" s="832">
        <v>1</v>
      </c>
      <c r="O358" s="836">
        <v>1</v>
      </c>
      <c r="P358" s="835"/>
      <c r="Q358" s="837">
        <v>0</v>
      </c>
      <c r="R358" s="832"/>
      <c r="S358" s="837">
        <v>0</v>
      </c>
      <c r="T358" s="836"/>
      <c r="U358" s="838">
        <v>0</v>
      </c>
    </row>
    <row r="359" spans="1:21" ht="14.4" customHeight="1" x14ac:dyDescent="0.3">
      <c r="A359" s="831">
        <v>25</v>
      </c>
      <c r="B359" s="832" t="s">
        <v>1399</v>
      </c>
      <c r="C359" s="832" t="s">
        <v>1404</v>
      </c>
      <c r="D359" s="833" t="s">
        <v>2196</v>
      </c>
      <c r="E359" s="834" t="s">
        <v>1440</v>
      </c>
      <c r="F359" s="832" t="s">
        <v>1400</v>
      </c>
      <c r="G359" s="832" t="s">
        <v>1830</v>
      </c>
      <c r="H359" s="832" t="s">
        <v>569</v>
      </c>
      <c r="I359" s="832" t="s">
        <v>1831</v>
      </c>
      <c r="J359" s="832" t="s">
        <v>614</v>
      </c>
      <c r="K359" s="832" t="s">
        <v>1832</v>
      </c>
      <c r="L359" s="835">
        <v>0</v>
      </c>
      <c r="M359" s="835">
        <v>0</v>
      </c>
      <c r="N359" s="832">
        <v>1</v>
      </c>
      <c r="O359" s="836">
        <v>0.5</v>
      </c>
      <c r="P359" s="835">
        <v>0</v>
      </c>
      <c r="Q359" s="837"/>
      <c r="R359" s="832">
        <v>1</v>
      </c>
      <c r="S359" s="837">
        <v>1</v>
      </c>
      <c r="T359" s="836">
        <v>0.5</v>
      </c>
      <c r="U359" s="838">
        <v>1</v>
      </c>
    </row>
    <row r="360" spans="1:21" ht="14.4" customHeight="1" x14ac:dyDescent="0.3">
      <c r="A360" s="831">
        <v>25</v>
      </c>
      <c r="B360" s="832" t="s">
        <v>1399</v>
      </c>
      <c r="C360" s="832" t="s">
        <v>1404</v>
      </c>
      <c r="D360" s="833" t="s">
        <v>2196</v>
      </c>
      <c r="E360" s="834" t="s">
        <v>1440</v>
      </c>
      <c r="F360" s="832" t="s">
        <v>1400</v>
      </c>
      <c r="G360" s="832" t="s">
        <v>1605</v>
      </c>
      <c r="H360" s="832" t="s">
        <v>569</v>
      </c>
      <c r="I360" s="832" t="s">
        <v>1606</v>
      </c>
      <c r="J360" s="832" t="s">
        <v>1607</v>
      </c>
      <c r="K360" s="832" t="s">
        <v>1608</v>
      </c>
      <c r="L360" s="835">
        <v>82.31</v>
      </c>
      <c r="M360" s="835">
        <v>82.31</v>
      </c>
      <c r="N360" s="832">
        <v>1</v>
      </c>
      <c r="O360" s="836">
        <v>0.5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25</v>
      </c>
      <c r="B361" s="832" t="s">
        <v>1399</v>
      </c>
      <c r="C361" s="832" t="s">
        <v>1404</v>
      </c>
      <c r="D361" s="833" t="s">
        <v>2196</v>
      </c>
      <c r="E361" s="834" t="s">
        <v>1440</v>
      </c>
      <c r="F361" s="832" t="s">
        <v>1400</v>
      </c>
      <c r="G361" s="832" t="s">
        <v>1605</v>
      </c>
      <c r="H361" s="832" t="s">
        <v>569</v>
      </c>
      <c r="I361" s="832" t="s">
        <v>1609</v>
      </c>
      <c r="J361" s="832" t="s">
        <v>1610</v>
      </c>
      <c r="K361" s="832" t="s">
        <v>1611</v>
      </c>
      <c r="L361" s="835">
        <v>68.599999999999994</v>
      </c>
      <c r="M361" s="835">
        <v>137.19999999999999</v>
      </c>
      <c r="N361" s="832">
        <v>2</v>
      </c>
      <c r="O361" s="836">
        <v>1</v>
      </c>
      <c r="P361" s="835">
        <v>137.19999999999999</v>
      </c>
      <c r="Q361" s="837">
        <v>1</v>
      </c>
      <c r="R361" s="832">
        <v>2</v>
      </c>
      <c r="S361" s="837">
        <v>1</v>
      </c>
      <c r="T361" s="836">
        <v>1</v>
      </c>
      <c r="U361" s="838">
        <v>1</v>
      </c>
    </row>
    <row r="362" spans="1:21" ht="14.4" customHeight="1" x14ac:dyDescent="0.3">
      <c r="A362" s="831">
        <v>25</v>
      </c>
      <c r="B362" s="832" t="s">
        <v>1399</v>
      </c>
      <c r="C362" s="832" t="s">
        <v>1404</v>
      </c>
      <c r="D362" s="833" t="s">
        <v>2196</v>
      </c>
      <c r="E362" s="834" t="s">
        <v>1440</v>
      </c>
      <c r="F362" s="832" t="s">
        <v>1400</v>
      </c>
      <c r="G362" s="832" t="s">
        <v>1705</v>
      </c>
      <c r="H362" s="832" t="s">
        <v>569</v>
      </c>
      <c r="I362" s="832" t="s">
        <v>1867</v>
      </c>
      <c r="J362" s="832" t="s">
        <v>1837</v>
      </c>
      <c r="K362" s="832" t="s">
        <v>1556</v>
      </c>
      <c r="L362" s="835">
        <v>98.75</v>
      </c>
      <c r="M362" s="835">
        <v>98.75</v>
      </c>
      <c r="N362" s="832">
        <v>1</v>
      </c>
      <c r="O362" s="836">
        <v>0.5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25</v>
      </c>
      <c r="B363" s="832" t="s">
        <v>1399</v>
      </c>
      <c r="C363" s="832" t="s">
        <v>1404</v>
      </c>
      <c r="D363" s="833" t="s">
        <v>2196</v>
      </c>
      <c r="E363" s="834" t="s">
        <v>1440</v>
      </c>
      <c r="F363" s="832" t="s">
        <v>1400</v>
      </c>
      <c r="G363" s="832" t="s">
        <v>1455</v>
      </c>
      <c r="H363" s="832" t="s">
        <v>569</v>
      </c>
      <c r="I363" s="832" t="s">
        <v>1456</v>
      </c>
      <c r="J363" s="832" t="s">
        <v>1457</v>
      </c>
      <c r="K363" s="832" t="s">
        <v>1458</v>
      </c>
      <c r="L363" s="835">
        <v>132.97999999999999</v>
      </c>
      <c r="M363" s="835">
        <v>930.8599999999999</v>
      </c>
      <c r="N363" s="832">
        <v>7</v>
      </c>
      <c r="O363" s="836">
        <v>4</v>
      </c>
      <c r="P363" s="835">
        <v>797.87999999999988</v>
      </c>
      <c r="Q363" s="837">
        <v>0.8571428571428571</v>
      </c>
      <c r="R363" s="832">
        <v>6</v>
      </c>
      <c r="S363" s="837">
        <v>0.8571428571428571</v>
      </c>
      <c r="T363" s="836">
        <v>3</v>
      </c>
      <c r="U363" s="838">
        <v>0.75</v>
      </c>
    </row>
    <row r="364" spans="1:21" ht="14.4" customHeight="1" x14ac:dyDescent="0.3">
      <c r="A364" s="831">
        <v>25</v>
      </c>
      <c r="B364" s="832" t="s">
        <v>1399</v>
      </c>
      <c r="C364" s="832" t="s">
        <v>1404</v>
      </c>
      <c r="D364" s="833" t="s">
        <v>2196</v>
      </c>
      <c r="E364" s="834" t="s">
        <v>1440</v>
      </c>
      <c r="F364" s="832" t="s">
        <v>1400</v>
      </c>
      <c r="G364" s="832" t="s">
        <v>1455</v>
      </c>
      <c r="H364" s="832" t="s">
        <v>569</v>
      </c>
      <c r="I364" s="832" t="s">
        <v>1540</v>
      </c>
      <c r="J364" s="832" t="s">
        <v>1457</v>
      </c>
      <c r="K364" s="832" t="s">
        <v>1458</v>
      </c>
      <c r="L364" s="835">
        <v>132.97999999999999</v>
      </c>
      <c r="M364" s="835">
        <v>398.93999999999994</v>
      </c>
      <c r="N364" s="832">
        <v>3</v>
      </c>
      <c r="O364" s="836">
        <v>1.5</v>
      </c>
      <c r="P364" s="835">
        <v>265.95999999999998</v>
      </c>
      <c r="Q364" s="837">
        <v>0.66666666666666674</v>
      </c>
      <c r="R364" s="832">
        <v>2</v>
      </c>
      <c r="S364" s="837">
        <v>0.66666666666666663</v>
      </c>
      <c r="T364" s="836">
        <v>0.5</v>
      </c>
      <c r="U364" s="838">
        <v>0.33333333333333331</v>
      </c>
    </row>
    <row r="365" spans="1:21" ht="14.4" customHeight="1" x14ac:dyDescent="0.3">
      <c r="A365" s="831">
        <v>25</v>
      </c>
      <c r="B365" s="832" t="s">
        <v>1399</v>
      </c>
      <c r="C365" s="832" t="s">
        <v>1404</v>
      </c>
      <c r="D365" s="833" t="s">
        <v>2196</v>
      </c>
      <c r="E365" s="834" t="s">
        <v>1440</v>
      </c>
      <c r="F365" s="832" t="s">
        <v>1400</v>
      </c>
      <c r="G365" s="832" t="s">
        <v>1618</v>
      </c>
      <c r="H365" s="832" t="s">
        <v>569</v>
      </c>
      <c r="I365" s="832" t="s">
        <v>1619</v>
      </c>
      <c r="J365" s="832" t="s">
        <v>1620</v>
      </c>
      <c r="K365" s="832" t="s">
        <v>1621</v>
      </c>
      <c r="L365" s="835">
        <v>53.54</v>
      </c>
      <c r="M365" s="835">
        <v>160.62</v>
      </c>
      <c r="N365" s="832">
        <v>3</v>
      </c>
      <c r="O365" s="836">
        <v>0.5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25</v>
      </c>
      <c r="B366" s="832" t="s">
        <v>1399</v>
      </c>
      <c r="C366" s="832" t="s">
        <v>1404</v>
      </c>
      <c r="D366" s="833" t="s">
        <v>2196</v>
      </c>
      <c r="E366" s="834" t="s">
        <v>1440</v>
      </c>
      <c r="F366" s="832" t="s">
        <v>1400</v>
      </c>
      <c r="G366" s="832" t="s">
        <v>1551</v>
      </c>
      <c r="H366" s="832" t="s">
        <v>569</v>
      </c>
      <c r="I366" s="832" t="s">
        <v>1885</v>
      </c>
      <c r="J366" s="832" t="s">
        <v>1886</v>
      </c>
      <c r="K366" s="832" t="s">
        <v>1887</v>
      </c>
      <c r="L366" s="835">
        <v>0</v>
      </c>
      <c r="M366" s="835">
        <v>0</v>
      </c>
      <c r="N366" s="832">
        <v>2</v>
      </c>
      <c r="O366" s="836">
        <v>0.5</v>
      </c>
      <c r="P366" s="835">
        <v>0</v>
      </c>
      <c r="Q366" s="837"/>
      <c r="R366" s="832">
        <v>2</v>
      </c>
      <c r="S366" s="837">
        <v>1</v>
      </c>
      <c r="T366" s="836">
        <v>0.5</v>
      </c>
      <c r="U366" s="838">
        <v>1</v>
      </c>
    </row>
    <row r="367" spans="1:21" ht="14.4" customHeight="1" x14ac:dyDescent="0.3">
      <c r="A367" s="831">
        <v>25</v>
      </c>
      <c r="B367" s="832" t="s">
        <v>1399</v>
      </c>
      <c r="C367" s="832" t="s">
        <v>1404</v>
      </c>
      <c r="D367" s="833" t="s">
        <v>2196</v>
      </c>
      <c r="E367" s="834" t="s">
        <v>1440</v>
      </c>
      <c r="F367" s="832" t="s">
        <v>1400</v>
      </c>
      <c r="G367" s="832" t="s">
        <v>1551</v>
      </c>
      <c r="H367" s="832" t="s">
        <v>569</v>
      </c>
      <c r="I367" s="832" t="s">
        <v>1888</v>
      </c>
      <c r="J367" s="832" t="s">
        <v>1886</v>
      </c>
      <c r="K367" s="832" t="s">
        <v>1889</v>
      </c>
      <c r="L367" s="835">
        <v>0</v>
      </c>
      <c r="M367" s="835">
        <v>0</v>
      </c>
      <c r="N367" s="832">
        <v>4</v>
      </c>
      <c r="O367" s="836">
        <v>1</v>
      </c>
      <c r="P367" s="835">
        <v>0</v>
      </c>
      <c r="Q367" s="837"/>
      <c r="R367" s="832">
        <v>4</v>
      </c>
      <c r="S367" s="837">
        <v>1</v>
      </c>
      <c r="T367" s="836">
        <v>1</v>
      </c>
      <c r="U367" s="838">
        <v>1</v>
      </c>
    </row>
    <row r="368" spans="1:21" ht="14.4" customHeight="1" x14ac:dyDescent="0.3">
      <c r="A368" s="831">
        <v>25</v>
      </c>
      <c r="B368" s="832" t="s">
        <v>1399</v>
      </c>
      <c r="C368" s="832" t="s">
        <v>1404</v>
      </c>
      <c r="D368" s="833" t="s">
        <v>2196</v>
      </c>
      <c r="E368" s="834" t="s">
        <v>1440</v>
      </c>
      <c r="F368" s="832" t="s">
        <v>1400</v>
      </c>
      <c r="G368" s="832" t="s">
        <v>1890</v>
      </c>
      <c r="H368" s="832" t="s">
        <v>606</v>
      </c>
      <c r="I368" s="832" t="s">
        <v>1891</v>
      </c>
      <c r="J368" s="832" t="s">
        <v>1892</v>
      </c>
      <c r="K368" s="832" t="s">
        <v>1893</v>
      </c>
      <c r="L368" s="835">
        <v>38.04</v>
      </c>
      <c r="M368" s="835">
        <v>76.08</v>
      </c>
      <c r="N368" s="832">
        <v>2</v>
      </c>
      <c r="O368" s="836">
        <v>1</v>
      </c>
      <c r="P368" s="835">
        <v>76.08</v>
      </c>
      <c r="Q368" s="837">
        <v>1</v>
      </c>
      <c r="R368" s="832">
        <v>2</v>
      </c>
      <c r="S368" s="837">
        <v>1</v>
      </c>
      <c r="T368" s="836">
        <v>1</v>
      </c>
      <c r="U368" s="838">
        <v>1</v>
      </c>
    </row>
    <row r="369" spans="1:21" ht="14.4" customHeight="1" x14ac:dyDescent="0.3">
      <c r="A369" s="831">
        <v>25</v>
      </c>
      <c r="B369" s="832" t="s">
        <v>1399</v>
      </c>
      <c r="C369" s="832" t="s">
        <v>1404</v>
      </c>
      <c r="D369" s="833" t="s">
        <v>2196</v>
      </c>
      <c r="E369" s="834" t="s">
        <v>1440</v>
      </c>
      <c r="F369" s="832" t="s">
        <v>1400</v>
      </c>
      <c r="G369" s="832" t="s">
        <v>1890</v>
      </c>
      <c r="H369" s="832" t="s">
        <v>569</v>
      </c>
      <c r="I369" s="832" t="s">
        <v>1894</v>
      </c>
      <c r="J369" s="832" t="s">
        <v>1892</v>
      </c>
      <c r="K369" s="832" t="s">
        <v>1895</v>
      </c>
      <c r="L369" s="835">
        <v>0</v>
      </c>
      <c r="M369" s="835">
        <v>0</v>
      </c>
      <c r="N369" s="832">
        <v>2</v>
      </c>
      <c r="O369" s="836">
        <v>0.5</v>
      </c>
      <c r="P369" s="835">
        <v>0</v>
      </c>
      <c r="Q369" s="837"/>
      <c r="R369" s="832">
        <v>2</v>
      </c>
      <c r="S369" s="837">
        <v>1</v>
      </c>
      <c r="T369" s="836">
        <v>0.5</v>
      </c>
      <c r="U369" s="838">
        <v>1</v>
      </c>
    </row>
    <row r="370" spans="1:21" ht="14.4" customHeight="1" x14ac:dyDescent="0.3">
      <c r="A370" s="831">
        <v>25</v>
      </c>
      <c r="B370" s="832" t="s">
        <v>1399</v>
      </c>
      <c r="C370" s="832" t="s">
        <v>1404</v>
      </c>
      <c r="D370" s="833" t="s">
        <v>2196</v>
      </c>
      <c r="E370" s="834" t="s">
        <v>1440</v>
      </c>
      <c r="F370" s="832" t="s">
        <v>1400</v>
      </c>
      <c r="G370" s="832" t="s">
        <v>1890</v>
      </c>
      <c r="H370" s="832" t="s">
        <v>606</v>
      </c>
      <c r="I370" s="832" t="s">
        <v>1896</v>
      </c>
      <c r="J370" s="832" t="s">
        <v>1892</v>
      </c>
      <c r="K370" s="832" t="s">
        <v>1897</v>
      </c>
      <c r="L370" s="835">
        <v>17.559999999999999</v>
      </c>
      <c r="M370" s="835">
        <v>35.119999999999997</v>
      </c>
      <c r="N370" s="832">
        <v>2</v>
      </c>
      <c r="O370" s="836">
        <v>0.5</v>
      </c>
      <c r="P370" s="835">
        <v>35.119999999999997</v>
      </c>
      <c r="Q370" s="837">
        <v>1</v>
      </c>
      <c r="R370" s="832">
        <v>2</v>
      </c>
      <c r="S370" s="837">
        <v>1</v>
      </c>
      <c r="T370" s="836">
        <v>0.5</v>
      </c>
      <c r="U370" s="838">
        <v>1</v>
      </c>
    </row>
    <row r="371" spans="1:21" ht="14.4" customHeight="1" x14ac:dyDescent="0.3">
      <c r="A371" s="831">
        <v>25</v>
      </c>
      <c r="B371" s="832" t="s">
        <v>1399</v>
      </c>
      <c r="C371" s="832" t="s">
        <v>1404</v>
      </c>
      <c r="D371" s="833" t="s">
        <v>2196</v>
      </c>
      <c r="E371" s="834" t="s">
        <v>1440</v>
      </c>
      <c r="F371" s="832" t="s">
        <v>1400</v>
      </c>
      <c r="G371" s="832" t="s">
        <v>1461</v>
      </c>
      <c r="H371" s="832" t="s">
        <v>606</v>
      </c>
      <c r="I371" s="832" t="s">
        <v>1317</v>
      </c>
      <c r="J371" s="832" t="s">
        <v>641</v>
      </c>
      <c r="K371" s="832" t="s">
        <v>1318</v>
      </c>
      <c r="L371" s="835">
        <v>48.42</v>
      </c>
      <c r="M371" s="835">
        <v>48.42</v>
      </c>
      <c r="N371" s="832">
        <v>1</v>
      </c>
      <c r="O371" s="836">
        <v>1</v>
      </c>
      <c r="P371" s="835">
        <v>48.42</v>
      </c>
      <c r="Q371" s="837">
        <v>1</v>
      </c>
      <c r="R371" s="832">
        <v>1</v>
      </c>
      <c r="S371" s="837">
        <v>1</v>
      </c>
      <c r="T371" s="836">
        <v>1</v>
      </c>
      <c r="U371" s="838">
        <v>1</v>
      </c>
    </row>
    <row r="372" spans="1:21" ht="14.4" customHeight="1" x14ac:dyDescent="0.3">
      <c r="A372" s="831">
        <v>25</v>
      </c>
      <c r="B372" s="832" t="s">
        <v>1399</v>
      </c>
      <c r="C372" s="832" t="s">
        <v>1404</v>
      </c>
      <c r="D372" s="833" t="s">
        <v>2196</v>
      </c>
      <c r="E372" s="834" t="s">
        <v>1440</v>
      </c>
      <c r="F372" s="832" t="s">
        <v>1400</v>
      </c>
      <c r="G372" s="832" t="s">
        <v>1461</v>
      </c>
      <c r="H372" s="832" t="s">
        <v>569</v>
      </c>
      <c r="I372" s="832" t="s">
        <v>1568</v>
      </c>
      <c r="J372" s="832" t="s">
        <v>641</v>
      </c>
      <c r="K372" s="832" t="s">
        <v>1569</v>
      </c>
      <c r="L372" s="835">
        <v>48.42</v>
      </c>
      <c r="M372" s="835">
        <v>484.20000000000005</v>
      </c>
      <c r="N372" s="832">
        <v>10</v>
      </c>
      <c r="O372" s="836">
        <v>8.5</v>
      </c>
      <c r="P372" s="835">
        <v>290.52000000000004</v>
      </c>
      <c r="Q372" s="837">
        <v>0.6</v>
      </c>
      <c r="R372" s="832">
        <v>6</v>
      </c>
      <c r="S372" s="837">
        <v>0.6</v>
      </c>
      <c r="T372" s="836">
        <v>4.5</v>
      </c>
      <c r="U372" s="838">
        <v>0.52941176470588236</v>
      </c>
    </row>
    <row r="373" spans="1:21" ht="14.4" customHeight="1" x14ac:dyDescent="0.3">
      <c r="A373" s="831">
        <v>25</v>
      </c>
      <c r="B373" s="832" t="s">
        <v>1399</v>
      </c>
      <c r="C373" s="832" t="s">
        <v>1404</v>
      </c>
      <c r="D373" s="833" t="s">
        <v>2196</v>
      </c>
      <c r="E373" s="834" t="s">
        <v>1440</v>
      </c>
      <c r="F373" s="832" t="s">
        <v>1400</v>
      </c>
      <c r="G373" s="832" t="s">
        <v>1847</v>
      </c>
      <c r="H373" s="832" t="s">
        <v>569</v>
      </c>
      <c r="I373" s="832" t="s">
        <v>1848</v>
      </c>
      <c r="J373" s="832" t="s">
        <v>1849</v>
      </c>
      <c r="K373" s="832" t="s">
        <v>1850</v>
      </c>
      <c r="L373" s="835">
        <v>0</v>
      </c>
      <c r="M373" s="835">
        <v>0</v>
      </c>
      <c r="N373" s="832">
        <v>1</v>
      </c>
      <c r="O373" s="836">
        <v>0.5</v>
      </c>
      <c r="P373" s="835"/>
      <c r="Q373" s="837"/>
      <c r="R373" s="832"/>
      <c r="S373" s="837">
        <v>0</v>
      </c>
      <c r="T373" s="836"/>
      <c r="U373" s="838">
        <v>0</v>
      </c>
    </row>
    <row r="374" spans="1:21" ht="14.4" customHeight="1" x14ac:dyDescent="0.3">
      <c r="A374" s="831">
        <v>25</v>
      </c>
      <c r="B374" s="832" t="s">
        <v>1399</v>
      </c>
      <c r="C374" s="832" t="s">
        <v>1404</v>
      </c>
      <c r="D374" s="833" t="s">
        <v>2196</v>
      </c>
      <c r="E374" s="834" t="s">
        <v>1440</v>
      </c>
      <c r="F374" s="832" t="s">
        <v>1400</v>
      </c>
      <c r="G374" s="832" t="s">
        <v>1898</v>
      </c>
      <c r="H374" s="832" t="s">
        <v>606</v>
      </c>
      <c r="I374" s="832" t="s">
        <v>1899</v>
      </c>
      <c r="J374" s="832" t="s">
        <v>1900</v>
      </c>
      <c r="K374" s="832" t="s">
        <v>1716</v>
      </c>
      <c r="L374" s="835">
        <v>96.53</v>
      </c>
      <c r="M374" s="835">
        <v>96.53</v>
      </c>
      <c r="N374" s="832">
        <v>1</v>
      </c>
      <c r="O374" s="836">
        <v>1</v>
      </c>
      <c r="P374" s="835">
        <v>96.53</v>
      </c>
      <c r="Q374" s="837">
        <v>1</v>
      </c>
      <c r="R374" s="832">
        <v>1</v>
      </c>
      <c r="S374" s="837">
        <v>1</v>
      </c>
      <c r="T374" s="836">
        <v>1</v>
      </c>
      <c r="U374" s="838">
        <v>1</v>
      </c>
    </row>
    <row r="375" spans="1:21" ht="14.4" customHeight="1" x14ac:dyDescent="0.3">
      <c r="A375" s="831">
        <v>25</v>
      </c>
      <c r="B375" s="832" t="s">
        <v>1399</v>
      </c>
      <c r="C375" s="832" t="s">
        <v>1404</v>
      </c>
      <c r="D375" s="833" t="s">
        <v>2196</v>
      </c>
      <c r="E375" s="834" t="s">
        <v>1440</v>
      </c>
      <c r="F375" s="832" t="s">
        <v>1400</v>
      </c>
      <c r="G375" s="832" t="s">
        <v>1898</v>
      </c>
      <c r="H375" s="832" t="s">
        <v>606</v>
      </c>
      <c r="I375" s="832" t="s">
        <v>1901</v>
      </c>
      <c r="J375" s="832" t="s">
        <v>1900</v>
      </c>
      <c r="K375" s="832" t="s">
        <v>1902</v>
      </c>
      <c r="L375" s="835">
        <v>48.27</v>
      </c>
      <c r="M375" s="835">
        <v>241.35000000000002</v>
      </c>
      <c r="N375" s="832">
        <v>5</v>
      </c>
      <c r="O375" s="836">
        <v>1.5</v>
      </c>
      <c r="P375" s="835">
        <v>96.54</v>
      </c>
      <c r="Q375" s="837">
        <v>0.39999999999999997</v>
      </c>
      <c r="R375" s="832">
        <v>2</v>
      </c>
      <c r="S375" s="837">
        <v>0.4</v>
      </c>
      <c r="T375" s="836">
        <v>0.5</v>
      </c>
      <c r="U375" s="838">
        <v>0.33333333333333331</v>
      </c>
    </row>
    <row r="376" spans="1:21" ht="14.4" customHeight="1" x14ac:dyDescent="0.3">
      <c r="A376" s="831">
        <v>25</v>
      </c>
      <c r="B376" s="832" t="s">
        <v>1399</v>
      </c>
      <c r="C376" s="832" t="s">
        <v>1404</v>
      </c>
      <c r="D376" s="833" t="s">
        <v>2196</v>
      </c>
      <c r="E376" s="834" t="s">
        <v>1440</v>
      </c>
      <c r="F376" s="832" t="s">
        <v>1400</v>
      </c>
      <c r="G376" s="832" t="s">
        <v>1898</v>
      </c>
      <c r="H376" s="832" t="s">
        <v>606</v>
      </c>
      <c r="I376" s="832" t="s">
        <v>1901</v>
      </c>
      <c r="J376" s="832" t="s">
        <v>1900</v>
      </c>
      <c r="K376" s="832" t="s">
        <v>1902</v>
      </c>
      <c r="L376" s="835">
        <v>47.7</v>
      </c>
      <c r="M376" s="835">
        <v>95.4</v>
      </c>
      <c r="N376" s="832">
        <v>2</v>
      </c>
      <c r="O376" s="836">
        <v>0.5</v>
      </c>
      <c r="P376" s="835">
        <v>95.4</v>
      </c>
      <c r="Q376" s="837">
        <v>1</v>
      </c>
      <c r="R376" s="832">
        <v>2</v>
      </c>
      <c r="S376" s="837">
        <v>1</v>
      </c>
      <c r="T376" s="836">
        <v>0.5</v>
      </c>
      <c r="U376" s="838">
        <v>1</v>
      </c>
    </row>
    <row r="377" spans="1:21" ht="14.4" customHeight="1" x14ac:dyDescent="0.3">
      <c r="A377" s="831">
        <v>25</v>
      </c>
      <c r="B377" s="832" t="s">
        <v>1399</v>
      </c>
      <c r="C377" s="832" t="s">
        <v>1404</v>
      </c>
      <c r="D377" s="833" t="s">
        <v>2196</v>
      </c>
      <c r="E377" s="834" t="s">
        <v>1440</v>
      </c>
      <c r="F377" s="832" t="s">
        <v>1400</v>
      </c>
      <c r="G377" s="832" t="s">
        <v>1898</v>
      </c>
      <c r="H377" s="832" t="s">
        <v>606</v>
      </c>
      <c r="I377" s="832" t="s">
        <v>1903</v>
      </c>
      <c r="J377" s="832" t="s">
        <v>1900</v>
      </c>
      <c r="K377" s="832" t="s">
        <v>1209</v>
      </c>
      <c r="L377" s="835">
        <v>158.99</v>
      </c>
      <c r="M377" s="835">
        <v>158.99</v>
      </c>
      <c r="N377" s="832">
        <v>1</v>
      </c>
      <c r="O377" s="836">
        <v>0.5</v>
      </c>
      <c r="P377" s="835">
        <v>158.99</v>
      </c>
      <c r="Q377" s="837">
        <v>1</v>
      </c>
      <c r="R377" s="832">
        <v>1</v>
      </c>
      <c r="S377" s="837">
        <v>1</v>
      </c>
      <c r="T377" s="836">
        <v>0.5</v>
      </c>
      <c r="U377" s="838">
        <v>1</v>
      </c>
    </row>
    <row r="378" spans="1:21" ht="14.4" customHeight="1" x14ac:dyDescent="0.3">
      <c r="A378" s="831">
        <v>25</v>
      </c>
      <c r="B378" s="832" t="s">
        <v>1399</v>
      </c>
      <c r="C378" s="832" t="s">
        <v>1404</v>
      </c>
      <c r="D378" s="833" t="s">
        <v>2196</v>
      </c>
      <c r="E378" s="834" t="s">
        <v>1440</v>
      </c>
      <c r="F378" s="832" t="s">
        <v>1400</v>
      </c>
      <c r="G378" s="832" t="s">
        <v>1904</v>
      </c>
      <c r="H378" s="832" t="s">
        <v>569</v>
      </c>
      <c r="I378" s="832" t="s">
        <v>1905</v>
      </c>
      <c r="J378" s="832" t="s">
        <v>1906</v>
      </c>
      <c r="K378" s="832" t="s">
        <v>1907</v>
      </c>
      <c r="L378" s="835">
        <v>0</v>
      </c>
      <c r="M378" s="835">
        <v>0</v>
      </c>
      <c r="N378" s="832">
        <v>1</v>
      </c>
      <c r="O378" s="836">
        <v>1</v>
      </c>
      <c r="P378" s="835">
        <v>0</v>
      </c>
      <c r="Q378" s="837"/>
      <c r="R378" s="832">
        <v>1</v>
      </c>
      <c r="S378" s="837">
        <v>1</v>
      </c>
      <c r="T378" s="836">
        <v>1</v>
      </c>
      <c r="U378" s="838">
        <v>1</v>
      </c>
    </row>
    <row r="379" spans="1:21" ht="14.4" customHeight="1" x14ac:dyDescent="0.3">
      <c r="A379" s="831">
        <v>25</v>
      </c>
      <c r="B379" s="832" t="s">
        <v>1399</v>
      </c>
      <c r="C379" s="832" t="s">
        <v>1404</v>
      </c>
      <c r="D379" s="833" t="s">
        <v>2196</v>
      </c>
      <c r="E379" s="834" t="s">
        <v>1440</v>
      </c>
      <c r="F379" s="832" t="s">
        <v>1400</v>
      </c>
      <c r="G379" s="832" t="s">
        <v>1904</v>
      </c>
      <c r="H379" s="832" t="s">
        <v>569</v>
      </c>
      <c r="I379" s="832" t="s">
        <v>1908</v>
      </c>
      <c r="J379" s="832" t="s">
        <v>1906</v>
      </c>
      <c r="K379" s="832" t="s">
        <v>1909</v>
      </c>
      <c r="L379" s="835">
        <v>0</v>
      </c>
      <c r="M379" s="835">
        <v>0</v>
      </c>
      <c r="N379" s="832">
        <v>1</v>
      </c>
      <c r="O379" s="836">
        <v>0.5</v>
      </c>
      <c r="P379" s="835">
        <v>0</v>
      </c>
      <c r="Q379" s="837"/>
      <c r="R379" s="832">
        <v>1</v>
      </c>
      <c r="S379" s="837">
        <v>1</v>
      </c>
      <c r="T379" s="836">
        <v>0.5</v>
      </c>
      <c r="U379" s="838">
        <v>1</v>
      </c>
    </row>
    <row r="380" spans="1:21" ht="14.4" customHeight="1" x14ac:dyDescent="0.3">
      <c r="A380" s="831">
        <v>25</v>
      </c>
      <c r="B380" s="832" t="s">
        <v>1399</v>
      </c>
      <c r="C380" s="832" t="s">
        <v>1404</v>
      </c>
      <c r="D380" s="833" t="s">
        <v>2196</v>
      </c>
      <c r="E380" s="834" t="s">
        <v>1440</v>
      </c>
      <c r="F380" s="832" t="s">
        <v>1400</v>
      </c>
      <c r="G380" s="832" t="s">
        <v>1910</v>
      </c>
      <c r="H380" s="832" t="s">
        <v>569</v>
      </c>
      <c r="I380" s="832" t="s">
        <v>1911</v>
      </c>
      <c r="J380" s="832" t="s">
        <v>1912</v>
      </c>
      <c r="K380" s="832" t="s">
        <v>1913</v>
      </c>
      <c r="L380" s="835">
        <v>45.8</v>
      </c>
      <c r="M380" s="835">
        <v>45.8</v>
      </c>
      <c r="N380" s="832">
        <v>1</v>
      </c>
      <c r="O380" s="836">
        <v>1</v>
      </c>
      <c r="P380" s="835">
        <v>45.8</v>
      </c>
      <c r="Q380" s="837">
        <v>1</v>
      </c>
      <c r="R380" s="832">
        <v>1</v>
      </c>
      <c r="S380" s="837">
        <v>1</v>
      </c>
      <c r="T380" s="836">
        <v>1</v>
      </c>
      <c r="U380" s="838">
        <v>1</v>
      </c>
    </row>
    <row r="381" spans="1:21" ht="14.4" customHeight="1" x14ac:dyDescent="0.3">
      <c r="A381" s="831">
        <v>25</v>
      </c>
      <c r="B381" s="832" t="s">
        <v>1399</v>
      </c>
      <c r="C381" s="832" t="s">
        <v>1404</v>
      </c>
      <c r="D381" s="833" t="s">
        <v>2196</v>
      </c>
      <c r="E381" s="834" t="s">
        <v>1440</v>
      </c>
      <c r="F381" s="832" t="s">
        <v>1400</v>
      </c>
      <c r="G381" s="832" t="s">
        <v>962</v>
      </c>
      <c r="H381" s="832" t="s">
        <v>606</v>
      </c>
      <c r="I381" s="832" t="s">
        <v>1208</v>
      </c>
      <c r="J381" s="832" t="s">
        <v>1206</v>
      </c>
      <c r="K381" s="832" t="s">
        <v>1209</v>
      </c>
      <c r="L381" s="835">
        <v>184.74</v>
      </c>
      <c r="M381" s="835">
        <v>369.48</v>
      </c>
      <c r="N381" s="832">
        <v>2</v>
      </c>
      <c r="O381" s="836">
        <v>2</v>
      </c>
      <c r="P381" s="835"/>
      <c r="Q381" s="837">
        <v>0</v>
      </c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25</v>
      </c>
      <c r="B382" s="832" t="s">
        <v>1399</v>
      </c>
      <c r="C382" s="832" t="s">
        <v>1404</v>
      </c>
      <c r="D382" s="833" t="s">
        <v>2196</v>
      </c>
      <c r="E382" s="834" t="s">
        <v>1443</v>
      </c>
      <c r="F382" s="832" t="s">
        <v>1400</v>
      </c>
      <c r="G382" s="832" t="s">
        <v>1454</v>
      </c>
      <c r="H382" s="832" t="s">
        <v>569</v>
      </c>
      <c r="I382" s="832" t="s">
        <v>1591</v>
      </c>
      <c r="J382" s="832" t="s">
        <v>1592</v>
      </c>
      <c r="K382" s="832" t="s">
        <v>1593</v>
      </c>
      <c r="L382" s="835">
        <v>154.36000000000001</v>
      </c>
      <c r="M382" s="835">
        <v>926.16000000000008</v>
      </c>
      <c r="N382" s="832">
        <v>6</v>
      </c>
      <c r="O382" s="836">
        <v>6</v>
      </c>
      <c r="P382" s="835">
        <v>617.44000000000005</v>
      </c>
      <c r="Q382" s="837">
        <v>0.66666666666666663</v>
      </c>
      <c r="R382" s="832">
        <v>4</v>
      </c>
      <c r="S382" s="837">
        <v>0.66666666666666663</v>
      </c>
      <c r="T382" s="836">
        <v>4</v>
      </c>
      <c r="U382" s="838">
        <v>0.66666666666666663</v>
      </c>
    </row>
    <row r="383" spans="1:21" ht="14.4" customHeight="1" x14ac:dyDescent="0.3">
      <c r="A383" s="831">
        <v>25</v>
      </c>
      <c r="B383" s="832" t="s">
        <v>1399</v>
      </c>
      <c r="C383" s="832" t="s">
        <v>1404</v>
      </c>
      <c r="D383" s="833" t="s">
        <v>2196</v>
      </c>
      <c r="E383" s="834" t="s">
        <v>1443</v>
      </c>
      <c r="F383" s="832" t="s">
        <v>1400</v>
      </c>
      <c r="G383" s="832" t="s">
        <v>1454</v>
      </c>
      <c r="H383" s="832" t="s">
        <v>606</v>
      </c>
      <c r="I383" s="832" t="s">
        <v>1264</v>
      </c>
      <c r="J383" s="832" t="s">
        <v>1018</v>
      </c>
      <c r="K383" s="832" t="s">
        <v>1265</v>
      </c>
      <c r="L383" s="835">
        <v>154.36000000000001</v>
      </c>
      <c r="M383" s="835">
        <v>6328.760000000002</v>
      </c>
      <c r="N383" s="832">
        <v>41</v>
      </c>
      <c r="O383" s="836">
        <v>37</v>
      </c>
      <c r="P383" s="835">
        <v>5248.2400000000016</v>
      </c>
      <c r="Q383" s="837">
        <v>0.82926829268292679</v>
      </c>
      <c r="R383" s="832">
        <v>34</v>
      </c>
      <c r="S383" s="837">
        <v>0.82926829268292679</v>
      </c>
      <c r="T383" s="836">
        <v>31</v>
      </c>
      <c r="U383" s="838">
        <v>0.83783783783783783</v>
      </c>
    </row>
    <row r="384" spans="1:21" ht="14.4" customHeight="1" x14ac:dyDescent="0.3">
      <c r="A384" s="831">
        <v>25</v>
      </c>
      <c r="B384" s="832" t="s">
        <v>1399</v>
      </c>
      <c r="C384" s="832" t="s">
        <v>1404</v>
      </c>
      <c r="D384" s="833" t="s">
        <v>2196</v>
      </c>
      <c r="E384" s="834" t="s">
        <v>1443</v>
      </c>
      <c r="F384" s="832" t="s">
        <v>1400</v>
      </c>
      <c r="G384" s="832" t="s">
        <v>1454</v>
      </c>
      <c r="H384" s="832" t="s">
        <v>569</v>
      </c>
      <c r="I384" s="832" t="s">
        <v>1506</v>
      </c>
      <c r="J384" s="832" t="s">
        <v>1018</v>
      </c>
      <c r="K384" s="832" t="s">
        <v>1265</v>
      </c>
      <c r="L384" s="835">
        <v>154.36000000000001</v>
      </c>
      <c r="M384" s="835">
        <v>771.80000000000007</v>
      </c>
      <c r="N384" s="832">
        <v>5</v>
      </c>
      <c r="O384" s="836">
        <v>5</v>
      </c>
      <c r="P384" s="835">
        <v>617.44000000000005</v>
      </c>
      <c r="Q384" s="837">
        <v>0.8</v>
      </c>
      <c r="R384" s="832">
        <v>4</v>
      </c>
      <c r="S384" s="837">
        <v>0.8</v>
      </c>
      <c r="T384" s="836">
        <v>4</v>
      </c>
      <c r="U384" s="838">
        <v>0.8</v>
      </c>
    </row>
    <row r="385" spans="1:21" ht="14.4" customHeight="1" x14ac:dyDescent="0.3">
      <c r="A385" s="831">
        <v>25</v>
      </c>
      <c r="B385" s="832" t="s">
        <v>1399</v>
      </c>
      <c r="C385" s="832" t="s">
        <v>1404</v>
      </c>
      <c r="D385" s="833" t="s">
        <v>2196</v>
      </c>
      <c r="E385" s="834" t="s">
        <v>1443</v>
      </c>
      <c r="F385" s="832" t="s">
        <v>1400</v>
      </c>
      <c r="G385" s="832" t="s">
        <v>1454</v>
      </c>
      <c r="H385" s="832" t="s">
        <v>569</v>
      </c>
      <c r="I385" s="832" t="s">
        <v>1914</v>
      </c>
      <c r="J385" s="832" t="s">
        <v>1592</v>
      </c>
      <c r="K385" s="832" t="s">
        <v>1915</v>
      </c>
      <c r="L385" s="835">
        <v>154.36000000000001</v>
      </c>
      <c r="M385" s="835">
        <v>154.36000000000001</v>
      </c>
      <c r="N385" s="832">
        <v>1</v>
      </c>
      <c r="O385" s="836">
        <v>1</v>
      </c>
      <c r="P385" s="835">
        <v>154.36000000000001</v>
      </c>
      <c r="Q385" s="837">
        <v>1</v>
      </c>
      <c r="R385" s="832">
        <v>1</v>
      </c>
      <c r="S385" s="837">
        <v>1</v>
      </c>
      <c r="T385" s="836">
        <v>1</v>
      </c>
      <c r="U385" s="838">
        <v>1</v>
      </c>
    </row>
    <row r="386" spans="1:21" ht="14.4" customHeight="1" x14ac:dyDescent="0.3">
      <c r="A386" s="831">
        <v>25</v>
      </c>
      <c r="B386" s="832" t="s">
        <v>1399</v>
      </c>
      <c r="C386" s="832" t="s">
        <v>1404</v>
      </c>
      <c r="D386" s="833" t="s">
        <v>2196</v>
      </c>
      <c r="E386" s="834" t="s">
        <v>1443</v>
      </c>
      <c r="F386" s="832" t="s">
        <v>1400</v>
      </c>
      <c r="G386" s="832" t="s">
        <v>1454</v>
      </c>
      <c r="H386" s="832" t="s">
        <v>606</v>
      </c>
      <c r="I386" s="832" t="s">
        <v>1262</v>
      </c>
      <c r="J386" s="832" t="s">
        <v>1018</v>
      </c>
      <c r="K386" s="832" t="s">
        <v>1263</v>
      </c>
      <c r="L386" s="835">
        <v>225.06</v>
      </c>
      <c r="M386" s="835">
        <v>450.12</v>
      </c>
      <c r="N386" s="832">
        <v>2</v>
      </c>
      <c r="O386" s="836">
        <v>1.5</v>
      </c>
      <c r="P386" s="835">
        <v>225.06</v>
      </c>
      <c r="Q386" s="837">
        <v>0.5</v>
      </c>
      <c r="R386" s="832">
        <v>1</v>
      </c>
      <c r="S386" s="837">
        <v>0.5</v>
      </c>
      <c r="T386" s="836">
        <v>1</v>
      </c>
      <c r="U386" s="838">
        <v>0.66666666666666663</v>
      </c>
    </row>
    <row r="387" spans="1:21" ht="14.4" customHeight="1" x14ac:dyDescent="0.3">
      <c r="A387" s="831">
        <v>25</v>
      </c>
      <c r="B387" s="832" t="s">
        <v>1399</v>
      </c>
      <c r="C387" s="832" t="s">
        <v>1404</v>
      </c>
      <c r="D387" s="833" t="s">
        <v>2196</v>
      </c>
      <c r="E387" s="834" t="s">
        <v>1443</v>
      </c>
      <c r="F387" s="832" t="s">
        <v>1400</v>
      </c>
      <c r="G387" s="832" t="s">
        <v>1454</v>
      </c>
      <c r="H387" s="832" t="s">
        <v>569</v>
      </c>
      <c r="I387" s="832" t="s">
        <v>1741</v>
      </c>
      <c r="J387" s="832" t="s">
        <v>1592</v>
      </c>
      <c r="K387" s="832" t="s">
        <v>1265</v>
      </c>
      <c r="L387" s="835">
        <v>154.36000000000001</v>
      </c>
      <c r="M387" s="835">
        <v>771.80000000000007</v>
      </c>
      <c r="N387" s="832">
        <v>5</v>
      </c>
      <c r="O387" s="836">
        <v>5</v>
      </c>
      <c r="P387" s="835">
        <v>463.08000000000004</v>
      </c>
      <c r="Q387" s="837">
        <v>0.6</v>
      </c>
      <c r="R387" s="832">
        <v>3</v>
      </c>
      <c r="S387" s="837">
        <v>0.6</v>
      </c>
      <c r="T387" s="836">
        <v>3</v>
      </c>
      <c r="U387" s="838">
        <v>0.6</v>
      </c>
    </row>
    <row r="388" spans="1:21" ht="14.4" customHeight="1" x14ac:dyDescent="0.3">
      <c r="A388" s="831">
        <v>25</v>
      </c>
      <c r="B388" s="832" t="s">
        <v>1399</v>
      </c>
      <c r="C388" s="832" t="s">
        <v>1404</v>
      </c>
      <c r="D388" s="833" t="s">
        <v>2196</v>
      </c>
      <c r="E388" s="834" t="s">
        <v>1443</v>
      </c>
      <c r="F388" s="832" t="s">
        <v>1400</v>
      </c>
      <c r="G388" s="832" t="s">
        <v>1454</v>
      </c>
      <c r="H388" s="832" t="s">
        <v>569</v>
      </c>
      <c r="I388" s="832" t="s">
        <v>1916</v>
      </c>
      <c r="J388" s="832" t="s">
        <v>1592</v>
      </c>
      <c r="K388" s="832" t="s">
        <v>1265</v>
      </c>
      <c r="L388" s="835">
        <v>0</v>
      </c>
      <c r="M388" s="835">
        <v>0</v>
      </c>
      <c r="N388" s="832">
        <v>1</v>
      </c>
      <c r="O388" s="836">
        <v>1</v>
      </c>
      <c r="P388" s="835">
        <v>0</v>
      </c>
      <c r="Q388" s="837"/>
      <c r="R388" s="832">
        <v>1</v>
      </c>
      <c r="S388" s="837">
        <v>1</v>
      </c>
      <c r="T388" s="836">
        <v>1</v>
      </c>
      <c r="U388" s="838">
        <v>1</v>
      </c>
    </row>
    <row r="389" spans="1:21" ht="14.4" customHeight="1" x14ac:dyDescent="0.3">
      <c r="A389" s="831">
        <v>25</v>
      </c>
      <c r="B389" s="832" t="s">
        <v>1399</v>
      </c>
      <c r="C389" s="832" t="s">
        <v>1404</v>
      </c>
      <c r="D389" s="833" t="s">
        <v>2196</v>
      </c>
      <c r="E389" s="834" t="s">
        <v>1443</v>
      </c>
      <c r="F389" s="832" t="s">
        <v>1400</v>
      </c>
      <c r="G389" s="832" t="s">
        <v>1742</v>
      </c>
      <c r="H389" s="832" t="s">
        <v>606</v>
      </c>
      <c r="I389" s="832" t="s">
        <v>1786</v>
      </c>
      <c r="J389" s="832" t="s">
        <v>1787</v>
      </c>
      <c r="K389" s="832" t="s">
        <v>1745</v>
      </c>
      <c r="L389" s="835">
        <v>70.540000000000006</v>
      </c>
      <c r="M389" s="835">
        <v>141.08000000000001</v>
      </c>
      <c r="N389" s="832">
        <v>2</v>
      </c>
      <c r="O389" s="836">
        <v>1</v>
      </c>
      <c r="P389" s="835">
        <v>141.08000000000001</v>
      </c>
      <c r="Q389" s="837">
        <v>1</v>
      </c>
      <c r="R389" s="832">
        <v>2</v>
      </c>
      <c r="S389" s="837">
        <v>1</v>
      </c>
      <c r="T389" s="836">
        <v>1</v>
      </c>
      <c r="U389" s="838">
        <v>1</v>
      </c>
    </row>
    <row r="390" spans="1:21" ht="14.4" customHeight="1" x14ac:dyDescent="0.3">
      <c r="A390" s="831">
        <v>25</v>
      </c>
      <c r="B390" s="832" t="s">
        <v>1399</v>
      </c>
      <c r="C390" s="832" t="s">
        <v>1404</v>
      </c>
      <c r="D390" s="833" t="s">
        <v>2196</v>
      </c>
      <c r="E390" s="834" t="s">
        <v>1443</v>
      </c>
      <c r="F390" s="832" t="s">
        <v>1400</v>
      </c>
      <c r="G390" s="832" t="s">
        <v>1467</v>
      </c>
      <c r="H390" s="832" t="s">
        <v>569</v>
      </c>
      <c r="I390" s="832" t="s">
        <v>1917</v>
      </c>
      <c r="J390" s="832" t="s">
        <v>834</v>
      </c>
      <c r="K390" s="832" t="s">
        <v>1918</v>
      </c>
      <c r="L390" s="835">
        <v>0</v>
      </c>
      <c r="M390" s="835">
        <v>0</v>
      </c>
      <c r="N390" s="832">
        <v>1</v>
      </c>
      <c r="O390" s="836">
        <v>1</v>
      </c>
      <c r="P390" s="835">
        <v>0</v>
      </c>
      <c r="Q390" s="837"/>
      <c r="R390" s="832">
        <v>1</v>
      </c>
      <c r="S390" s="837">
        <v>1</v>
      </c>
      <c r="T390" s="836">
        <v>1</v>
      </c>
      <c r="U390" s="838">
        <v>1</v>
      </c>
    </row>
    <row r="391" spans="1:21" ht="14.4" customHeight="1" x14ac:dyDescent="0.3">
      <c r="A391" s="831">
        <v>25</v>
      </c>
      <c r="B391" s="832" t="s">
        <v>1399</v>
      </c>
      <c r="C391" s="832" t="s">
        <v>1404</v>
      </c>
      <c r="D391" s="833" t="s">
        <v>2196</v>
      </c>
      <c r="E391" s="834" t="s">
        <v>1443</v>
      </c>
      <c r="F391" s="832" t="s">
        <v>1400</v>
      </c>
      <c r="G391" s="832" t="s">
        <v>1507</v>
      </c>
      <c r="H391" s="832" t="s">
        <v>569</v>
      </c>
      <c r="I391" s="832" t="s">
        <v>1271</v>
      </c>
      <c r="J391" s="832" t="s">
        <v>1272</v>
      </c>
      <c r="K391" s="832" t="s">
        <v>1033</v>
      </c>
      <c r="L391" s="835">
        <v>170.52</v>
      </c>
      <c r="M391" s="835">
        <v>682.08</v>
      </c>
      <c r="N391" s="832">
        <v>4</v>
      </c>
      <c r="O391" s="836">
        <v>2</v>
      </c>
      <c r="P391" s="835">
        <v>682.08</v>
      </c>
      <c r="Q391" s="837">
        <v>1</v>
      </c>
      <c r="R391" s="832">
        <v>4</v>
      </c>
      <c r="S391" s="837">
        <v>1</v>
      </c>
      <c r="T391" s="836">
        <v>2</v>
      </c>
      <c r="U391" s="838">
        <v>1</v>
      </c>
    </row>
    <row r="392" spans="1:21" ht="14.4" customHeight="1" x14ac:dyDescent="0.3">
      <c r="A392" s="831">
        <v>25</v>
      </c>
      <c r="B392" s="832" t="s">
        <v>1399</v>
      </c>
      <c r="C392" s="832" t="s">
        <v>1404</v>
      </c>
      <c r="D392" s="833" t="s">
        <v>2196</v>
      </c>
      <c r="E392" s="834" t="s">
        <v>1443</v>
      </c>
      <c r="F392" s="832" t="s">
        <v>1400</v>
      </c>
      <c r="G392" s="832" t="s">
        <v>1507</v>
      </c>
      <c r="H392" s="832" t="s">
        <v>569</v>
      </c>
      <c r="I392" s="832" t="s">
        <v>1555</v>
      </c>
      <c r="J392" s="832" t="s">
        <v>1272</v>
      </c>
      <c r="K392" s="832" t="s">
        <v>1556</v>
      </c>
      <c r="L392" s="835">
        <v>238.72</v>
      </c>
      <c r="M392" s="835">
        <v>238.72</v>
      </c>
      <c r="N392" s="832">
        <v>1</v>
      </c>
      <c r="O392" s="836">
        <v>1</v>
      </c>
      <c r="P392" s="835">
        <v>238.72</v>
      </c>
      <c r="Q392" s="837">
        <v>1</v>
      </c>
      <c r="R392" s="832">
        <v>1</v>
      </c>
      <c r="S392" s="837">
        <v>1</v>
      </c>
      <c r="T392" s="836">
        <v>1</v>
      </c>
      <c r="U392" s="838">
        <v>1</v>
      </c>
    </row>
    <row r="393" spans="1:21" ht="14.4" customHeight="1" x14ac:dyDescent="0.3">
      <c r="A393" s="831">
        <v>25</v>
      </c>
      <c r="B393" s="832" t="s">
        <v>1399</v>
      </c>
      <c r="C393" s="832" t="s">
        <v>1404</v>
      </c>
      <c r="D393" s="833" t="s">
        <v>2196</v>
      </c>
      <c r="E393" s="834" t="s">
        <v>1443</v>
      </c>
      <c r="F393" s="832" t="s">
        <v>1400</v>
      </c>
      <c r="G393" s="832" t="s">
        <v>1522</v>
      </c>
      <c r="H393" s="832" t="s">
        <v>569</v>
      </c>
      <c r="I393" s="832" t="s">
        <v>1919</v>
      </c>
      <c r="J393" s="832" t="s">
        <v>1524</v>
      </c>
      <c r="K393" s="832" t="s">
        <v>1920</v>
      </c>
      <c r="L393" s="835">
        <v>75.819999999999993</v>
      </c>
      <c r="M393" s="835">
        <v>151.63999999999999</v>
      </c>
      <c r="N393" s="832">
        <v>2</v>
      </c>
      <c r="O393" s="836">
        <v>2</v>
      </c>
      <c r="P393" s="835">
        <v>151.63999999999999</v>
      </c>
      <c r="Q393" s="837">
        <v>1</v>
      </c>
      <c r="R393" s="832">
        <v>2</v>
      </c>
      <c r="S393" s="837">
        <v>1</v>
      </c>
      <c r="T393" s="836">
        <v>2</v>
      </c>
      <c r="U393" s="838">
        <v>1</v>
      </c>
    </row>
    <row r="394" spans="1:21" ht="14.4" customHeight="1" x14ac:dyDescent="0.3">
      <c r="A394" s="831">
        <v>25</v>
      </c>
      <c r="B394" s="832" t="s">
        <v>1399</v>
      </c>
      <c r="C394" s="832" t="s">
        <v>1404</v>
      </c>
      <c r="D394" s="833" t="s">
        <v>2196</v>
      </c>
      <c r="E394" s="834" t="s">
        <v>1443</v>
      </c>
      <c r="F394" s="832" t="s">
        <v>1400</v>
      </c>
      <c r="G394" s="832" t="s">
        <v>1564</v>
      </c>
      <c r="H394" s="832" t="s">
        <v>569</v>
      </c>
      <c r="I394" s="832" t="s">
        <v>1921</v>
      </c>
      <c r="J394" s="832" t="s">
        <v>1922</v>
      </c>
      <c r="K394" s="832" t="s">
        <v>1923</v>
      </c>
      <c r="L394" s="835">
        <v>0</v>
      </c>
      <c r="M394" s="835">
        <v>0</v>
      </c>
      <c r="N394" s="832">
        <v>1</v>
      </c>
      <c r="O394" s="836">
        <v>1</v>
      </c>
      <c r="P394" s="835"/>
      <c r="Q394" s="837"/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25</v>
      </c>
      <c r="B395" s="832" t="s">
        <v>1399</v>
      </c>
      <c r="C395" s="832" t="s">
        <v>1404</v>
      </c>
      <c r="D395" s="833" t="s">
        <v>2196</v>
      </c>
      <c r="E395" s="834" t="s">
        <v>1443</v>
      </c>
      <c r="F395" s="832" t="s">
        <v>1400</v>
      </c>
      <c r="G395" s="832" t="s">
        <v>1564</v>
      </c>
      <c r="H395" s="832" t="s">
        <v>569</v>
      </c>
      <c r="I395" s="832" t="s">
        <v>1924</v>
      </c>
      <c r="J395" s="832" t="s">
        <v>1922</v>
      </c>
      <c r="K395" s="832" t="s">
        <v>1925</v>
      </c>
      <c r="L395" s="835">
        <v>0</v>
      </c>
      <c r="M395" s="835">
        <v>0</v>
      </c>
      <c r="N395" s="832">
        <v>3</v>
      </c>
      <c r="O395" s="836">
        <v>3</v>
      </c>
      <c r="P395" s="835"/>
      <c r="Q395" s="837"/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25</v>
      </c>
      <c r="B396" s="832" t="s">
        <v>1399</v>
      </c>
      <c r="C396" s="832" t="s">
        <v>1404</v>
      </c>
      <c r="D396" s="833" t="s">
        <v>2196</v>
      </c>
      <c r="E396" s="834" t="s">
        <v>1443</v>
      </c>
      <c r="F396" s="832" t="s">
        <v>1400</v>
      </c>
      <c r="G396" s="832" t="s">
        <v>1564</v>
      </c>
      <c r="H396" s="832" t="s">
        <v>569</v>
      </c>
      <c r="I396" s="832" t="s">
        <v>1926</v>
      </c>
      <c r="J396" s="832" t="s">
        <v>1922</v>
      </c>
      <c r="K396" s="832" t="s">
        <v>1927</v>
      </c>
      <c r="L396" s="835">
        <v>0</v>
      </c>
      <c r="M396" s="835">
        <v>0</v>
      </c>
      <c r="N396" s="832">
        <v>1</v>
      </c>
      <c r="O396" s="836">
        <v>1</v>
      </c>
      <c r="P396" s="835"/>
      <c r="Q396" s="837"/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25</v>
      </c>
      <c r="B397" s="832" t="s">
        <v>1399</v>
      </c>
      <c r="C397" s="832" t="s">
        <v>1404</v>
      </c>
      <c r="D397" s="833" t="s">
        <v>2196</v>
      </c>
      <c r="E397" s="834" t="s">
        <v>1443</v>
      </c>
      <c r="F397" s="832" t="s">
        <v>1400</v>
      </c>
      <c r="G397" s="832" t="s">
        <v>1564</v>
      </c>
      <c r="H397" s="832" t="s">
        <v>569</v>
      </c>
      <c r="I397" s="832" t="s">
        <v>1928</v>
      </c>
      <c r="J397" s="832" t="s">
        <v>1922</v>
      </c>
      <c r="K397" s="832" t="s">
        <v>1929</v>
      </c>
      <c r="L397" s="835">
        <v>0</v>
      </c>
      <c r="M397" s="835">
        <v>0</v>
      </c>
      <c r="N397" s="832">
        <v>1</v>
      </c>
      <c r="O397" s="836">
        <v>1</v>
      </c>
      <c r="P397" s="835"/>
      <c r="Q397" s="837"/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25</v>
      </c>
      <c r="B398" s="832" t="s">
        <v>1399</v>
      </c>
      <c r="C398" s="832" t="s">
        <v>1404</v>
      </c>
      <c r="D398" s="833" t="s">
        <v>2196</v>
      </c>
      <c r="E398" s="834" t="s">
        <v>1443</v>
      </c>
      <c r="F398" s="832" t="s">
        <v>1400</v>
      </c>
      <c r="G398" s="832" t="s">
        <v>1827</v>
      </c>
      <c r="H398" s="832" t="s">
        <v>569</v>
      </c>
      <c r="I398" s="832" t="s">
        <v>1930</v>
      </c>
      <c r="J398" s="832" t="s">
        <v>1931</v>
      </c>
      <c r="K398" s="832" t="s">
        <v>1932</v>
      </c>
      <c r="L398" s="835">
        <v>46.75</v>
      </c>
      <c r="M398" s="835">
        <v>46.75</v>
      </c>
      <c r="N398" s="832">
        <v>1</v>
      </c>
      <c r="O398" s="836">
        <v>1</v>
      </c>
      <c r="P398" s="835">
        <v>46.75</v>
      </c>
      <c r="Q398" s="837">
        <v>1</v>
      </c>
      <c r="R398" s="832">
        <v>1</v>
      </c>
      <c r="S398" s="837">
        <v>1</v>
      </c>
      <c r="T398" s="836">
        <v>1</v>
      </c>
      <c r="U398" s="838">
        <v>1</v>
      </c>
    </row>
    <row r="399" spans="1:21" ht="14.4" customHeight="1" x14ac:dyDescent="0.3">
      <c r="A399" s="831">
        <v>25</v>
      </c>
      <c r="B399" s="832" t="s">
        <v>1399</v>
      </c>
      <c r="C399" s="832" t="s">
        <v>1404</v>
      </c>
      <c r="D399" s="833" t="s">
        <v>2196</v>
      </c>
      <c r="E399" s="834" t="s">
        <v>1443</v>
      </c>
      <c r="F399" s="832" t="s">
        <v>1400</v>
      </c>
      <c r="G399" s="832" t="s">
        <v>1537</v>
      </c>
      <c r="H399" s="832" t="s">
        <v>569</v>
      </c>
      <c r="I399" s="832" t="s">
        <v>1538</v>
      </c>
      <c r="J399" s="832" t="s">
        <v>1539</v>
      </c>
      <c r="K399" s="832" t="s">
        <v>1315</v>
      </c>
      <c r="L399" s="835">
        <v>846.47</v>
      </c>
      <c r="M399" s="835">
        <v>846.47</v>
      </c>
      <c r="N399" s="832">
        <v>1</v>
      </c>
      <c r="O399" s="836">
        <v>1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25</v>
      </c>
      <c r="B400" s="832" t="s">
        <v>1399</v>
      </c>
      <c r="C400" s="832" t="s">
        <v>1404</v>
      </c>
      <c r="D400" s="833" t="s">
        <v>2196</v>
      </c>
      <c r="E400" s="834" t="s">
        <v>1443</v>
      </c>
      <c r="F400" s="832" t="s">
        <v>1400</v>
      </c>
      <c r="G400" s="832" t="s">
        <v>1474</v>
      </c>
      <c r="H400" s="832" t="s">
        <v>569</v>
      </c>
      <c r="I400" s="832" t="s">
        <v>1557</v>
      </c>
      <c r="J400" s="832" t="s">
        <v>1476</v>
      </c>
      <c r="K400" s="832" t="s">
        <v>1558</v>
      </c>
      <c r="L400" s="835">
        <v>0</v>
      </c>
      <c r="M400" s="835">
        <v>0</v>
      </c>
      <c r="N400" s="832">
        <v>1</v>
      </c>
      <c r="O400" s="836">
        <v>1</v>
      </c>
      <c r="P400" s="835"/>
      <c r="Q400" s="837"/>
      <c r="R400" s="832"/>
      <c r="S400" s="837">
        <v>0</v>
      </c>
      <c r="T400" s="836"/>
      <c r="U400" s="838">
        <v>0</v>
      </c>
    </row>
    <row r="401" spans="1:21" ht="14.4" customHeight="1" x14ac:dyDescent="0.3">
      <c r="A401" s="831">
        <v>25</v>
      </c>
      <c r="B401" s="832" t="s">
        <v>1399</v>
      </c>
      <c r="C401" s="832" t="s">
        <v>1404</v>
      </c>
      <c r="D401" s="833" t="s">
        <v>2196</v>
      </c>
      <c r="E401" s="834" t="s">
        <v>1443</v>
      </c>
      <c r="F401" s="832" t="s">
        <v>1400</v>
      </c>
      <c r="G401" s="832" t="s">
        <v>1933</v>
      </c>
      <c r="H401" s="832" t="s">
        <v>569</v>
      </c>
      <c r="I401" s="832" t="s">
        <v>1934</v>
      </c>
      <c r="J401" s="832" t="s">
        <v>1935</v>
      </c>
      <c r="K401" s="832" t="s">
        <v>1936</v>
      </c>
      <c r="L401" s="835">
        <v>48.42</v>
      </c>
      <c r="M401" s="835">
        <v>48.42</v>
      </c>
      <c r="N401" s="832">
        <v>1</v>
      </c>
      <c r="O401" s="836">
        <v>1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" customHeight="1" x14ac:dyDescent="0.3">
      <c r="A402" s="831">
        <v>25</v>
      </c>
      <c r="B402" s="832" t="s">
        <v>1399</v>
      </c>
      <c r="C402" s="832" t="s">
        <v>1404</v>
      </c>
      <c r="D402" s="833" t="s">
        <v>2196</v>
      </c>
      <c r="E402" s="834" t="s">
        <v>1443</v>
      </c>
      <c r="F402" s="832" t="s">
        <v>1400</v>
      </c>
      <c r="G402" s="832" t="s">
        <v>1488</v>
      </c>
      <c r="H402" s="832" t="s">
        <v>569</v>
      </c>
      <c r="I402" s="832" t="s">
        <v>1489</v>
      </c>
      <c r="J402" s="832" t="s">
        <v>1054</v>
      </c>
      <c r="K402" s="832" t="s">
        <v>1490</v>
      </c>
      <c r="L402" s="835">
        <v>48.09</v>
      </c>
      <c r="M402" s="835">
        <v>96.18</v>
      </c>
      <c r="N402" s="832">
        <v>2</v>
      </c>
      <c r="O402" s="836">
        <v>2</v>
      </c>
      <c r="P402" s="835">
        <v>48.09</v>
      </c>
      <c r="Q402" s="837">
        <v>0.5</v>
      </c>
      <c r="R402" s="832">
        <v>1</v>
      </c>
      <c r="S402" s="837">
        <v>0.5</v>
      </c>
      <c r="T402" s="836">
        <v>1</v>
      </c>
      <c r="U402" s="838">
        <v>0.5</v>
      </c>
    </row>
    <row r="403" spans="1:21" ht="14.4" customHeight="1" x14ac:dyDescent="0.3">
      <c r="A403" s="831">
        <v>25</v>
      </c>
      <c r="B403" s="832" t="s">
        <v>1399</v>
      </c>
      <c r="C403" s="832" t="s">
        <v>1404</v>
      </c>
      <c r="D403" s="833" t="s">
        <v>2196</v>
      </c>
      <c r="E403" s="834" t="s">
        <v>1443</v>
      </c>
      <c r="F403" s="832" t="s">
        <v>1400</v>
      </c>
      <c r="G403" s="832" t="s">
        <v>1488</v>
      </c>
      <c r="H403" s="832" t="s">
        <v>569</v>
      </c>
      <c r="I403" s="832" t="s">
        <v>1937</v>
      </c>
      <c r="J403" s="832" t="s">
        <v>1763</v>
      </c>
      <c r="K403" s="832" t="s">
        <v>1938</v>
      </c>
      <c r="L403" s="835">
        <v>0</v>
      </c>
      <c r="M403" s="835">
        <v>0</v>
      </c>
      <c r="N403" s="832">
        <v>1</v>
      </c>
      <c r="O403" s="836">
        <v>1</v>
      </c>
      <c r="P403" s="835"/>
      <c r="Q403" s="837"/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25</v>
      </c>
      <c r="B404" s="832" t="s">
        <v>1399</v>
      </c>
      <c r="C404" s="832" t="s">
        <v>1404</v>
      </c>
      <c r="D404" s="833" t="s">
        <v>2196</v>
      </c>
      <c r="E404" s="834" t="s">
        <v>1443</v>
      </c>
      <c r="F404" s="832" t="s">
        <v>1400</v>
      </c>
      <c r="G404" s="832" t="s">
        <v>1455</v>
      </c>
      <c r="H404" s="832" t="s">
        <v>569</v>
      </c>
      <c r="I404" s="832" t="s">
        <v>1456</v>
      </c>
      <c r="J404" s="832" t="s">
        <v>1457</v>
      </c>
      <c r="K404" s="832" t="s">
        <v>1458</v>
      </c>
      <c r="L404" s="835">
        <v>132.97999999999999</v>
      </c>
      <c r="M404" s="835">
        <v>1994.6999999999998</v>
      </c>
      <c r="N404" s="832">
        <v>15</v>
      </c>
      <c r="O404" s="836">
        <v>10</v>
      </c>
      <c r="P404" s="835">
        <v>1595.76</v>
      </c>
      <c r="Q404" s="837">
        <v>0.8</v>
      </c>
      <c r="R404" s="832">
        <v>12</v>
      </c>
      <c r="S404" s="837">
        <v>0.8</v>
      </c>
      <c r="T404" s="836">
        <v>8</v>
      </c>
      <c r="U404" s="838">
        <v>0.8</v>
      </c>
    </row>
    <row r="405" spans="1:21" ht="14.4" customHeight="1" x14ac:dyDescent="0.3">
      <c r="A405" s="831">
        <v>25</v>
      </c>
      <c r="B405" s="832" t="s">
        <v>1399</v>
      </c>
      <c r="C405" s="832" t="s">
        <v>1404</v>
      </c>
      <c r="D405" s="833" t="s">
        <v>2196</v>
      </c>
      <c r="E405" s="834" t="s">
        <v>1443</v>
      </c>
      <c r="F405" s="832" t="s">
        <v>1400</v>
      </c>
      <c r="G405" s="832" t="s">
        <v>1455</v>
      </c>
      <c r="H405" s="832" t="s">
        <v>569</v>
      </c>
      <c r="I405" s="832" t="s">
        <v>1540</v>
      </c>
      <c r="J405" s="832" t="s">
        <v>1457</v>
      </c>
      <c r="K405" s="832" t="s">
        <v>1458</v>
      </c>
      <c r="L405" s="835">
        <v>132.97999999999999</v>
      </c>
      <c r="M405" s="835">
        <v>664.9</v>
      </c>
      <c r="N405" s="832">
        <v>5</v>
      </c>
      <c r="O405" s="836">
        <v>4</v>
      </c>
      <c r="P405" s="835">
        <v>132.97999999999999</v>
      </c>
      <c r="Q405" s="837">
        <v>0.19999999999999998</v>
      </c>
      <c r="R405" s="832">
        <v>1</v>
      </c>
      <c r="S405" s="837">
        <v>0.2</v>
      </c>
      <c r="T405" s="836">
        <v>1</v>
      </c>
      <c r="U405" s="838">
        <v>0.25</v>
      </c>
    </row>
    <row r="406" spans="1:21" ht="14.4" customHeight="1" x14ac:dyDescent="0.3">
      <c r="A406" s="831">
        <v>25</v>
      </c>
      <c r="B406" s="832" t="s">
        <v>1399</v>
      </c>
      <c r="C406" s="832" t="s">
        <v>1404</v>
      </c>
      <c r="D406" s="833" t="s">
        <v>2196</v>
      </c>
      <c r="E406" s="834" t="s">
        <v>1443</v>
      </c>
      <c r="F406" s="832" t="s">
        <v>1400</v>
      </c>
      <c r="G406" s="832" t="s">
        <v>1461</v>
      </c>
      <c r="H406" s="832" t="s">
        <v>569</v>
      </c>
      <c r="I406" s="832" t="s">
        <v>1568</v>
      </c>
      <c r="J406" s="832" t="s">
        <v>641</v>
      </c>
      <c r="K406" s="832" t="s">
        <v>1569</v>
      </c>
      <c r="L406" s="835">
        <v>48.42</v>
      </c>
      <c r="M406" s="835">
        <v>48.42</v>
      </c>
      <c r="N406" s="832">
        <v>1</v>
      </c>
      <c r="O406" s="836">
        <v>0.5</v>
      </c>
      <c r="P406" s="835"/>
      <c r="Q406" s="837">
        <v>0</v>
      </c>
      <c r="R406" s="832"/>
      <c r="S406" s="837">
        <v>0</v>
      </c>
      <c r="T406" s="836"/>
      <c r="U406" s="838">
        <v>0</v>
      </c>
    </row>
    <row r="407" spans="1:21" ht="14.4" customHeight="1" x14ac:dyDescent="0.3">
      <c r="A407" s="831">
        <v>25</v>
      </c>
      <c r="B407" s="832" t="s">
        <v>1399</v>
      </c>
      <c r="C407" s="832" t="s">
        <v>1404</v>
      </c>
      <c r="D407" s="833" t="s">
        <v>2196</v>
      </c>
      <c r="E407" s="834" t="s">
        <v>1443</v>
      </c>
      <c r="F407" s="832" t="s">
        <v>1400</v>
      </c>
      <c r="G407" s="832" t="s">
        <v>1483</v>
      </c>
      <c r="H407" s="832" t="s">
        <v>569</v>
      </c>
      <c r="I407" s="832" t="s">
        <v>1570</v>
      </c>
      <c r="J407" s="832" t="s">
        <v>759</v>
      </c>
      <c r="K407" s="832" t="s">
        <v>1495</v>
      </c>
      <c r="L407" s="835">
        <v>103.67</v>
      </c>
      <c r="M407" s="835">
        <v>103.67</v>
      </c>
      <c r="N407" s="832">
        <v>1</v>
      </c>
      <c r="O407" s="836">
        <v>1</v>
      </c>
      <c r="P407" s="835">
        <v>103.67</v>
      </c>
      <c r="Q407" s="837">
        <v>1</v>
      </c>
      <c r="R407" s="832">
        <v>1</v>
      </c>
      <c r="S407" s="837">
        <v>1</v>
      </c>
      <c r="T407" s="836">
        <v>1</v>
      </c>
      <c r="U407" s="838">
        <v>1</v>
      </c>
    </row>
    <row r="408" spans="1:21" ht="14.4" customHeight="1" x14ac:dyDescent="0.3">
      <c r="A408" s="831">
        <v>25</v>
      </c>
      <c r="B408" s="832" t="s">
        <v>1399</v>
      </c>
      <c r="C408" s="832" t="s">
        <v>1404</v>
      </c>
      <c r="D408" s="833" t="s">
        <v>2196</v>
      </c>
      <c r="E408" s="834" t="s">
        <v>1443</v>
      </c>
      <c r="F408" s="832" t="s">
        <v>1400</v>
      </c>
      <c r="G408" s="832" t="s">
        <v>1483</v>
      </c>
      <c r="H408" s="832" t="s">
        <v>569</v>
      </c>
      <c r="I408" s="832" t="s">
        <v>1939</v>
      </c>
      <c r="J408" s="832" t="s">
        <v>759</v>
      </c>
      <c r="K408" s="832" t="s">
        <v>1495</v>
      </c>
      <c r="L408" s="835">
        <v>103.67</v>
      </c>
      <c r="M408" s="835">
        <v>103.67</v>
      </c>
      <c r="N408" s="832">
        <v>1</v>
      </c>
      <c r="O408" s="836">
        <v>1</v>
      </c>
      <c r="P408" s="835">
        <v>103.67</v>
      </c>
      <c r="Q408" s="837">
        <v>1</v>
      </c>
      <c r="R408" s="832">
        <v>1</v>
      </c>
      <c r="S408" s="837">
        <v>1</v>
      </c>
      <c r="T408" s="836">
        <v>1</v>
      </c>
      <c r="U408" s="838">
        <v>1</v>
      </c>
    </row>
    <row r="409" spans="1:21" ht="14.4" customHeight="1" x14ac:dyDescent="0.3">
      <c r="A409" s="831">
        <v>25</v>
      </c>
      <c r="B409" s="832" t="s">
        <v>1399</v>
      </c>
      <c r="C409" s="832" t="s">
        <v>1404</v>
      </c>
      <c r="D409" s="833" t="s">
        <v>2196</v>
      </c>
      <c r="E409" s="834" t="s">
        <v>1443</v>
      </c>
      <c r="F409" s="832" t="s">
        <v>1400</v>
      </c>
      <c r="G409" s="832" t="s">
        <v>1464</v>
      </c>
      <c r="H409" s="832" t="s">
        <v>606</v>
      </c>
      <c r="I409" s="832" t="s">
        <v>1329</v>
      </c>
      <c r="J409" s="832" t="s">
        <v>1330</v>
      </c>
      <c r="K409" s="832" t="s">
        <v>1331</v>
      </c>
      <c r="L409" s="835">
        <v>0</v>
      </c>
      <c r="M409" s="835">
        <v>0</v>
      </c>
      <c r="N409" s="832">
        <v>1</v>
      </c>
      <c r="O409" s="836">
        <v>1</v>
      </c>
      <c r="P409" s="835"/>
      <c r="Q409" s="837"/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25</v>
      </c>
      <c r="B410" s="832" t="s">
        <v>1399</v>
      </c>
      <c r="C410" s="832" t="s">
        <v>1404</v>
      </c>
      <c r="D410" s="833" t="s">
        <v>2196</v>
      </c>
      <c r="E410" s="834" t="s">
        <v>1444</v>
      </c>
      <c r="F410" s="832" t="s">
        <v>1400</v>
      </c>
      <c r="G410" s="832" t="s">
        <v>1563</v>
      </c>
      <c r="H410" s="832" t="s">
        <v>606</v>
      </c>
      <c r="I410" s="832" t="s">
        <v>1663</v>
      </c>
      <c r="J410" s="832" t="s">
        <v>1664</v>
      </c>
      <c r="K410" s="832" t="s">
        <v>1665</v>
      </c>
      <c r="L410" s="835">
        <v>9.4</v>
      </c>
      <c r="M410" s="835">
        <v>28.200000000000003</v>
      </c>
      <c r="N410" s="832">
        <v>3</v>
      </c>
      <c r="O410" s="836">
        <v>3</v>
      </c>
      <c r="P410" s="835">
        <v>18.8</v>
      </c>
      <c r="Q410" s="837">
        <v>0.66666666666666663</v>
      </c>
      <c r="R410" s="832">
        <v>2</v>
      </c>
      <c r="S410" s="837">
        <v>0.66666666666666663</v>
      </c>
      <c r="T410" s="836">
        <v>2</v>
      </c>
      <c r="U410" s="838">
        <v>0.66666666666666663</v>
      </c>
    </row>
    <row r="411" spans="1:21" ht="14.4" customHeight="1" x14ac:dyDescent="0.3">
      <c r="A411" s="831">
        <v>25</v>
      </c>
      <c r="B411" s="832" t="s">
        <v>1399</v>
      </c>
      <c r="C411" s="832" t="s">
        <v>1404</v>
      </c>
      <c r="D411" s="833" t="s">
        <v>2196</v>
      </c>
      <c r="E411" s="834" t="s">
        <v>1444</v>
      </c>
      <c r="F411" s="832" t="s">
        <v>1400</v>
      </c>
      <c r="G411" s="832" t="s">
        <v>1940</v>
      </c>
      <c r="H411" s="832" t="s">
        <v>569</v>
      </c>
      <c r="I411" s="832" t="s">
        <v>1941</v>
      </c>
      <c r="J411" s="832" t="s">
        <v>1942</v>
      </c>
      <c r="K411" s="832" t="s">
        <v>1943</v>
      </c>
      <c r="L411" s="835">
        <v>0</v>
      </c>
      <c r="M411" s="835">
        <v>0</v>
      </c>
      <c r="N411" s="832">
        <v>1</v>
      </c>
      <c r="O411" s="836">
        <v>1</v>
      </c>
      <c r="P411" s="835"/>
      <c r="Q411" s="837"/>
      <c r="R411" s="832"/>
      <c r="S411" s="837">
        <v>0</v>
      </c>
      <c r="T411" s="836"/>
      <c r="U411" s="838">
        <v>0</v>
      </c>
    </row>
    <row r="412" spans="1:21" ht="14.4" customHeight="1" x14ac:dyDescent="0.3">
      <c r="A412" s="831">
        <v>25</v>
      </c>
      <c r="B412" s="832" t="s">
        <v>1399</v>
      </c>
      <c r="C412" s="832" t="s">
        <v>1404</v>
      </c>
      <c r="D412" s="833" t="s">
        <v>2196</v>
      </c>
      <c r="E412" s="834" t="s">
        <v>1444</v>
      </c>
      <c r="F412" s="832" t="s">
        <v>1400</v>
      </c>
      <c r="G412" s="832" t="s">
        <v>1454</v>
      </c>
      <c r="H412" s="832" t="s">
        <v>606</v>
      </c>
      <c r="I412" s="832" t="s">
        <v>1264</v>
      </c>
      <c r="J412" s="832" t="s">
        <v>1018</v>
      </c>
      <c r="K412" s="832" t="s">
        <v>1265</v>
      </c>
      <c r="L412" s="835">
        <v>154.36000000000001</v>
      </c>
      <c r="M412" s="835">
        <v>3859.0000000000009</v>
      </c>
      <c r="N412" s="832">
        <v>25</v>
      </c>
      <c r="O412" s="836">
        <v>22.5</v>
      </c>
      <c r="P412" s="835">
        <v>2006.6800000000003</v>
      </c>
      <c r="Q412" s="837">
        <v>0.51999999999999991</v>
      </c>
      <c r="R412" s="832">
        <v>13</v>
      </c>
      <c r="S412" s="837">
        <v>0.52</v>
      </c>
      <c r="T412" s="836">
        <v>11.5</v>
      </c>
      <c r="U412" s="838">
        <v>0.51111111111111107</v>
      </c>
    </row>
    <row r="413" spans="1:21" ht="14.4" customHeight="1" x14ac:dyDescent="0.3">
      <c r="A413" s="831">
        <v>25</v>
      </c>
      <c r="B413" s="832" t="s">
        <v>1399</v>
      </c>
      <c r="C413" s="832" t="s">
        <v>1404</v>
      </c>
      <c r="D413" s="833" t="s">
        <v>2196</v>
      </c>
      <c r="E413" s="834" t="s">
        <v>1444</v>
      </c>
      <c r="F413" s="832" t="s">
        <v>1400</v>
      </c>
      <c r="G413" s="832" t="s">
        <v>1454</v>
      </c>
      <c r="H413" s="832" t="s">
        <v>569</v>
      </c>
      <c r="I413" s="832" t="s">
        <v>1506</v>
      </c>
      <c r="J413" s="832" t="s">
        <v>1018</v>
      </c>
      <c r="K413" s="832" t="s">
        <v>1265</v>
      </c>
      <c r="L413" s="835">
        <v>154.36000000000001</v>
      </c>
      <c r="M413" s="835">
        <v>926.16000000000008</v>
      </c>
      <c r="N413" s="832">
        <v>6</v>
      </c>
      <c r="O413" s="836">
        <v>6</v>
      </c>
      <c r="P413" s="835">
        <v>308.72000000000003</v>
      </c>
      <c r="Q413" s="837">
        <v>0.33333333333333331</v>
      </c>
      <c r="R413" s="832">
        <v>2</v>
      </c>
      <c r="S413" s="837">
        <v>0.33333333333333331</v>
      </c>
      <c r="T413" s="836">
        <v>2</v>
      </c>
      <c r="U413" s="838">
        <v>0.33333333333333331</v>
      </c>
    </row>
    <row r="414" spans="1:21" ht="14.4" customHeight="1" x14ac:dyDescent="0.3">
      <c r="A414" s="831">
        <v>25</v>
      </c>
      <c r="B414" s="832" t="s">
        <v>1399</v>
      </c>
      <c r="C414" s="832" t="s">
        <v>1404</v>
      </c>
      <c r="D414" s="833" t="s">
        <v>2196</v>
      </c>
      <c r="E414" s="834" t="s">
        <v>1444</v>
      </c>
      <c r="F414" s="832" t="s">
        <v>1400</v>
      </c>
      <c r="G414" s="832" t="s">
        <v>1507</v>
      </c>
      <c r="H414" s="832" t="s">
        <v>569</v>
      </c>
      <c r="I414" s="832" t="s">
        <v>1271</v>
      </c>
      <c r="J414" s="832" t="s">
        <v>1272</v>
      </c>
      <c r="K414" s="832" t="s">
        <v>1033</v>
      </c>
      <c r="L414" s="835">
        <v>170.52</v>
      </c>
      <c r="M414" s="835">
        <v>170.52</v>
      </c>
      <c r="N414" s="832">
        <v>1</v>
      </c>
      <c r="O414" s="836">
        <v>0.5</v>
      </c>
      <c r="P414" s="835">
        <v>170.52</v>
      </c>
      <c r="Q414" s="837">
        <v>1</v>
      </c>
      <c r="R414" s="832">
        <v>1</v>
      </c>
      <c r="S414" s="837">
        <v>1</v>
      </c>
      <c r="T414" s="836">
        <v>0.5</v>
      </c>
      <c r="U414" s="838">
        <v>1</v>
      </c>
    </row>
    <row r="415" spans="1:21" ht="14.4" customHeight="1" x14ac:dyDescent="0.3">
      <c r="A415" s="831">
        <v>25</v>
      </c>
      <c r="B415" s="832" t="s">
        <v>1399</v>
      </c>
      <c r="C415" s="832" t="s">
        <v>1404</v>
      </c>
      <c r="D415" s="833" t="s">
        <v>2196</v>
      </c>
      <c r="E415" s="834" t="s">
        <v>1444</v>
      </c>
      <c r="F415" s="832" t="s">
        <v>1400</v>
      </c>
      <c r="G415" s="832" t="s">
        <v>1507</v>
      </c>
      <c r="H415" s="832" t="s">
        <v>569</v>
      </c>
      <c r="I415" s="832" t="s">
        <v>1555</v>
      </c>
      <c r="J415" s="832" t="s">
        <v>1272</v>
      </c>
      <c r="K415" s="832" t="s">
        <v>1556</v>
      </c>
      <c r="L415" s="835">
        <v>238.72</v>
      </c>
      <c r="M415" s="835">
        <v>238.72</v>
      </c>
      <c r="N415" s="832">
        <v>1</v>
      </c>
      <c r="O415" s="836">
        <v>1</v>
      </c>
      <c r="P415" s="835">
        <v>238.72</v>
      </c>
      <c r="Q415" s="837">
        <v>1</v>
      </c>
      <c r="R415" s="832">
        <v>1</v>
      </c>
      <c r="S415" s="837">
        <v>1</v>
      </c>
      <c r="T415" s="836">
        <v>1</v>
      </c>
      <c r="U415" s="838">
        <v>1</v>
      </c>
    </row>
    <row r="416" spans="1:21" ht="14.4" customHeight="1" x14ac:dyDescent="0.3">
      <c r="A416" s="831">
        <v>25</v>
      </c>
      <c r="B416" s="832" t="s">
        <v>1399</v>
      </c>
      <c r="C416" s="832" t="s">
        <v>1404</v>
      </c>
      <c r="D416" s="833" t="s">
        <v>2196</v>
      </c>
      <c r="E416" s="834" t="s">
        <v>1444</v>
      </c>
      <c r="F416" s="832" t="s">
        <v>1400</v>
      </c>
      <c r="G416" s="832" t="s">
        <v>1522</v>
      </c>
      <c r="H416" s="832" t="s">
        <v>569</v>
      </c>
      <c r="I416" s="832" t="s">
        <v>1944</v>
      </c>
      <c r="J416" s="832" t="s">
        <v>1036</v>
      </c>
      <c r="K416" s="832" t="s">
        <v>1033</v>
      </c>
      <c r="L416" s="835">
        <v>78.33</v>
      </c>
      <c r="M416" s="835">
        <v>234.99</v>
      </c>
      <c r="N416" s="832">
        <v>3</v>
      </c>
      <c r="O416" s="836">
        <v>0.5</v>
      </c>
      <c r="P416" s="835">
        <v>234.99</v>
      </c>
      <c r="Q416" s="837">
        <v>1</v>
      </c>
      <c r="R416" s="832">
        <v>3</v>
      </c>
      <c r="S416" s="837">
        <v>1</v>
      </c>
      <c r="T416" s="836">
        <v>0.5</v>
      </c>
      <c r="U416" s="838">
        <v>1</v>
      </c>
    </row>
    <row r="417" spans="1:21" ht="14.4" customHeight="1" x14ac:dyDescent="0.3">
      <c r="A417" s="831">
        <v>25</v>
      </c>
      <c r="B417" s="832" t="s">
        <v>1399</v>
      </c>
      <c r="C417" s="832" t="s">
        <v>1404</v>
      </c>
      <c r="D417" s="833" t="s">
        <v>2196</v>
      </c>
      <c r="E417" s="834" t="s">
        <v>1444</v>
      </c>
      <c r="F417" s="832" t="s">
        <v>1400</v>
      </c>
      <c r="G417" s="832" t="s">
        <v>1868</v>
      </c>
      <c r="H417" s="832" t="s">
        <v>606</v>
      </c>
      <c r="I417" s="832" t="s">
        <v>1869</v>
      </c>
      <c r="J417" s="832" t="s">
        <v>1870</v>
      </c>
      <c r="K417" s="832" t="s">
        <v>1597</v>
      </c>
      <c r="L417" s="835">
        <v>65.989999999999995</v>
      </c>
      <c r="M417" s="835">
        <v>65.989999999999995</v>
      </c>
      <c r="N417" s="832">
        <v>1</v>
      </c>
      <c r="O417" s="836">
        <v>1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25</v>
      </c>
      <c r="B418" s="832" t="s">
        <v>1399</v>
      </c>
      <c r="C418" s="832" t="s">
        <v>1404</v>
      </c>
      <c r="D418" s="833" t="s">
        <v>2196</v>
      </c>
      <c r="E418" s="834" t="s">
        <v>1444</v>
      </c>
      <c r="F418" s="832" t="s">
        <v>1400</v>
      </c>
      <c r="G418" s="832" t="s">
        <v>1674</v>
      </c>
      <c r="H418" s="832" t="s">
        <v>569</v>
      </c>
      <c r="I418" s="832" t="s">
        <v>1945</v>
      </c>
      <c r="J418" s="832" t="s">
        <v>1946</v>
      </c>
      <c r="K418" s="832" t="s">
        <v>1947</v>
      </c>
      <c r="L418" s="835">
        <v>0</v>
      </c>
      <c r="M418" s="835">
        <v>0</v>
      </c>
      <c r="N418" s="832">
        <v>2</v>
      </c>
      <c r="O418" s="836">
        <v>0.5</v>
      </c>
      <c r="P418" s="835">
        <v>0</v>
      </c>
      <c r="Q418" s="837"/>
      <c r="R418" s="832">
        <v>2</v>
      </c>
      <c r="S418" s="837">
        <v>1</v>
      </c>
      <c r="T418" s="836">
        <v>0.5</v>
      </c>
      <c r="U418" s="838">
        <v>1</v>
      </c>
    </row>
    <row r="419" spans="1:21" ht="14.4" customHeight="1" x14ac:dyDescent="0.3">
      <c r="A419" s="831">
        <v>25</v>
      </c>
      <c r="B419" s="832" t="s">
        <v>1399</v>
      </c>
      <c r="C419" s="832" t="s">
        <v>1404</v>
      </c>
      <c r="D419" s="833" t="s">
        <v>2196</v>
      </c>
      <c r="E419" s="834" t="s">
        <v>1444</v>
      </c>
      <c r="F419" s="832" t="s">
        <v>1400</v>
      </c>
      <c r="G419" s="832" t="s">
        <v>1753</v>
      </c>
      <c r="H419" s="832" t="s">
        <v>569</v>
      </c>
      <c r="I419" s="832" t="s">
        <v>1756</v>
      </c>
      <c r="J419" s="832" t="s">
        <v>682</v>
      </c>
      <c r="K419" s="832" t="s">
        <v>1757</v>
      </c>
      <c r="L419" s="835">
        <v>37.61</v>
      </c>
      <c r="M419" s="835">
        <v>75.22</v>
      </c>
      <c r="N419" s="832">
        <v>2</v>
      </c>
      <c r="O419" s="836">
        <v>0.5</v>
      </c>
      <c r="P419" s="835">
        <v>75.22</v>
      </c>
      <c r="Q419" s="837">
        <v>1</v>
      </c>
      <c r="R419" s="832">
        <v>2</v>
      </c>
      <c r="S419" s="837">
        <v>1</v>
      </c>
      <c r="T419" s="836">
        <v>0.5</v>
      </c>
      <c r="U419" s="838">
        <v>1</v>
      </c>
    </row>
    <row r="420" spans="1:21" ht="14.4" customHeight="1" x14ac:dyDescent="0.3">
      <c r="A420" s="831">
        <v>25</v>
      </c>
      <c r="B420" s="832" t="s">
        <v>1399</v>
      </c>
      <c r="C420" s="832" t="s">
        <v>1404</v>
      </c>
      <c r="D420" s="833" t="s">
        <v>2196</v>
      </c>
      <c r="E420" s="834" t="s">
        <v>1444</v>
      </c>
      <c r="F420" s="832" t="s">
        <v>1400</v>
      </c>
      <c r="G420" s="832" t="s">
        <v>1564</v>
      </c>
      <c r="H420" s="832" t="s">
        <v>569</v>
      </c>
      <c r="I420" s="832" t="s">
        <v>1798</v>
      </c>
      <c r="J420" s="832" t="s">
        <v>1799</v>
      </c>
      <c r="K420" s="832" t="s">
        <v>1800</v>
      </c>
      <c r="L420" s="835">
        <v>0</v>
      </c>
      <c r="M420" s="835">
        <v>0</v>
      </c>
      <c r="N420" s="832">
        <v>1</v>
      </c>
      <c r="O420" s="836">
        <v>1</v>
      </c>
      <c r="P420" s="835"/>
      <c r="Q420" s="837"/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25</v>
      </c>
      <c r="B421" s="832" t="s">
        <v>1399</v>
      </c>
      <c r="C421" s="832" t="s">
        <v>1404</v>
      </c>
      <c r="D421" s="833" t="s">
        <v>2196</v>
      </c>
      <c r="E421" s="834" t="s">
        <v>1444</v>
      </c>
      <c r="F421" s="832" t="s">
        <v>1400</v>
      </c>
      <c r="G421" s="832" t="s">
        <v>1801</v>
      </c>
      <c r="H421" s="832" t="s">
        <v>569</v>
      </c>
      <c r="I421" s="832" t="s">
        <v>1802</v>
      </c>
      <c r="J421" s="832" t="s">
        <v>1803</v>
      </c>
      <c r="K421" s="832" t="s">
        <v>1804</v>
      </c>
      <c r="L421" s="835">
        <v>91.11</v>
      </c>
      <c r="M421" s="835">
        <v>182.22</v>
      </c>
      <c r="N421" s="832">
        <v>2</v>
      </c>
      <c r="O421" s="836">
        <v>0.5</v>
      </c>
      <c r="P421" s="835">
        <v>182.22</v>
      </c>
      <c r="Q421" s="837">
        <v>1</v>
      </c>
      <c r="R421" s="832">
        <v>2</v>
      </c>
      <c r="S421" s="837">
        <v>1</v>
      </c>
      <c r="T421" s="836">
        <v>0.5</v>
      </c>
      <c r="U421" s="838">
        <v>1</v>
      </c>
    </row>
    <row r="422" spans="1:21" ht="14.4" customHeight="1" x14ac:dyDescent="0.3">
      <c r="A422" s="831">
        <v>25</v>
      </c>
      <c r="B422" s="832" t="s">
        <v>1399</v>
      </c>
      <c r="C422" s="832" t="s">
        <v>1404</v>
      </c>
      <c r="D422" s="833" t="s">
        <v>2196</v>
      </c>
      <c r="E422" s="834" t="s">
        <v>1444</v>
      </c>
      <c r="F422" s="832" t="s">
        <v>1400</v>
      </c>
      <c r="G422" s="832" t="s">
        <v>1537</v>
      </c>
      <c r="H422" s="832" t="s">
        <v>569</v>
      </c>
      <c r="I422" s="832" t="s">
        <v>1538</v>
      </c>
      <c r="J422" s="832" t="s">
        <v>1539</v>
      </c>
      <c r="K422" s="832" t="s">
        <v>1315</v>
      </c>
      <c r="L422" s="835">
        <v>846.47</v>
      </c>
      <c r="M422" s="835">
        <v>846.47</v>
      </c>
      <c r="N422" s="832">
        <v>1</v>
      </c>
      <c r="O422" s="836">
        <v>1</v>
      </c>
      <c r="P422" s="835">
        <v>846.47</v>
      </c>
      <c r="Q422" s="837">
        <v>1</v>
      </c>
      <c r="R422" s="832">
        <v>1</v>
      </c>
      <c r="S422" s="837">
        <v>1</v>
      </c>
      <c r="T422" s="836">
        <v>1</v>
      </c>
      <c r="U422" s="838">
        <v>1</v>
      </c>
    </row>
    <row r="423" spans="1:21" ht="14.4" customHeight="1" x14ac:dyDescent="0.3">
      <c r="A423" s="831">
        <v>25</v>
      </c>
      <c r="B423" s="832" t="s">
        <v>1399</v>
      </c>
      <c r="C423" s="832" t="s">
        <v>1404</v>
      </c>
      <c r="D423" s="833" t="s">
        <v>2196</v>
      </c>
      <c r="E423" s="834" t="s">
        <v>1444</v>
      </c>
      <c r="F423" s="832" t="s">
        <v>1400</v>
      </c>
      <c r="G423" s="832" t="s">
        <v>1474</v>
      </c>
      <c r="H423" s="832" t="s">
        <v>569</v>
      </c>
      <c r="I423" s="832" t="s">
        <v>1475</v>
      </c>
      <c r="J423" s="832" t="s">
        <v>1476</v>
      </c>
      <c r="K423" s="832" t="s">
        <v>1477</v>
      </c>
      <c r="L423" s="835">
        <v>121.07</v>
      </c>
      <c r="M423" s="835">
        <v>121.07</v>
      </c>
      <c r="N423" s="832">
        <v>1</v>
      </c>
      <c r="O423" s="836">
        <v>1</v>
      </c>
      <c r="P423" s="835"/>
      <c r="Q423" s="837">
        <v>0</v>
      </c>
      <c r="R423" s="832"/>
      <c r="S423" s="837">
        <v>0</v>
      </c>
      <c r="T423" s="836"/>
      <c r="U423" s="838">
        <v>0</v>
      </c>
    </row>
    <row r="424" spans="1:21" ht="14.4" customHeight="1" x14ac:dyDescent="0.3">
      <c r="A424" s="831">
        <v>25</v>
      </c>
      <c r="B424" s="832" t="s">
        <v>1399</v>
      </c>
      <c r="C424" s="832" t="s">
        <v>1404</v>
      </c>
      <c r="D424" s="833" t="s">
        <v>2196</v>
      </c>
      <c r="E424" s="834" t="s">
        <v>1444</v>
      </c>
      <c r="F424" s="832" t="s">
        <v>1400</v>
      </c>
      <c r="G424" s="832" t="s">
        <v>1488</v>
      </c>
      <c r="H424" s="832" t="s">
        <v>569</v>
      </c>
      <c r="I424" s="832" t="s">
        <v>1489</v>
      </c>
      <c r="J424" s="832" t="s">
        <v>1054</v>
      </c>
      <c r="K424" s="832" t="s">
        <v>1490</v>
      </c>
      <c r="L424" s="835">
        <v>48.09</v>
      </c>
      <c r="M424" s="835">
        <v>96.18</v>
      </c>
      <c r="N424" s="832">
        <v>2</v>
      </c>
      <c r="O424" s="836">
        <v>1.5</v>
      </c>
      <c r="P424" s="835">
        <v>48.09</v>
      </c>
      <c r="Q424" s="837">
        <v>0.5</v>
      </c>
      <c r="R424" s="832">
        <v>1</v>
      </c>
      <c r="S424" s="837">
        <v>0.5</v>
      </c>
      <c r="T424" s="836">
        <v>1</v>
      </c>
      <c r="U424" s="838">
        <v>0.66666666666666663</v>
      </c>
    </row>
    <row r="425" spans="1:21" ht="14.4" customHeight="1" x14ac:dyDescent="0.3">
      <c r="A425" s="831">
        <v>25</v>
      </c>
      <c r="B425" s="832" t="s">
        <v>1399</v>
      </c>
      <c r="C425" s="832" t="s">
        <v>1404</v>
      </c>
      <c r="D425" s="833" t="s">
        <v>2196</v>
      </c>
      <c r="E425" s="834" t="s">
        <v>1444</v>
      </c>
      <c r="F425" s="832" t="s">
        <v>1400</v>
      </c>
      <c r="G425" s="832" t="s">
        <v>1807</v>
      </c>
      <c r="H425" s="832" t="s">
        <v>569</v>
      </c>
      <c r="I425" s="832" t="s">
        <v>1808</v>
      </c>
      <c r="J425" s="832" t="s">
        <v>691</v>
      </c>
      <c r="K425" s="832" t="s">
        <v>1809</v>
      </c>
      <c r="L425" s="835">
        <v>27.28</v>
      </c>
      <c r="M425" s="835">
        <v>27.28</v>
      </c>
      <c r="N425" s="832">
        <v>1</v>
      </c>
      <c r="O425" s="836">
        <v>1</v>
      </c>
      <c r="P425" s="835">
        <v>27.28</v>
      </c>
      <c r="Q425" s="837">
        <v>1</v>
      </c>
      <c r="R425" s="832">
        <v>1</v>
      </c>
      <c r="S425" s="837">
        <v>1</v>
      </c>
      <c r="T425" s="836">
        <v>1</v>
      </c>
      <c r="U425" s="838">
        <v>1</v>
      </c>
    </row>
    <row r="426" spans="1:21" ht="14.4" customHeight="1" x14ac:dyDescent="0.3">
      <c r="A426" s="831">
        <v>25</v>
      </c>
      <c r="B426" s="832" t="s">
        <v>1399</v>
      </c>
      <c r="C426" s="832" t="s">
        <v>1404</v>
      </c>
      <c r="D426" s="833" t="s">
        <v>2196</v>
      </c>
      <c r="E426" s="834" t="s">
        <v>1444</v>
      </c>
      <c r="F426" s="832" t="s">
        <v>1400</v>
      </c>
      <c r="G426" s="832" t="s">
        <v>1830</v>
      </c>
      <c r="H426" s="832" t="s">
        <v>569</v>
      </c>
      <c r="I426" s="832" t="s">
        <v>1831</v>
      </c>
      <c r="J426" s="832" t="s">
        <v>614</v>
      </c>
      <c r="K426" s="832" t="s">
        <v>1832</v>
      </c>
      <c r="L426" s="835">
        <v>0</v>
      </c>
      <c r="M426" s="835">
        <v>0</v>
      </c>
      <c r="N426" s="832">
        <v>1</v>
      </c>
      <c r="O426" s="836">
        <v>0.5</v>
      </c>
      <c r="P426" s="835"/>
      <c r="Q426" s="837"/>
      <c r="R426" s="832"/>
      <c r="S426" s="837">
        <v>0</v>
      </c>
      <c r="T426" s="836"/>
      <c r="U426" s="838">
        <v>0</v>
      </c>
    </row>
    <row r="427" spans="1:21" ht="14.4" customHeight="1" x14ac:dyDescent="0.3">
      <c r="A427" s="831">
        <v>25</v>
      </c>
      <c r="B427" s="832" t="s">
        <v>1399</v>
      </c>
      <c r="C427" s="832" t="s">
        <v>1404</v>
      </c>
      <c r="D427" s="833" t="s">
        <v>2196</v>
      </c>
      <c r="E427" s="834" t="s">
        <v>1444</v>
      </c>
      <c r="F427" s="832" t="s">
        <v>1400</v>
      </c>
      <c r="G427" s="832" t="s">
        <v>1705</v>
      </c>
      <c r="H427" s="832" t="s">
        <v>569</v>
      </c>
      <c r="I427" s="832" t="s">
        <v>1867</v>
      </c>
      <c r="J427" s="832" t="s">
        <v>1837</v>
      </c>
      <c r="K427" s="832" t="s">
        <v>1556</v>
      </c>
      <c r="L427" s="835">
        <v>98.75</v>
      </c>
      <c r="M427" s="835">
        <v>197.5</v>
      </c>
      <c r="N427" s="832">
        <v>2</v>
      </c>
      <c r="O427" s="836">
        <v>1</v>
      </c>
      <c r="P427" s="835">
        <v>197.5</v>
      </c>
      <c r="Q427" s="837">
        <v>1</v>
      </c>
      <c r="R427" s="832">
        <v>2</v>
      </c>
      <c r="S427" s="837">
        <v>1</v>
      </c>
      <c r="T427" s="836">
        <v>1</v>
      </c>
      <c r="U427" s="838">
        <v>1</v>
      </c>
    </row>
    <row r="428" spans="1:21" ht="14.4" customHeight="1" x14ac:dyDescent="0.3">
      <c r="A428" s="831">
        <v>25</v>
      </c>
      <c r="B428" s="832" t="s">
        <v>1399</v>
      </c>
      <c r="C428" s="832" t="s">
        <v>1404</v>
      </c>
      <c r="D428" s="833" t="s">
        <v>2196</v>
      </c>
      <c r="E428" s="834" t="s">
        <v>1444</v>
      </c>
      <c r="F428" s="832" t="s">
        <v>1400</v>
      </c>
      <c r="G428" s="832" t="s">
        <v>1455</v>
      </c>
      <c r="H428" s="832" t="s">
        <v>569</v>
      </c>
      <c r="I428" s="832" t="s">
        <v>1456</v>
      </c>
      <c r="J428" s="832" t="s">
        <v>1457</v>
      </c>
      <c r="K428" s="832" t="s">
        <v>1458</v>
      </c>
      <c r="L428" s="835">
        <v>132.97999999999999</v>
      </c>
      <c r="M428" s="835">
        <v>2925.56</v>
      </c>
      <c r="N428" s="832">
        <v>22</v>
      </c>
      <c r="O428" s="836">
        <v>13</v>
      </c>
      <c r="P428" s="835">
        <v>1994.6999999999998</v>
      </c>
      <c r="Q428" s="837">
        <v>0.68181818181818177</v>
      </c>
      <c r="R428" s="832">
        <v>15</v>
      </c>
      <c r="S428" s="837">
        <v>0.68181818181818177</v>
      </c>
      <c r="T428" s="836">
        <v>8</v>
      </c>
      <c r="U428" s="838">
        <v>0.61538461538461542</v>
      </c>
    </row>
    <row r="429" spans="1:21" ht="14.4" customHeight="1" x14ac:dyDescent="0.3">
      <c r="A429" s="831">
        <v>25</v>
      </c>
      <c r="B429" s="832" t="s">
        <v>1399</v>
      </c>
      <c r="C429" s="832" t="s">
        <v>1404</v>
      </c>
      <c r="D429" s="833" t="s">
        <v>2196</v>
      </c>
      <c r="E429" s="834" t="s">
        <v>1444</v>
      </c>
      <c r="F429" s="832" t="s">
        <v>1400</v>
      </c>
      <c r="G429" s="832" t="s">
        <v>1455</v>
      </c>
      <c r="H429" s="832" t="s">
        <v>569</v>
      </c>
      <c r="I429" s="832" t="s">
        <v>1540</v>
      </c>
      <c r="J429" s="832" t="s">
        <v>1457</v>
      </c>
      <c r="K429" s="832" t="s">
        <v>1458</v>
      </c>
      <c r="L429" s="835">
        <v>132.97999999999999</v>
      </c>
      <c r="M429" s="835">
        <v>132.97999999999999</v>
      </c>
      <c r="N429" s="832">
        <v>1</v>
      </c>
      <c r="O429" s="836">
        <v>1</v>
      </c>
      <c r="P429" s="835"/>
      <c r="Q429" s="837">
        <v>0</v>
      </c>
      <c r="R429" s="832"/>
      <c r="S429" s="837">
        <v>0</v>
      </c>
      <c r="T429" s="836"/>
      <c r="U429" s="838">
        <v>0</v>
      </c>
    </row>
    <row r="430" spans="1:21" ht="14.4" customHeight="1" x14ac:dyDescent="0.3">
      <c r="A430" s="831">
        <v>25</v>
      </c>
      <c r="B430" s="832" t="s">
        <v>1399</v>
      </c>
      <c r="C430" s="832" t="s">
        <v>1404</v>
      </c>
      <c r="D430" s="833" t="s">
        <v>2196</v>
      </c>
      <c r="E430" s="834" t="s">
        <v>1444</v>
      </c>
      <c r="F430" s="832" t="s">
        <v>1400</v>
      </c>
      <c r="G430" s="832" t="s">
        <v>1551</v>
      </c>
      <c r="H430" s="832" t="s">
        <v>569</v>
      </c>
      <c r="I430" s="832" t="s">
        <v>1948</v>
      </c>
      <c r="J430" s="832" t="s">
        <v>1553</v>
      </c>
      <c r="K430" s="832" t="s">
        <v>1949</v>
      </c>
      <c r="L430" s="835">
        <v>58.62</v>
      </c>
      <c r="M430" s="835">
        <v>58.62</v>
      </c>
      <c r="N430" s="832">
        <v>1</v>
      </c>
      <c r="O430" s="836">
        <v>1</v>
      </c>
      <c r="P430" s="835"/>
      <c r="Q430" s="837">
        <v>0</v>
      </c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25</v>
      </c>
      <c r="B431" s="832" t="s">
        <v>1399</v>
      </c>
      <c r="C431" s="832" t="s">
        <v>1404</v>
      </c>
      <c r="D431" s="833" t="s">
        <v>2196</v>
      </c>
      <c r="E431" s="834" t="s">
        <v>1444</v>
      </c>
      <c r="F431" s="832" t="s">
        <v>1400</v>
      </c>
      <c r="G431" s="832" t="s">
        <v>1461</v>
      </c>
      <c r="H431" s="832" t="s">
        <v>606</v>
      </c>
      <c r="I431" s="832" t="s">
        <v>1481</v>
      </c>
      <c r="J431" s="832" t="s">
        <v>641</v>
      </c>
      <c r="K431" s="832" t="s">
        <v>1482</v>
      </c>
      <c r="L431" s="835">
        <v>24.22</v>
      </c>
      <c r="M431" s="835">
        <v>48.44</v>
      </c>
      <c r="N431" s="832">
        <v>2</v>
      </c>
      <c r="O431" s="836">
        <v>2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25</v>
      </c>
      <c r="B432" s="832" t="s">
        <v>1399</v>
      </c>
      <c r="C432" s="832" t="s">
        <v>1404</v>
      </c>
      <c r="D432" s="833" t="s">
        <v>2196</v>
      </c>
      <c r="E432" s="834" t="s">
        <v>1444</v>
      </c>
      <c r="F432" s="832" t="s">
        <v>1400</v>
      </c>
      <c r="G432" s="832" t="s">
        <v>1461</v>
      </c>
      <c r="H432" s="832" t="s">
        <v>606</v>
      </c>
      <c r="I432" s="832" t="s">
        <v>1317</v>
      </c>
      <c r="J432" s="832" t="s">
        <v>641</v>
      </c>
      <c r="K432" s="832" t="s">
        <v>1318</v>
      </c>
      <c r="L432" s="835">
        <v>48.42</v>
      </c>
      <c r="M432" s="835">
        <v>387.36000000000007</v>
      </c>
      <c r="N432" s="832">
        <v>8</v>
      </c>
      <c r="O432" s="836">
        <v>8</v>
      </c>
      <c r="P432" s="835">
        <v>338.94000000000005</v>
      </c>
      <c r="Q432" s="837">
        <v>0.875</v>
      </c>
      <c r="R432" s="832">
        <v>7</v>
      </c>
      <c r="S432" s="837">
        <v>0.875</v>
      </c>
      <c r="T432" s="836">
        <v>7</v>
      </c>
      <c r="U432" s="838">
        <v>0.875</v>
      </c>
    </row>
    <row r="433" spans="1:21" ht="14.4" customHeight="1" x14ac:dyDescent="0.3">
      <c r="A433" s="831">
        <v>25</v>
      </c>
      <c r="B433" s="832" t="s">
        <v>1399</v>
      </c>
      <c r="C433" s="832" t="s">
        <v>1404</v>
      </c>
      <c r="D433" s="833" t="s">
        <v>2196</v>
      </c>
      <c r="E433" s="834" t="s">
        <v>1444</v>
      </c>
      <c r="F433" s="832" t="s">
        <v>1400</v>
      </c>
      <c r="G433" s="832" t="s">
        <v>1461</v>
      </c>
      <c r="H433" s="832" t="s">
        <v>569</v>
      </c>
      <c r="I433" s="832" t="s">
        <v>1950</v>
      </c>
      <c r="J433" s="832" t="s">
        <v>1951</v>
      </c>
      <c r="K433" s="832" t="s">
        <v>1952</v>
      </c>
      <c r="L433" s="835">
        <v>48.42</v>
      </c>
      <c r="M433" s="835">
        <v>48.42</v>
      </c>
      <c r="N433" s="832">
        <v>1</v>
      </c>
      <c r="O433" s="836">
        <v>0.5</v>
      </c>
      <c r="P433" s="835"/>
      <c r="Q433" s="837">
        <v>0</v>
      </c>
      <c r="R433" s="832"/>
      <c r="S433" s="837">
        <v>0</v>
      </c>
      <c r="T433" s="836"/>
      <c r="U433" s="838">
        <v>0</v>
      </c>
    </row>
    <row r="434" spans="1:21" ht="14.4" customHeight="1" x14ac:dyDescent="0.3">
      <c r="A434" s="831">
        <v>25</v>
      </c>
      <c r="B434" s="832" t="s">
        <v>1399</v>
      </c>
      <c r="C434" s="832" t="s">
        <v>1404</v>
      </c>
      <c r="D434" s="833" t="s">
        <v>2196</v>
      </c>
      <c r="E434" s="834" t="s">
        <v>1444</v>
      </c>
      <c r="F434" s="832" t="s">
        <v>1400</v>
      </c>
      <c r="G434" s="832" t="s">
        <v>1461</v>
      </c>
      <c r="H434" s="832" t="s">
        <v>569</v>
      </c>
      <c r="I434" s="832" t="s">
        <v>1953</v>
      </c>
      <c r="J434" s="832" t="s">
        <v>641</v>
      </c>
      <c r="K434" s="832" t="s">
        <v>1952</v>
      </c>
      <c r="L434" s="835">
        <v>48.42</v>
      </c>
      <c r="M434" s="835">
        <v>96.84</v>
      </c>
      <c r="N434" s="832">
        <v>2</v>
      </c>
      <c r="O434" s="836">
        <v>1.5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25</v>
      </c>
      <c r="B435" s="832" t="s">
        <v>1399</v>
      </c>
      <c r="C435" s="832" t="s">
        <v>1404</v>
      </c>
      <c r="D435" s="833" t="s">
        <v>2196</v>
      </c>
      <c r="E435" s="834" t="s">
        <v>1444</v>
      </c>
      <c r="F435" s="832" t="s">
        <v>1400</v>
      </c>
      <c r="G435" s="832" t="s">
        <v>1464</v>
      </c>
      <c r="H435" s="832" t="s">
        <v>606</v>
      </c>
      <c r="I435" s="832" t="s">
        <v>1329</v>
      </c>
      <c r="J435" s="832" t="s">
        <v>1330</v>
      </c>
      <c r="K435" s="832" t="s">
        <v>1331</v>
      </c>
      <c r="L435" s="835">
        <v>0</v>
      </c>
      <c r="M435" s="835">
        <v>0</v>
      </c>
      <c r="N435" s="832">
        <v>1</v>
      </c>
      <c r="O435" s="836">
        <v>0.5</v>
      </c>
      <c r="P435" s="835"/>
      <c r="Q435" s="837"/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25</v>
      </c>
      <c r="B436" s="832" t="s">
        <v>1399</v>
      </c>
      <c r="C436" s="832" t="s">
        <v>1404</v>
      </c>
      <c r="D436" s="833" t="s">
        <v>2196</v>
      </c>
      <c r="E436" s="834" t="s">
        <v>1444</v>
      </c>
      <c r="F436" s="832" t="s">
        <v>1400</v>
      </c>
      <c r="G436" s="832" t="s">
        <v>1572</v>
      </c>
      <c r="H436" s="832" t="s">
        <v>569</v>
      </c>
      <c r="I436" s="832" t="s">
        <v>1954</v>
      </c>
      <c r="J436" s="832" t="s">
        <v>1955</v>
      </c>
      <c r="K436" s="832" t="s">
        <v>1956</v>
      </c>
      <c r="L436" s="835">
        <v>27.23</v>
      </c>
      <c r="M436" s="835">
        <v>54.46</v>
      </c>
      <c r="N436" s="832">
        <v>2</v>
      </c>
      <c r="O436" s="836">
        <v>2</v>
      </c>
      <c r="P436" s="835">
        <v>54.46</v>
      </c>
      <c r="Q436" s="837">
        <v>1</v>
      </c>
      <c r="R436" s="832">
        <v>2</v>
      </c>
      <c r="S436" s="837">
        <v>1</v>
      </c>
      <c r="T436" s="836">
        <v>2</v>
      </c>
      <c r="U436" s="838">
        <v>1</v>
      </c>
    </row>
    <row r="437" spans="1:21" ht="14.4" customHeight="1" x14ac:dyDescent="0.3">
      <c r="A437" s="831">
        <v>25</v>
      </c>
      <c r="B437" s="832" t="s">
        <v>1399</v>
      </c>
      <c r="C437" s="832" t="s">
        <v>1404</v>
      </c>
      <c r="D437" s="833" t="s">
        <v>2196</v>
      </c>
      <c r="E437" s="834" t="s">
        <v>1444</v>
      </c>
      <c r="F437" s="832" t="s">
        <v>1400</v>
      </c>
      <c r="G437" s="832" t="s">
        <v>1572</v>
      </c>
      <c r="H437" s="832" t="s">
        <v>569</v>
      </c>
      <c r="I437" s="832" t="s">
        <v>1957</v>
      </c>
      <c r="J437" s="832" t="s">
        <v>1955</v>
      </c>
      <c r="K437" s="832" t="s">
        <v>1958</v>
      </c>
      <c r="L437" s="835">
        <v>47.35</v>
      </c>
      <c r="M437" s="835">
        <v>47.35</v>
      </c>
      <c r="N437" s="832">
        <v>1</v>
      </c>
      <c r="O437" s="836">
        <v>1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25</v>
      </c>
      <c r="B438" s="832" t="s">
        <v>1399</v>
      </c>
      <c r="C438" s="832" t="s">
        <v>1404</v>
      </c>
      <c r="D438" s="833" t="s">
        <v>2196</v>
      </c>
      <c r="E438" s="834" t="s">
        <v>1444</v>
      </c>
      <c r="F438" s="832" t="s">
        <v>1400</v>
      </c>
      <c r="G438" s="832" t="s">
        <v>1774</v>
      </c>
      <c r="H438" s="832" t="s">
        <v>606</v>
      </c>
      <c r="I438" s="832" t="s">
        <v>1362</v>
      </c>
      <c r="J438" s="832" t="s">
        <v>969</v>
      </c>
      <c r="K438" s="832" t="s">
        <v>1363</v>
      </c>
      <c r="L438" s="835">
        <v>0</v>
      </c>
      <c r="M438" s="835">
        <v>0</v>
      </c>
      <c r="N438" s="832">
        <v>1</v>
      </c>
      <c r="O438" s="836">
        <v>0.5</v>
      </c>
      <c r="P438" s="835"/>
      <c r="Q438" s="837"/>
      <c r="R438" s="832"/>
      <c r="S438" s="837">
        <v>0</v>
      </c>
      <c r="T438" s="836"/>
      <c r="U438" s="838">
        <v>0</v>
      </c>
    </row>
    <row r="439" spans="1:21" ht="14.4" customHeight="1" x14ac:dyDescent="0.3">
      <c r="A439" s="831">
        <v>25</v>
      </c>
      <c r="B439" s="832" t="s">
        <v>1399</v>
      </c>
      <c r="C439" s="832" t="s">
        <v>1404</v>
      </c>
      <c r="D439" s="833" t="s">
        <v>2196</v>
      </c>
      <c r="E439" s="834" t="s">
        <v>1447</v>
      </c>
      <c r="F439" s="832" t="s">
        <v>1400</v>
      </c>
      <c r="G439" s="832" t="s">
        <v>1503</v>
      </c>
      <c r="H439" s="832" t="s">
        <v>569</v>
      </c>
      <c r="I439" s="832" t="s">
        <v>1504</v>
      </c>
      <c r="J439" s="832" t="s">
        <v>768</v>
      </c>
      <c r="K439" s="832" t="s">
        <v>1505</v>
      </c>
      <c r="L439" s="835">
        <v>462.73</v>
      </c>
      <c r="M439" s="835">
        <v>462.73</v>
      </c>
      <c r="N439" s="832">
        <v>1</v>
      </c>
      <c r="O439" s="836">
        <v>0.5</v>
      </c>
      <c r="P439" s="835"/>
      <c r="Q439" s="837">
        <v>0</v>
      </c>
      <c r="R439" s="832"/>
      <c r="S439" s="837">
        <v>0</v>
      </c>
      <c r="T439" s="836"/>
      <c r="U439" s="838">
        <v>0</v>
      </c>
    </row>
    <row r="440" spans="1:21" ht="14.4" customHeight="1" x14ac:dyDescent="0.3">
      <c r="A440" s="831">
        <v>25</v>
      </c>
      <c r="B440" s="832" t="s">
        <v>1399</v>
      </c>
      <c r="C440" s="832" t="s">
        <v>1404</v>
      </c>
      <c r="D440" s="833" t="s">
        <v>2196</v>
      </c>
      <c r="E440" s="834" t="s">
        <v>1447</v>
      </c>
      <c r="F440" s="832" t="s">
        <v>1400</v>
      </c>
      <c r="G440" s="832" t="s">
        <v>1503</v>
      </c>
      <c r="H440" s="832" t="s">
        <v>569</v>
      </c>
      <c r="I440" s="832" t="s">
        <v>1959</v>
      </c>
      <c r="J440" s="832" t="s">
        <v>1960</v>
      </c>
      <c r="K440" s="832" t="s">
        <v>1961</v>
      </c>
      <c r="L440" s="835">
        <v>0</v>
      </c>
      <c r="M440" s="835">
        <v>0</v>
      </c>
      <c r="N440" s="832">
        <v>1</v>
      </c>
      <c r="O440" s="836">
        <v>0.5</v>
      </c>
      <c r="P440" s="835"/>
      <c r="Q440" s="837"/>
      <c r="R440" s="832"/>
      <c r="S440" s="837">
        <v>0</v>
      </c>
      <c r="T440" s="836"/>
      <c r="U440" s="838">
        <v>0</v>
      </c>
    </row>
    <row r="441" spans="1:21" ht="14.4" customHeight="1" x14ac:dyDescent="0.3">
      <c r="A441" s="831">
        <v>25</v>
      </c>
      <c r="B441" s="832" t="s">
        <v>1399</v>
      </c>
      <c r="C441" s="832" t="s">
        <v>1404</v>
      </c>
      <c r="D441" s="833" t="s">
        <v>2196</v>
      </c>
      <c r="E441" s="834" t="s">
        <v>1447</v>
      </c>
      <c r="F441" s="832" t="s">
        <v>1400</v>
      </c>
      <c r="G441" s="832" t="s">
        <v>1563</v>
      </c>
      <c r="H441" s="832" t="s">
        <v>569</v>
      </c>
      <c r="I441" s="832" t="s">
        <v>1962</v>
      </c>
      <c r="J441" s="832" t="s">
        <v>965</v>
      </c>
      <c r="K441" s="832" t="s">
        <v>1665</v>
      </c>
      <c r="L441" s="835">
        <v>9.4</v>
      </c>
      <c r="M441" s="835">
        <v>131.6</v>
      </c>
      <c r="N441" s="832">
        <v>14</v>
      </c>
      <c r="O441" s="836">
        <v>7.5</v>
      </c>
      <c r="P441" s="835">
        <v>9.4</v>
      </c>
      <c r="Q441" s="837">
        <v>7.1428571428571438E-2</v>
      </c>
      <c r="R441" s="832">
        <v>1</v>
      </c>
      <c r="S441" s="837">
        <v>7.1428571428571425E-2</v>
      </c>
      <c r="T441" s="836">
        <v>1</v>
      </c>
      <c r="U441" s="838">
        <v>0.13333333333333333</v>
      </c>
    </row>
    <row r="442" spans="1:21" ht="14.4" customHeight="1" x14ac:dyDescent="0.3">
      <c r="A442" s="831">
        <v>25</v>
      </c>
      <c r="B442" s="832" t="s">
        <v>1399</v>
      </c>
      <c r="C442" s="832" t="s">
        <v>1404</v>
      </c>
      <c r="D442" s="833" t="s">
        <v>2196</v>
      </c>
      <c r="E442" s="834" t="s">
        <v>1447</v>
      </c>
      <c r="F442" s="832" t="s">
        <v>1400</v>
      </c>
      <c r="G442" s="832" t="s">
        <v>1454</v>
      </c>
      <c r="H442" s="832" t="s">
        <v>569</v>
      </c>
      <c r="I442" s="832" t="s">
        <v>1549</v>
      </c>
      <c r="J442" s="832" t="s">
        <v>1018</v>
      </c>
      <c r="K442" s="832" t="s">
        <v>1550</v>
      </c>
      <c r="L442" s="835">
        <v>0</v>
      </c>
      <c r="M442" s="835">
        <v>0</v>
      </c>
      <c r="N442" s="832">
        <v>2</v>
      </c>
      <c r="O442" s="836">
        <v>2</v>
      </c>
      <c r="P442" s="835"/>
      <c r="Q442" s="837"/>
      <c r="R442" s="832"/>
      <c r="S442" s="837">
        <v>0</v>
      </c>
      <c r="T442" s="836"/>
      <c r="U442" s="838">
        <v>0</v>
      </c>
    </row>
    <row r="443" spans="1:21" ht="14.4" customHeight="1" x14ac:dyDescent="0.3">
      <c r="A443" s="831">
        <v>25</v>
      </c>
      <c r="B443" s="832" t="s">
        <v>1399</v>
      </c>
      <c r="C443" s="832" t="s">
        <v>1404</v>
      </c>
      <c r="D443" s="833" t="s">
        <v>2196</v>
      </c>
      <c r="E443" s="834" t="s">
        <v>1447</v>
      </c>
      <c r="F443" s="832" t="s">
        <v>1400</v>
      </c>
      <c r="G443" s="832" t="s">
        <v>1454</v>
      </c>
      <c r="H443" s="832" t="s">
        <v>606</v>
      </c>
      <c r="I443" s="832" t="s">
        <v>1264</v>
      </c>
      <c r="J443" s="832" t="s">
        <v>1018</v>
      </c>
      <c r="K443" s="832" t="s">
        <v>1265</v>
      </c>
      <c r="L443" s="835">
        <v>154.36000000000001</v>
      </c>
      <c r="M443" s="835">
        <v>1389.2400000000002</v>
      </c>
      <c r="N443" s="832">
        <v>9</v>
      </c>
      <c r="O443" s="836">
        <v>9</v>
      </c>
      <c r="P443" s="835">
        <v>463.08000000000004</v>
      </c>
      <c r="Q443" s="837">
        <v>0.33333333333333331</v>
      </c>
      <c r="R443" s="832">
        <v>3</v>
      </c>
      <c r="S443" s="837">
        <v>0.33333333333333331</v>
      </c>
      <c r="T443" s="836">
        <v>3</v>
      </c>
      <c r="U443" s="838">
        <v>0.33333333333333331</v>
      </c>
    </row>
    <row r="444" spans="1:21" ht="14.4" customHeight="1" x14ac:dyDescent="0.3">
      <c r="A444" s="831">
        <v>25</v>
      </c>
      <c r="B444" s="832" t="s">
        <v>1399</v>
      </c>
      <c r="C444" s="832" t="s">
        <v>1404</v>
      </c>
      <c r="D444" s="833" t="s">
        <v>2196</v>
      </c>
      <c r="E444" s="834" t="s">
        <v>1447</v>
      </c>
      <c r="F444" s="832" t="s">
        <v>1400</v>
      </c>
      <c r="G444" s="832" t="s">
        <v>1507</v>
      </c>
      <c r="H444" s="832" t="s">
        <v>569</v>
      </c>
      <c r="I444" s="832" t="s">
        <v>1555</v>
      </c>
      <c r="J444" s="832" t="s">
        <v>1272</v>
      </c>
      <c r="K444" s="832" t="s">
        <v>1556</v>
      </c>
      <c r="L444" s="835">
        <v>238.72</v>
      </c>
      <c r="M444" s="835">
        <v>238.72</v>
      </c>
      <c r="N444" s="832">
        <v>1</v>
      </c>
      <c r="O444" s="836">
        <v>1</v>
      </c>
      <c r="P444" s="835">
        <v>238.72</v>
      </c>
      <c r="Q444" s="837">
        <v>1</v>
      </c>
      <c r="R444" s="832">
        <v>1</v>
      </c>
      <c r="S444" s="837">
        <v>1</v>
      </c>
      <c r="T444" s="836">
        <v>1</v>
      </c>
      <c r="U444" s="838">
        <v>1</v>
      </c>
    </row>
    <row r="445" spans="1:21" ht="14.4" customHeight="1" x14ac:dyDescent="0.3">
      <c r="A445" s="831">
        <v>25</v>
      </c>
      <c r="B445" s="832" t="s">
        <v>1399</v>
      </c>
      <c r="C445" s="832" t="s">
        <v>1404</v>
      </c>
      <c r="D445" s="833" t="s">
        <v>2196</v>
      </c>
      <c r="E445" s="834" t="s">
        <v>1447</v>
      </c>
      <c r="F445" s="832" t="s">
        <v>1400</v>
      </c>
      <c r="G445" s="832" t="s">
        <v>1564</v>
      </c>
      <c r="H445" s="832" t="s">
        <v>569</v>
      </c>
      <c r="I445" s="832" t="s">
        <v>1963</v>
      </c>
      <c r="J445" s="832" t="s">
        <v>1799</v>
      </c>
      <c r="K445" s="832" t="s">
        <v>1964</v>
      </c>
      <c r="L445" s="835">
        <v>0</v>
      </c>
      <c r="M445" s="835">
        <v>0</v>
      </c>
      <c r="N445" s="832">
        <v>1</v>
      </c>
      <c r="O445" s="836">
        <v>1</v>
      </c>
      <c r="P445" s="835">
        <v>0</v>
      </c>
      <c r="Q445" s="837"/>
      <c r="R445" s="832">
        <v>1</v>
      </c>
      <c r="S445" s="837">
        <v>1</v>
      </c>
      <c r="T445" s="836">
        <v>1</v>
      </c>
      <c r="U445" s="838">
        <v>1</v>
      </c>
    </row>
    <row r="446" spans="1:21" ht="14.4" customHeight="1" x14ac:dyDescent="0.3">
      <c r="A446" s="831">
        <v>25</v>
      </c>
      <c r="B446" s="832" t="s">
        <v>1399</v>
      </c>
      <c r="C446" s="832" t="s">
        <v>1404</v>
      </c>
      <c r="D446" s="833" t="s">
        <v>2196</v>
      </c>
      <c r="E446" s="834" t="s">
        <v>1447</v>
      </c>
      <c r="F446" s="832" t="s">
        <v>1400</v>
      </c>
      <c r="G446" s="832" t="s">
        <v>1965</v>
      </c>
      <c r="H446" s="832" t="s">
        <v>569</v>
      </c>
      <c r="I446" s="832" t="s">
        <v>1966</v>
      </c>
      <c r="J446" s="832" t="s">
        <v>1967</v>
      </c>
      <c r="K446" s="832" t="s">
        <v>1968</v>
      </c>
      <c r="L446" s="835">
        <v>0</v>
      </c>
      <c r="M446" s="835">
        <v>0</v>
      </c>
      <c r="N446" s="832">
        <v>1</v>
      </c>
      <c r="O446" s="836">
        <v>1</v>
      </c>
      <c r="P446" s="835"/>
      <c r="Q446" s="837"/>
      <c r="R446" s="832"/>
      <c r="S446" s="837">
        <v>0</v>
      </c>
      <c r="T446" s="836"/>
      <c r="U446" s="838">
        <v>0</v>
      </c>
    </row>
    <row r="447" spans="1:21" ht="14.4" customHeight="1" x14ac:dyDescent="0.3">
      <c r="A447" s="831">
        <v>25</v>
      </c>
      <c r="B447" s="832" t="s">
        <v>1399</v>
      </c>
      <c r="C447" s="832" t="s">
        <v>1404</v>
      </c>
      <c r="D447" s="833" t="s">
        <v>2196</v>
      </c>
      <c r="E447" s="834" t="s">
        <v>1447</v>
      </c>
      <c r="F447" s="832" t="s">
        <v>1400</v>
      </c>
      <c r="G447" s="832" t="s">
        <v>1969</v>
      </c>
      <c r="H447" s="832" t="s">
        <v>569</v>
      </c>
      <c r="I447" s="832" t="s">
        <v>1970</v>
      </c>
      <c r="J447" s="832" t="s">
        <v>1971</v>
      </c>
      <c r="K447" s="832" t="s">
        <v>1972</v>
      </c>
      <c r="L447" s="835">
        <v>1696.97</v>
      </c>
      <c r="M447" s="835">
        <v>13575.76</v>
      </c>
      <c r="N447" s="832">
        <v>8</v>
      </c>
      <c r="O447" s="836">
        <v>3</v>
      </c>
      <c r="P447" s="835">
        <v>3393.94</v>
      </c>
      <c r="Q447" s="837">
        <v>0.25</v>
      </c>
      <c r="R447" s="832">
        <v>2</v>
      </c>
      <c r="S447" s="837">
        <v>0.25</v>
      </c>
      <c r="T447" s="836">
        <v>1</v>
      </c>
      <c r="U447" s="838">
        <v>0.33333333333333331</v>
      </c>
    </row>
    <row r="448" spans="1:21" ht="14.4" customHeight="1" x14ac:dyDescent="0.3">
      <c r="A448" s="831">
        <v>25</v>
      </c>
      <c r="B448" s="832" t="s">
        <v>1399</v>
      </c>
      <c r="C448" s="832" t="s">
        <v>1404</v>
      </c>
      <c r="D448" s="833" t="s">
        <v>2196</v>
      </c>
      <c r="E448" s="834" t="s">
        <v>1447</v>
      </c>
      <c r="F448" s="832" t="s">
        <v>1400</v>
      </c>
      <c r="G448" s="832" t="s">
        <v>1612</v>
      </c>
      <c r="H448" s="832" t="s">
        <v>569</v>
      </c>
      <c r="I448" s="832" t="s">
        <v>1973</v>
      </c>
      <c r="J448" s="832" t="s">
        <v>1974</v>
      </c>
      <c r="K448" s="832" t="s">
        <v>1975</v>
      </c>
      <c r="L448" s="835">
        <v>64.56</v>
      </c>
      <c r="M448" s="835">
        <v>64.56</v>
      </c>
      <c r="N448" s="832">
        <v>1</v>
      </c>
      <c r="O448" s="836">
        <v>1</v>
      </c>
      <c r="P448" s="835">
        <v>64.56</v>
      </c>
      <c r="Q448" s="837">
        <v>1</v>
      </c>
      <c r="R448" s="832">
        <v>1</v>
      </c>
      <c r="S448" s="837">
        <v>1</v>
      </c>
      <c r="T448" s="836">
        <v>1</v>
      </c>
      <c r="U448" s="838">
        <v>1</v>
      </c>
    </row>
    <row r="449" spans="1:21" ht="14.4" customHeight="1" x14ac:dyDescent="0.3">
      <c r="A449" s="831">
        <v>25</v>
      </c>
      <c r="B449" s="832" t="s">
        <v>1399</v>
      </c>
      <c r="C449" s="832" t="s">
        <v>1404</v>
      </c>
      <c r="D449" s="833" t="s">
        <v>2196</v>
      </c>
      <c r="E449" s="834" t="s">
        <v>1447</v>
      </c>
      <c r="F449" s="832" t="s">
        <v>1400</v>
      </c>
      <c r="G449" s="832" t="s">
        <v>1612</v>
      </c>
      <c r="H449" s="832" t="s">
        <v>569</v>
      </c>
      <c r="I449" s="832" t="s">
        <v>1976</v>
      </c>
      <c r="J449" s="832" t="s">
        <v>1614</v>
      </c>
      <c r="K449" s="832" t="s">
        <v>1977</v>
      </c>
      <c r="L449" s="835">
        <v>0</v>
      </c>
      <c r="M449" s="835">
        <v>0</v>
      </c>
      <c r="N449" s="832">
        <v>1</v>
      </c>
      <c r="O449" s="836">
        <v>1</v>
      </c>
      <c r="P449" s="835"/>
      <c r="Q449" s="837"/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25</v>
      </c>
      <c r="B450" s="832" t="s">
        <v>1399</v>
      </c>
      <c r="C450" s="832" t="s">
        <v>1404</v>
      </c>
      <c r="D450" s="833" t="s">
        <v>2196</v>
      </c>
      <c r="E450" s="834" t="s">
        <v>1447</v>
      </c>
      <c r="F450" s="832" t="s">
        <v>1400</v>
      </c>
      <c r="G450" s="832" t="s">
        <v>1455</v>
      </c>
      <c r="H450" s="832" t="s">
        <v>569</v>
      </c>
      <c r="I450" s="832" t="s">
        <v>1456</v>
      </c>
      <c r="J450" s="832" t="s">
        <v>1457</v>
      </c>
      <c r="K450" s="832" t="s">
        <v>1458</v>
      </c>
      <c r="L450" s="835">
        <v>132.97999999999999</v>
      </c>
      <c r="M450" s="835">
        <v>132.97999999999999</v>
      </c>
      <c r="N450" s="832">
        <v>1</v>
      </c>
      <c r="O450" s="836">
        <v>1</v>
      </c>
      <c r="P450" s="835">
        <v>132.97999999999999</v>
      </c>
      <c r="Q450" s="837">
        <v>1</v>
      </c>
      <c r="R450" s="832">
        <v>1</v>
      </c>
      <c r="S450" s="837">
        <v>1</v>
      </c>
      <c r="T450" s="836">
        <v>1</v>
      </c>
      <c r="U450" s="838">
        <v>1</v>
      </c>
    </row>
    <row r="451" spans="1:21" ht="14.4" customHeight="1" x14ac:dyDescent="0.3">
      <c r="A451" s="831">
        <v>25</v>
      </c>
      <c r="B451" s="832" t="s">
        <v>1399</v>
      </c>
      <c r="C451" s="832" t="s">
        <v>1404</v>
      </c>
      <c r="D451" s="833" t="s">
        <v>2196</v>
      </c>
      <c r="E451" s="834" t="s">
        <v>1447</v>
      </c>
      <c r="F451" s="832" t="s">
        <v>1400</v>
      </c>
      <c r="G451" s="832" t="s">
        <v>1455</v>
      </c>
      <c r="H451" s="832" t="s">
        <v>569</v>
      </c>
      <c r="I451" s="832" t="s">
        <v>1616</v>
      </c>
      <c r="J451" s="832" t="s">
        <v>1457</v>
      </c>
      <c r="K451" s="832" t="s">
        <v>1617</v>
      </c>
      <c r="L451" s="835">
        <v>0</v>
      </c>
      <c r="M451" s="835">
        <v>0</v>
      </c>
      <c r="N451" s="832">
        <v>1</v>
      </c>
      <c r="O451" s="836">
        <v>1</v>
      </c>
      <c r="P451" s="835">
        <v>0</v>
      </c>
      <c r="Q451" s="837"/>
      <c r="R451" s="832">
        <v>1</v>
      </c>
      <c r="S451" s="837">
        <v>1</v>
      </c>
      <c r="T451" s="836">
        <v>1</v>
      </c>
      <c r="U451" s="838">
        <v>1</v>
      </c>
    </row>
    <row r="452" spans="1:21" ht="14.4" customHeight="1" x14ac:dyDescent="0.3">
      <c r="A452" s="831">
        <v>25</v>
      </c>
      <c r="B452" s="832" t="s">
        <v>1399</v>
      </c>
      <c r="C452" s="832" t="s">
        <v>1404</v>
      </c>
      <c r="D452" s="833" t="s">
        <v>2196</v>
      </c>
      <c r="E452" s="834" t="s">
        <v>1447</v>
      </c>
      <c r="F452" s="832" t="s">
        <v>1400</v>
      </c>
      <c r="G452" s="832" t="s">
        <v>1455</v>
      </c>
      <c r="H452" s="832" t="s">
        <v>569</v>
      </c>
      <c r="I452" s="832" t="s">
        <v>1978</v>
      </c>
      <c r="J452" s="832" t="s">
        <v>1979</v>
      </c>
      <c r="K452" s="832" t="s">
        <v>1980</v>
      </c>
      <c r="L452" s="835">
        <v>81.44</v>
      </c>
      <c r="M452" s="835">
        <v>81.44</v>
      </c>
      <c r="N452" s="832">
        <v>1</v>
      </c>
      <c r="O452" s="836">
        <v>1</v>
      </c>
      <c r="P452" s="835"/>
      <c r="Q452" s="837">
        <v>0</v>
      </c>
      <c r="R452" s="832"/>
      <c r="S452" s="837">
        <v>0</v>
      </c>
      <c r="T452" s="836"/>
      <c r="U452" s="838">
        <v>0</v>
      </c>
    </row>
    <row r="453" spans="1:21" ht="14.4" customHeight="1" x14ac:dyDescent="0.3">
      <c r="A453" s="831">
        <v>25</v>
      </c>
      <c r="B453" s="832" t="s">
        <v>1399</v>
      </c>
      <c r="C453" s="832" t="s">
        <v>1404</v>
      </c>
      <c r="D453" s="833" t="s">
        <v>2196</v>
      </c>
      <c r="E453" s="834" t="s">
        <v>1447</v>
      </c>
      <c r="F453" s="832" t="s">
        <v>1400</v>
      </c>
      <c r="G453" s="832" t="s">
        <v>1461</v>
      </c>
      <c r="H453" s="832" t="s">
        <v>569</v>
      </c>
      <c r="I453" s="832" t="s">
        <v>1950</v>
      </c>
      <c r="J453" s="832" t="s">
        <v>1951</v>
      </c>
      <c r="K453" s="832" t="s">
        <v>1952</v>
      </c>
      <c r="L453" s="835">
        <v>48.42</v>
      </c>
      <c r="M453" s="835">
        <v>48.42</v>
      </c>
      <c r="N453" s="832">
        <v>1</v>
      </c>
      <c r="O453" s="836">
        <v>1</v>
      </c>
      <c r="P453" s="835">
        <v>48.42</v>
      </c>
      <c r="Q453" s="837">
        <v>1</v>
      </c>
      <c r="R453" s="832">
        <v>1</v>
      </c>
      <c r="S453" s="837">
        <v>1</v>
      </c>
      <c r="T453" s="836">
        <v>1</v>
      </c>
      <c r="U453" s="838">
        <v>1</v>
      </c>
    </row>
    <row r="454" spans="1:21" ht="14.4" customHeight="1" x14ac:dyDescent="0.3">
      <c r="A454" s="831">
        <v>25</v>
      </c>
      <c r="B454" s="832" t="s">
        <v>1399</v>
      </c>
      <c r="C454" s="832" t="s">
        <v>1404</v>
      </c>
      <c r="D454" s="833" t="s">
        <v>2196</v>
      </c>
      <c r="E454" s="834" t="s">
        <v>1447</v>
      </c>
      <c r="F454" s="832" t="s">
        <v>1400</v>
      </c>
      <c r="G454" s="832" t="s">
        <v>1981</v>
      </c>
      <c r="H454" s="832" t="s">
        <v>569</v>
      </c>
      <c r="I454" s="832" t="s">
        <v>1982</v>
      </c>
      <c r="J454" s="832" t="s">
        <v>1983</v>
      </c>
      <c r="K454" s="832" t="s">
        <v>1902</v>
      </c>
      <c r="L454" s="835">
        <v>0</v>
      </c>
      <c r="M454" s="835">
        <v>0</v>
      </c>
      <c r="N454" s="832">
        <v>1</v>
      </c>
      <c r="O454" s="836">
        <v>1</v>
      </c>
      <c r="P454" s="835"/>
      <c r="Q454" s="837"/>
      <c r="R454" s="832"/>
      <c r="S454" s="837">
        <v>0</v>
      </c>
      <c r="T454" s="836"/>
      <c r="U454" s="838">
        <v>0</v>
      </c>
    </row>
    <row r="455" spans="1:21" ht="14.4" customHeight="1" x14ac:dyDescent="0.3">
      <c r="A455" s="831">
        <v>25</v>
      </c>
      <c r="B455" s="832" t="s">
        <v>1399</v>
      </c>
      <c r="C455" s="832" t="s">
        <v>1404</v>
      </c>
      <c r="D455" s="833" t="s">
        <v>2196</v>
      </c>
      <c r="E455" s="834" t="s">
        <v>1447</v>
      </c>
      <c r="F455" s="832" t="s">
        <v>1400</v>
      </c>
      <c r="G455" s="832" t="s">
        <v>1847</v>
      </c>
      <c r="H455" s="832" t="s">
        <v>569</v>
      </c>
      <c r="I455" s="832" t="s">
        <v>1984</v>
      </c>
      <c r="J455" s="832" t="s">
        <v>1849</v>
      </c>
      <c r="K455" s="832" t="s">
        <v>1985</v>
      </c>
      <c r="L455" s="835">
        <v>0</v>
      </c>
      <c r="M455" s="835">
        <v>0</v>
      </c>
      <c r="N455" s="832">
        <v>2</v>
      </c>
      <c r="O455" s="836">
        <v>2</v>
      </c>
      <c r="P455" s="835">
        <v>0</v>
      </c>
      <c r="Q455" s="837"/>
      <c r="R455" s="832">
        <v>1</v>
      </c>
      <c r="S455" s="837">
        <v>0.5</v>
      </c>
      <c r="T455" s="836">
        <v>1</v>
      </c>
      <c r="U455" s="838">
        <v>0.5</v>
      </c>
    </row>
    <row r="456" spans="1:21" ht="14.4" customHeight="1" x14ac:dyDescent="0.3">
      <c r="A456" s="831">
        <v>25</v>
      </c>
      <c r="B456" s="832" t="s">
        <v>1399</v>
      </c>
      <c r="C456" s="832" t="s">
        <v>1404</v>
      </c>
      <c r="D456" s="833" t="s">
        <v>2196</v>
      </c>
      <c r="E456" s="834" t="s">
        <v>1447</v>
      </c>
      <c r="F456" s="832" t="s">
        <v>1400</v>
      </c>
      <c r="G456" s="832" t="s">
        <v>1986</v>
      </c>
      <c r="H456" s="832" t="s">
        <v>569</v>
      </c>
      <c r="I456" s="832" t="s">
        <v>1987</v>
      </c>
      <c r="J456" s="832" t="s">
        <v>1988</v>
      </c>
      <c r="K456" s="832" t="s">
        <v>1989</v>
      </c>
      <c r="L456" s="835">
        <v>0</v>
      </c>
      <c r="M456" s="835">
        <v>0</v>
      </c>
      <c r="N456" s="832">
        <v>1</v>
      </c>
      <c r="O456" s="836">
        <v>0.5</v>
      </c>
      <c r="P456" s="835"/>
      <c r="Q456" s="837"/>
      <c r="R456" s="832"/>
      <c r="S456" s="837">
        <v>0</v>
      </c>
      <c r="T456" s="836"/>
      <c r="U456" s="838">
        <v>0</v>
      </c>
    </row>
    <row r="457" spans="1:21" ht="14.4" customHeight="1" x14ac:dyDescent="0.3">
      <c r="A457" s="831">
        <v>25</v>
      </c>
      <c r="B457" s="832" t="s">
        <v>1399</v>
      </c>
      <c r="C457" s="832" t="s">
        <v>1404</v>
      </c>
      <c r="D457" s="833" t="s">
        <v>2196</v>
      </c>
      <c r="E457" s="834" t="s">
        <v>1449</v>
      </c>
      <c r="F457" s="832" t="s">
        <v>1400</v>
      </c>
      <c r="G457" s="832" t="s">
        <v>1454</v>
      </c>
      <c r="H457" s="832" t="s">
        <v>606</v>
      </c>
      <c r="I457" s="832" t="s">
        <v>1264</v>
      </c>
      <c r="J457" s="832" t="s">
        <v>1018</v>
      </c>
      <c r="K457" s="832" t="s">
        <v>1265</v>
      </c>
      <c r="L457" s="835">
        <v>154.36000000000001</v>
      </c>
      <c r="M457" s="835">
        <v>771.80000000000007</v>
      </c>
      <c r="N457" s="832">
        <v>5</v>
      </c>
      <c r="O457" s="836">
        <v>4</v>
      </c>
      <c r="P457" s="835">
        <v>463.08000000000004</v>
      </c>
      <c r="Q457" s="837">
        <v>0.6</v>
      </c>
      <c r="R457" s="832">
        <v>3</v>
      </c>
      <c r="S457" s="837">
        <v>0.6</v>
      </c>
      <c r="T457" s="836">
        <v>2</v>
      </c>
      <c r="U457" s="838">
        <v>0.5</v>
      </c>
    </row>
    <row r="458" spans="1:21" ht="14.4" customHeight="1" x14ac:dyDescent="0.3">
      <c r="A458" s="831">
        <v>25</v>
      </c>
      <c r="B458" s="832" t="s">
        <v>1399</v>
      </c>
      <c r="C458" s="832" t="s">
        <v>1404</v>
      </c>
      <c r="D458" s="833" t="s">
        <v>2196</v>
      </c>
      <c r="E458" s="834" t="s">
        <v>1449</v>
      </c>
      <c r="F458" s="832" t="s">
        <v>1400</v>
      </c>
      <c r="G458" s="832" t="s">
        <v>1454</v>
      </c>
      <c r="H458" s="832" t="s">
        <v>606</v>
      </c>
      <c r="I458" s="832" t="s">
        <v>1262</v>
      </c>
      <c r="J458" s="832" t="s">
        <v>1018</v>
      </c>
      <c r="K458" s="832" t="s">
        <v>1263</v>
      </c>
      <c r="L458" s="835">
        <v>225.06</v>
      </c>
      <c r="M458" s="835">
        <v>225.06</v>
      </c>
      <c r="N458" s="832">
        <v>1</v>
      </c>
      <c r="O458" s="836"/>
      <c r="P458" s="835"/>
      <c r="Q458" s="837">
        <v>0</v>
      </c>
      <c r="R458" s="832"/>
      <c r="S458" s="837">
        <v>0</v>
      </c>
      <c r="T458" s="836"/>
      <c r="U458" s="838"/>
    </row>
    <row r="459" spans="1:21" ht="14.4" customHeight="1" x14ac:dyDescent="0.3">
      <c r="A459" s="831">
        <v>25</v>
      </c>
      <c r="B459" s="832" t="s">
        <v>1399</v>
      </c>
      <c r="C459" s="832" t="s">
        <v>1404</v>
      </c>
      <c r="D459" s="833" t="s">
        <v>2196</v>
      </c>
      <c r="E459" s="834" t="s">
        <v>1449</v>
      </c>
      <c r="F459" s="832" t="s">
        <v>1400</v>
      </c>
      <c r="G459" s="832" t="s">
        <v>1564</v>
      </c>
      <c r="H459" s="832" t="s">
        <v>569</v>
      </c>
      <c r="I459" s="832" t="s">
        <v>1797</v>
      </c>
      <c r="J459" s="832" t="s">
        <v>1566</v>
      </c>
      <c r="K459" s="832" t="s">
        <v>1687</v>
      </c>
      <c r="L459" s="835">
        <v>32.28</v>
      </c>
      <c r="M459" s="835">
        <v>96.84</v>
      </c>
      <c r="N459" s="832">
        <v>3</v>
      </c>
      <c r="O459" s="836">
        <v>2.5</v>
      </c>
      <c r="P459" s="835">
        <v>32.28</v>
      </c>
      <c r="Q459" s="837">
        <v>0.33333333333333331</v>
      </c>
      <c r="R459" s="832">
        <v>1</v>
      </c>
      <c r="S459" s="837">
        <v>0.33333333333333331</v>
      </c>
      <c r="T459" s="836">
        <v>0.5</v>
      </c>
      <c r="U459" s="838">
        <v>0.2</v>
      </c>
    </row>
    <row r="460" spans="1:21" ht="14.4" customHeight="1" x14ac:dyDescent="0.3">
      <c r="A460" s="831">
        <v>25</v>
      </c>
      <c r="B460" s="832" t="s">
        <v>1399</v>
      </c>
      <c r="C460" s="832" t="s">
        <v>1404</v>
      </c>
      <c r="D460" s="833" t="s">
        <v>2196</v>
      </c>
      <c r="E460" s="834" t="s">
        <v>1449</v>
      </c>
      <c r="F460" s="832" t="s">
        <v>1400</v>
      </c>
      <c r="G460" s="832" t="s">
        <v>1564</v>
      </c>
      <c r="H460" s="832" t="s">
        <v>569</v>
      </c>
      <c r="I460" s="832" t="s">
        <v>1565</v>
      </c>
      <c r="J460" s="832" t="s">
        <v>1566</v>
      </c>
      <c r="K460" s="832" t="s">
        <v>1567</v>
      </c>
      <c r="L460" s="835">
        <v>80.7</v>
      </c>
      <c r="M460" s="835">
        <v>161.4</v>
      </c>
      <c r="N460" s="832">
        <v>2</v>
      </c>
      <c r="O460" s="836">
        <v>1.5</v>
      </c>
      <c r="P460" s="835">
        <v>80.7</v>
      </c>
      <c r="Q460" s="837">
        <v>0.5</v>
      </c>
      <c r="R460" s="832">
        <v>1</v>
      </c>
      <c r="S460" s="837">
        <v>0.5</v>
      </c>
      <c r="T460" s="836">
        <v>0.5</v>
      </c>
      <c r="U460" s="838">
        <v>0.33333333333333331</v>
      </c>
    </row>
    <row r="461" spans="1:21" ht="14.4" customHeight="1" x14ac:dyDescent="0.3">
      <c r="A461" s="831">
        <v>25</v>
      </c>
      <c r="B461" s="832" t="s">
        <v>1399</v>
      </c>
      <c r="C461" s="832" t="s">
        <v>1404</v>
      </c>
      <c r="D461" s="833" t="s">
        <v>2196</v>
      </c>
      <c r="E461" s="834" t="s">
        <v>1449</v>
      </c>
      <c r="F461" s="832" t="s">
        <v>1400</v>
      </c>
      <c r="G461" s="832" t="s">
        <v>1990</v>
      </c>
      <c r="H461" s="832" t="s">
        <v>569</v>
      </c>
      <c r="I461" s="832" t="s">
        <v>1991</v>
      </c>
      <c r="J461" s="832" t="s">
        <v>1992</v>
      </c>
      <c r="K461" s="832" t="s">
        <v>1993</v>
      </c>
      <c r="L461" s="835">
        <v>34.15</v>
      </c>
      <c r="M461" s="835">
        <v>34.15</v>
      </c>
      <c r="N461" s="832">
        <v>1</v>
      </c>
      <c r="O461" s="836">
        <v>1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25</v>
      </c>
      <c r="B462" s="832" t="s">
        <v>1399</v>
      </c>
      <c r="C462" s="832" t="s">
        <v>1404</v>
      </c>
      <c r="D462" s="833" t="s">
        <v>2196</v>
      </c>
      <c r="E462" s="834" t="s">
        <v>1449</v>
      </c>
      <c r="F462" s="832" t="s">
        <v>1400</v>
      </c>
      <c r="G462" s="832" t="s">
        <v>1696</v>
      </c>
      <c r="H462" s="832" t="s">
        <v>569</v>
      </c>
      <c r="I462" s="832" t="s">
        <v>1700</v>
      </c>
      <c r="J462" s="832" t="s">
        <v>1698</v>
      </c>
      <c r="K462" s="832" t="s">
        <v>1701</v>
      </c>
      <c r="L462" s="835">
        <v>0</v>
      </c>
      <c r="M462" s="835">
        <v>0</v>
      </c>
      <c r="N462" s="832">
        <v>1</v>
      </c>
      <c r="O462" s="836">
        <v>1</v>
      </c>
      <c r="P462" s="835">
        <v>0</v>
      </c>
      <c r="Q462" s="837"/>
      <c r="R462" s="832">
        <v>1</v>
      </c>
      <c r="S462" s="837">
        <v>1</v>
      </c>
      <c r="T462" s="836">
        <v>1</v>
      </c>
      <c r="U462" s="838">
        <v>1</v>
      </c>
    </row>
    <row r="463" spans="1:21" ht="14.4" customHeight="1" x14ac:dyDescent="0.3">
      <c r="A463" s="831">
        <v>25</v>
      </c>
      <c r="B463" s="832" t="s">
        <v>1399</v>
      </c>
      <c r="C463" s="832" t="s">
        <v>1404</v>
      </c>
      <c r="D463" s="833" t="s">
        <v>2196</v>
      </c>
      <c r="E463" s="834" t="s">
        <v>1449</v>
      </c>
      <c r="F463" s="832" t="s">
        <v>1400</v>
      </c>
      <c r="G463" s="832" t="s">
        <v>1933</v>
      </c>
      <c r="H463" s="832" t="s">
        <v>569</v>
      </c>
      <c r="I463" s="832" t="s">
        <v>1994</v>
      </c>
      <c r="J463" s="832" t="s">
        <v>1995</v>
      </c>
      <c r="K463" s="832" t="s">
        <v>1996</v>
      </c>
      <c r="L463" s="835">
        <v>0</v>
      </c>
      <c r="M463" s="835">
        <v>0</v>
      </c>
      <c r="N463" s="832">
        <v>1</v>
      </c>
      <c r="O463" s="836">
        <v>0.5</v>
      </c>
      <c r="P463" s="835"/>
      <c r="Q463" s="837"/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25</v>
      </c>
      <c r="B464" s="832" t="s">
        <v>1399</v>
      </c>
      <c r="C464" s="832" t="s">
        <v>1404</v>
      </c>
      <c r="D464" s="833" t="s">
        <v>2196</v>
      </c>
      <c r="E464" s="834" t="s">
        <v>1449</v>
      </c>
      <c r="F464" s="832" t="s">
        <v>1400</v>
      </c>
      <c r="G464" s="832" t="s">
        <v>1830</v>
      </c>
      <c r="H464" s="832" t="s">
        <v>569</v>
      </c>
      <c r="I464" s="832" t="s">
        <v>1831</v>
      </c>
      <c r="J464" s="832" t="s">
        <v>614</v>
      </c>
      <c r="K464" s="832" t="s">
        <v>1832</v>
      </c>
      <c r="L464" s="835">
        <v>0</v>
      </c>
      <c r="M464" s="835">
        <v>0</v>
      </c>
      <c r="N464" s="832">
        <v>1</v>
      </c>
      <c r="O464" s="836">
        <v>0.5</v>
      </c>
      <c r="P464" s="835">
        <v>0</v>
      </c>
      <c r="Q464" s="837"/>
      <c r="R464" s="832">
        <v>1</v>
      </c>
      <c r="S464" s="837">
        <v>1</v>
      </c>
      <c r="T464" s="836">
        <v>0.5</v>
      </c>
      <c r="U464" s="838">
        <v>1</v>
      </c>
    </row>
    <row r="465" spans="1:21" ht="14.4" customHeight="1" x14ac:dyDescent="0.3">
      <c r="A465" s="831">
        <v>25</v>
      </c>
      <c r="B465" s="832" t="s">
        <v>1399</v>
      </c>
      <c r="C465" s="832" t="s">
        <v>1404</v>
      </c>
      <c r="D465" s="833" t="s">
        <v>2196</v>
      </c>
      <c r="E465" s="834" t="s">
        <v>1449</v>
      </c>
      <c r="F465" s="832" t="s">
        <v>1400</v>
      </c>
      <c r="G465" s="832" t="s">
        <v>1612</v>
      </c>
      <c r="H465" s="832" t="s">
        <v>569</v>
      </c>
      <c r="I465" s="832" t="s">
        <v>1833</v>
      </c>
      <c r="J465" s="832" t="s">
        <v>1834</v>
      </c>
      <c r="K465" s="832" t="s">
        <v>1835</v>
      </c>
      <c r="L465" s="835">
        <v>76.180000000000007</v>
      </c>
      <c r="M465" s="835">
        <v>76.180000000000007</v>
      </c>
      <c r="N465" s="832">
        <v>1</v>
      </c>
      <c r="O465" s="836">
        <v>0.5</v>
      </c>
      <c r="P465" s="835">
        <v>76.180000000000007</v>
      </c>
      <c r="Q465" s="837">
        <v>1</v>
      </c>
      <c r="R465" s="832">
        <v>1</v>
      </c>
      <c r="S465" s="837">
        <v>1</v>
      </c>
      <c r="T465" s="836">
        <v>0.5</v>
      </c>
      <c r="U465" s="838">
        <v>1</v>
      </c>
    </row>
    <row r="466" spans="1:21" ht="14.4" customHeight="1" x14ac:dyDescent="0.3">
      <c r="A466" s="831">
        <v>25</v>
      </c>
      <c r="B466" s="832" t="s">
        <v>1399</v>
      </c>
      <c r="C466" s="832" t="s">
        <v>1404</v>
      </c>
      <c r="D466" s="833" t="s">
        <v>2196</v>
      </c>
      <c r="E466" s="834" t="s">
        <v>1449</v>
      </c>
      <c r="F466" s="832" t="s">
        <v>1400</v>
      </c>
      <c r="G466" s="832" t="s">
        <v>1612</v>
      </c>
      <c r="H466" s="832" t="s">
        <v>569</v>
      </c>
      <c r="I466" s="832" t="s">
        <v>1997</v>
      </c>
      <c r="J466" s="832" t="s">
        <v>1834</v>
      </c>
      <c r="K466" s="832" t="s">
        <v>1998</v>
      </c>
      <c r="L466" s="835">
        <v>38.08</v>
      </c>
      <c r="M466" s="835">
        <v>38.08</v>
      </c>
      <c r="N466" s="832">
        <v>1</v>
      </c>
      <c r="O466" s="836">
        <v>0.5</v>
      </c>
      <c r="P466" s="835">
        <v>38.08</v>
      </c>
      <c r="Q466" s="837">
        <v>1</v>
      </c>
      <c r="R466" s="832">
        <v>1</v>
      </c>
      <c r="S466" s="837">
        <v>1</v>
      </c>
      <c r="T466" s="836">
        <v>0.5</v>
      </c>
      <c r="U466" s="838">
        <v>1</v>
      </c>
    </row>
    <row r="467" spans="1:21" ht="14.4" customHeight="1" x14ac:dyDescent="0.3">
      <c r="A467" s="831">
        <v>25</v>
      </c>
      <c r="B467" s="832" t="s">
        <v>1399</v>
      </c>
      <c r="C467" s="832" t="s">
        <v>1404</v>
      </c>
      <c r="D467" s="833" t="s">
        <v>2196</v>
      </c>
      <c r="E467" s="834" t="s">
        <v>1449</v>
      </c>
      <c r="F467" s="832" t="s">
        <v>1400</v>
      </c>
      <c r="G467" s="832" t="s">
        <v>1455</v>
      </c>
      <c r="H467" s="832" t="s">
        <v>569</v>
      </c>
      <c r="I467" s="832" t="s">
        <v>1456</v>
      </c>
      <c r="J467" s="832" t="s">
        <v>1457</v>
      </c>
      <c r="K467" s="832" t="s">
        <v>1458</v>
      </c>
      <c r="L467" s="835">
        <v>132.97999999999999</v>
      </c>
      <c r="M467" s="835">
        <v>531.91999999999996</v>
      </c>
      <c r="N467" s="832">
        <v>4</v>
      </c>
      <c r="O467" s="836">
        <v>2.5</v>
      </c>
      <c r="P467" s="835">
        <v>265.95999999999998</v>
      </c>
      <c r="Q467" s="837">
        <v>0.5</v>
      </c>
      <c r="R467" s="832">
        <v>2</v>
      </c>
      <c r="S467" s="837">
        <v>0.5</v>
      </c>
      <c r="T467" s="836">
        <v>1.5</v>
      </c>
      <c r="U467" s="838">
        <v>0.6</v>
      </c>
    </row>
    <row r="468" spans="1:21" ht="14.4" customHeight="1" x14ac:dyDescent="0.3">
      <c r="A468" s="831">
        <v>25</v>
      </c>
      <c r="B468" s="832" t="s">
        <v>1399</v>
      </c>
      <c r="C468" s="832" t="s">
        <v>1404</v>
      </c>
      <c r="D468" s="833" t="s">
        <v>2196</v>
      </c>
      <c r="E468" s="834" t="s">
        <v>1449</v>
      </c>
      <c r="F468" s="832" t="s">
        <v>1400</v>
      </c>
      <c r="G468" s="832" t="s">
        <v>1461</v>
      </c>
      <c r="H468" s="832" t="s">
        <v>606</v>
      </c>
      <c r="I468" s="832" t="s">
        <v>1317</v>
      </c>
      <c r="J468" s="832" t="s">
        <v>641</v>
      </c>
      <c r="K468" s="832" t="s">
        <v>1318</v>
      </c>
      <c r="L468" s="835">
        <v>48.42</v>
      </c>
      <c r="M468" s="835">
        <v>48.42</v>
      </c>
      <c r="N468" s="832">
        <v>1</v>
      </c>
      <c r="O468" s="836">
        <v>1</v>
      </c>
      <c r="P468" s="835"/>
      <c r="Q468" s="837">
        <v>0</v>
      </c>
      <c r="R468" s="832"/>
      <c r="S468" s="837">
        <v>0</v>
      </c>
      <c r="T468" s="836"/>
      <c r="U468" s="838">
        <v>0</v>
      </c>
    </row>
    <row r="469" spans="1:21" ht="14.4" customHeight="1" x14ac:dyDescent="0.3">
      <c r="A469" s="831">
        <v>25</v>
      </c>
      <c r="B469" s="832" t="s">
        <v>1399</v>
      </c>
      <c r="C469" s="832" t="s">
        <v>1404</v>
      </c>
      <c r="D469" s="833" t="s">
        <v>2196</v>
      </c>
      <c r="E469" s="834" t="s">
        <v>1449</v>
      </c>
      <c r="F469" s="832" t="s">
        <v>1400</v>
      </c>
      <c r="G469" s="832" t="s">
        <v>1461</v>
      </c>
      <c r="H469" s="832" t="s">
        <v>569</v>
      </c>
      <c r="I469" s="832" t="s">
        <v>1568</v>
      </c>
      <c r="J469" s="832" t="s">
        <v>641</v>
      </c>
      <c r="K469" s="832" t="s">
        <v>1569</v>
      </c>
      <c r="L469" s="835">
        <v>48.42</v>
      </c>
      <c r="M469" s="835">
        <v>96.84</v>
      </c>
      <c r="N469" s="832">
        <v>2</v>
      </c>
      <c r="O469" s="836">
        <v>2</v>
      </c>
      <c r="P469" s="835"/>
      <c r="Q469" s="837">
        <v>0</v>
      </c>
      <c r="R469" s="832"/>
      <c r="S469" s="837">
        <v>0</v>
      </c>
      <c r="T469" s="836"/>
      <c r="U469" s="838">
        <v>0</v>
      </c>
    </row>
    <row r="470" spans="1:21" ht="14.4" customHeight="1" x14ac:dyDescent="0.3">
      <c r="A470" s="831">
        <v>25</v>
      </c>
      <c r="B470" s="832" t="s">
        <v>1399</v>
      </c>
      <c r="C470" s="832" t="s">
        <v>1404</v>
      </c>
      <c r="D470" s="833" t="s">
        <v>2196</v>
      </c>
      <c r="E470" s="834" t="s">
        <v>1449</v>
      </c>
      <c r="F470" s="832" t="s">
        <v>1400</v>
      </c>
      <c r="G470" s="832" t="s">
        <v>1999</v>
      </c>
      <c r="H470" s="832" t="s">
        <v>569</v>
      </c>
      <c r="I470" s="832" t="s">
        <v>2000</v>
      </c>
      <c r="J470" s="832" t="s">
        <v>893</v>
      </c>
      <c r="K470" s="832" t="s">
        <v>2001</v>
      </c>
      <c r="L470" s="835">
        <v>0</v>
      </c>
      <c r="M470" s="835">
        <v>0</v>
      </c>
      <c r="N470" s="832">
        <v>1</v>
      </c>
      <c r="O470" s="836">
        <v>0.5</v>
      </c>
      <c r="P470" s="835"/>
      <c r="Q470" s="837"/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25</v>
      </c>
      <c r="B471" s="832" t="s">
        <v>1399</v>
      </c>
      <c r="C471" s="832" t="s">
        <v>1404</v>
      </c>
      <c r="D471" s="833" t="s">
        <v>2196</v>
      </c>
      <c r="E471" s="834" t="s">
        <v>1449</v>
      </c>
      <c r="F471" s="832" t="s">
        <v>1401</v>
      </c>
      <c r="G471" s="832" t="s">
        <v>1465</v>
      </c>
      <c r="H471" s="832" t="s">
        <v>569</v>
      </c>
      <c r="I471" s="832" t="s">
        <v>2002</v>
      </c>
      <c r="J471" s="832" t="s">
        <v>1427</v>
      </c>
      <c r="K471" s="832"/>
      <c r="L471" s="835">
        <v>0</v>
      </c>
      <c r="M471" s="835">
        <v>0</v>
      </c>
      <c r="N471" s="832">
        <v>1</v>
      </c>
      <c r="O471" s="836">
        <v>1</v>
      </c>
      <c r="P471" s="835">
        <v>0</v>
      </c>
      <c r="Q471" s="837"/>
      <c r="R471" s="832">
        <v>1</v>
      </c>
      <c r="S471" s="837">
        <v>1</v>
      </c>
      <c r="T471" s="836">
        <v>1</v>
      </c>
      <c r="U471" s="838">
        <v>1</v>
      </c>
    </row>
    <row r="472" spans="1:21" ht="14.4" customHeight="1" x14ac:dyDescent="0.3">
      <c r="A472" s="831">
        <v>25</v>
      </c>
      <c r="B472" s="832" t="s">
        <v>1399</v>
      </c>
      <c r="C472" s="832" t="s">
        <v>1404</v>
      </c>
      <c r="D472" s="833" t="s">
        <v>2196</v>
      </c>
      <c r="E472" s="834" t="s">
        <v>1452</v>
      </c>
      <c r="F472" s="832" t="s">
        <v>1400</v>
      </c>
      <c r="G472" s="832" t="s">
        <v>2003</v>
      </c>
      <c r="H472" s="832" t="s">
        <v>569</v>
      </c>
      <c r="I472" s="832" t="s">
        <v>2004</v>
      </c>
      <c r="J472" s="832" t="s">
        <v>2005</v>
      </c>
      <c r="K472" s="832" t="s">
        <v>1949</v>
      </c>
      <c r="L472" s="835">
        <v>72.55</v>
      </c>
      <c r="M472" s="835">
        <v>217.64999999999998</v>
      </c>
      <c r="N472" s="832">
        <v>3</v>
      </c>
      <c r="O472" s="836">
        <v>1</v>
      </c>
      <c r="P472" s="835">
        <v>217.64999999999998</v>
      </c>
      <c r="Q472" s="837">
        <v>1</v>
      </c>
      <c r="R472" s="832">
        <v>3</v>
      </c>
      <c r="S472" s="837">
        <v>1</v>
      </c>
      <c r="T472" s="836">
        <v>1</v>
      </c>
      <c r="U472" s="838">
        <v>1</v>
      </c>
    </row>
    <row r="473" spans="1:21" ht="14.4" customHeight="1" x14ac:dyDescent="0.3">
      <c r="A473" s="831">
        <v>25</v>
      </c>
      <c r="B473" s="832" t="s">
        <v>1399</v>
      </c>
      <c r="C473" s="832" t="s">
        <v>1404</v>
      </c>
      <c r="D473" s="833" t="s">
        <v>2196</v>
      </c>
      <c r="E473" s="834" t="s">
        <v>1452</v>
      </c>
      <c r="F473" s="832" t="s">
        <v>1400</v>
      </c>
      <c r="G473" s="832" t="s">
        <v>2003</v>
      </c>
      <c r="H473" s="832" t="s">
        <v>606</v>
      </c>
      <c r="I473" s="832" t="s">
        <v>2006</v>
      </c>
      <c r="J473" s="832" t="s">
        <v>2007</v>
      </c>
      <c r="K473" s="832" t="s">
        <v>1949</v>
      </c>
      <c r="L473" s="835">
        <v>85.7</v>
      </c>
      <c r="M473" s="835">
        <v>171.4</v>
      </c>
      <c r="N473" s="832">
        <v>2</v>
      </c>
      <c r="O473" s="836">
        <v>1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" customHeight="1" x14ac:dyDescent="0.3">
      <c r="A474" s="831">
        <v>25</v>
      </c>
      <c r="B474" s="832" t="s">
        <v>1399</v>
      </c>
      <c r="C474" s="832" t="s">
        <v>1404</v>
      </c>
      <c r="D474" s="833" t="s">
        <v>2196</v>
      </c>
      <c r="E474" s="834" t="s">
        <v>1452</v>
      </c>
      <c r="F474" s="832" t="s">
        <v>1400</v>
      </c>
      <c r="G474" s="832" t="s">
        <v>2008</v>
      </c>
      <c r="H474" s="832" t="s">
        <v>569</v>
      </c>
      <c r="I474" s="832" t="s">
        <v>2009</v>
      </c>
      <c r="J474" s="832" t="s">
        <v>2010</v>
      </c>
      <c r="K474" s="832" t="s">
        <v>1209</v>
      </c>
      <c r="L474" s="835">
        <v>122.87</v>
      </c>
      <c r="M474" s="835">
        <v>122.87</v>
      </c>
      <c r="N474" s="832">
        <v>1</v>
      </c>
      <c r="O474" s="836">
        <v>0.5</v>
      </c>
      <c r="P474" s="835">
        <v>122.87</v>
      </c>
      <c r="Q474" s="837">
        <v>1</v>
      </c>
      <c r="R474" s="832">
        <v>1</v>
      </c>
      <c r="S474" s="837">
        <v>1</v>
      </c>
      <c r="T474" s="836">
        <v>0.5</v>
      </c>
      <c r="U474" s="838">
        <v>1</v>
      </c>
    </row>
    <row r="475" spans="1:21" ht="14.4" customHeight="1" x14ac:dyDescent="0.3">
      <c r="A475" s="831">
        <v>25</v>
      </c>
      <c r="B475" s="832" t="s">
        <v>1399</v>
      </c>
      <c r="C475" s="832" t="s">
        <v>1404</v>
      </c>
      <c r="D475" s="833" t="s">
        <v>2196</v>
      </c>
      <c r="E475" s="834" t="s">
        <v>1452</v>
      </c>
      <c r="F475" s="832" t="s">
        <v>1400</v>
      </c>
      <c r="G475" s="832" t="s">
        <v>2008</v>
      </c>
      <c r="H475" s="832" t="s">
        <v>569</v>
      </c>
      <c r="I475" s="832" t="s">
        <v>2009</v>
      </c>
      <c r="J475" s="832" t="s">
        <v>2010</v>
      </c>
      <c r="K475" s="832" t="s">
        <v>1209</v>
      </c>
      <c r="L475" s="835">
        <v>103.64</v>
      </c>
      <c r="M475" s="835">
        <v>207.28</v>
      </c>
      <c r="N475" s="832">
        <v>2</v>
      </c>
      <c r="O475" s="836">
        <v>1</v>
      </c>
      <c r="P475" s="835">
        <v>207.28</v>
      </c>
      <c r="Q475" s="837">
        <v>1</v>
      </c>
      <c r="R475" s="832">
        <v>2</v>
      </c>
      <c r="S475" s="837">
        <v>1</v>
      </c>
      <c r="T475" s="836">
        <v>1</v>
      </c>
      <c r="U475" s="838">
        <v>1</v>
      </c>
    </row>
    <row r="476" spans="1:21" ht="14.4" customHeight="1" x14ac:dyDescent="0.3">
      <c r="A476" s="831">
        <v>25</v>
      </c>
      <c r="B476" s="832" t="s">
        <v>1399</v>
      </c>
      <c r="C476" s="832" t="s">
        <v>1404</v>
      </c>
      <c r="D476" s="833" t="s">
        <v>2196</v>
      </c>
      <c r="E476" s="834" t="s">
        <v>1452</v>
      </c>
      <c r="F476" s="832" t="s">
        <v>1400</v>
      </c>
      <c r="G476" s="832" t="s">
        <v>2008</v>
      </c>
      <c r="H476" s="832" t="s">
        <v>569</v>
      </c>
      <c r="I476" s="832" t="s">
        <v>2011</v>
      </c>
      <c r="J476" s="832" t="s">
        <v>2010</v>
      </c>
      <c r="K476" s="832" t="s">
        <v>2012</v>
      </c>
      <c r="L476" s="835">
        <v>0</v>
      </c>
      <c r="M476" s="835">
        <v>0</v>
      </c>
      <c r="N476" s="832">
        <v>1</v>
      </c>
      <c r="O476" s="836">
        <v>0.5</v>
      </c>
      <c r="P476" s="835">
        <v>0</v>
      </c>
      <c r="Q476" s="837"/>
      <c r="R476" s="832">
        <v>1</v>
      </c>
      <c r="S476" s="837">
        <v>1</v>
      </c>
      <c r="T476" s="836">
        <v>0.5</v>
      </c>
      <c r="U476" s="838">
        <v>1</v>
      </c>
    </row>
    <row r="477" spans="1:21" ht="14.4" customHeight="1" x14ac:dyDescent="0.3">
      <c r="A477" s="831">
        <v>25</v>
      </c>
      <c r="B477" s="832" t="s">
        <v>1399</v>
      </c>
      <c r="C477" s="832" t="s">
        <v>1404</v>
      </c>
      <c r="D477" s="833" t="s">
        <v>2196</v>
      </c>
      <c r="E477" s="834" t="s">
        <v>1452</v>
      </c>
      <c r="F477" s="832" t="s">
        <v>1400</v>
      </c>
      <c r="G477" s="832" t="s">
        <v>1454</v>
      </c>
      <c r="H477" s="832" t="s">
        <v>606</v>
      </c>
      <c r="I477" s="832" t="s">
        <v>1264</v>
      </c>
      <c r="J477" s="832" t="s">
        <v>1018</v>
      </c>
      <c r="K477" s="832" t="s">
        <v>1265</v>
      </c>
      <c r="L477" s="835">
        <v>154.36000000000001</v>
      </c>
      <c r="M477" s="835">
        <v>771.80000000000007</v>
      </c>
      <c r="N477" s="832">
        <v>5</v>
      </c>
      <c r="O477" s="836">
        <v>4.5</v>
      </c>
      <c r="P477" s="835">
        <v>308.72000000000003</v>
      </c>
      <c r="Q477" s="837">
        <v>0.4</v>
      </c>
      <c r="R477" s="832">
        <v>2</v>
      </c>
      <c r="S477" s="837">
        <v>0.4</v>
      </c>
      <c r="T477" s="836">
        <v>2</v>
      </c>
      <c r="U477" s="838">
        <v>0.44444444444444442</v>
      </c>
    </row>
    <row r="478" spans="1:21" ht="14.4" customHeight="1" x14ac:dyDescent="0.3">
      <c r="A478" s="831">
        <v>25</v>
      </c>
      <c r="B478" s="832" t="s">
        <v>1399</v>
      </c>
      <c r="C478" s="832" t="s">
        <v>1404</v>
      </c>
      <c r="D478" s="833" t="s">
        <v>2196</v>
      </c>
      <c r="E478" s="834" t="s">
        <v>1452</v>
      </c>
      <c r="F478" s="832" t="s">
        <v>1400</v>
      </c>
      <c r="G478" s="832" t="s">
        <v>1454</v>
      </c>
      <c r="H478" s="832" t="s">
        <v>569</v>
      </c>
      <c r="I478" s="832" t="s">
        <v>1506</v>
      </c>
      <c r="J478" s="832" t="s">
        <v>1018</v>
      </c>
      <c r="K478" s="832" t="s">
        <v>1265</v>
      </c>
      <c r="L478" s="835">
        <v>154.36000000000001</v>
      </c>
      <c r="M478" s="835">
        <v>463.08000000000004</v>
      </c>
      <c r="N478" s="832">
        <v>3</v>
      </c>
      <c r="O478" s="836">
        <v>2.5</v>
      </c>
      <c r="P478" s="835">
        <v>308.72000000000003</v>
      </c>
      <c r="Q478" s="837">
        <v>0.66666666666666663</v>
      </c>
      <c r="R478" s="832">
        <v>2</v>
      </c>
      <c r="S478" s="837">
        <v>0.66666666666666663</v>
      </c>
      <c r="T478" s="836">
        <v>1.5</v>
      </c>
      <c r="U478" s="838">
        <v>0.6</v>
      </c>
    </row>
    <row r="479" spans="1:21" ht="14.4" customHeight="1" x14ac:dyDescent="0.3">
      <c r="A479" s="831">
        <v>25</v>
      </c>
      <c r="B479" s="832" t="s">
        <v>1399</v>
      </c>
      <c r="C479" s="832" t="s">
        <v>1404</v>
      </c>
      <c r="D479" s="833" t="s">
        <v>2196</v>
      </c>
      <c r="E479" s="834" t="s">
        <v>1452</v>
      </c>
      <c r="F479" s="832" t="s">
        <v>1400</v>
      </c>
      <c r="G479" s="832" t="s">
        <v>1454</v>
      </c>
      <c r="H479" s="832" t="s">
        <v>606</v>
      </c>
      <c r="I479" s="832" t="s">
        <v>1262</v>
      </c>
      <c r="J479" s="832" t="s">
        <v>1018</v>
      </c>
      <c r="K479" s="832" t="s">
        <v>1263</v>
      </c>
      <c r="L479" s="835">
        <v>225.06</v>
      </c>
      <c r="M479" s="835">
        <v>450.12</v>
      </c>
      <c r="N479" s="832">
        <v>2</v>
      </c>
      <c r="O479" s="836">
        <v>2</v>
      </c>
      <c r="P479" s="835">
        <v>450.12</v>
      </c>
      <c r="Q479" s="837">
        <v>1</v>
      </c>
      <c r="R479" s="832">
        <v>2</v>
      </c>
      <c r="S479" s="837">
        <v>1</v>
      </c>
      <c r="T479" s="836">
        <v>2</v>
      </c>
      <c r="U479" s="838">
        <v>1</v>
      </c>
    </row>
    <row r="480" spans="1:21" ht="14.4" customHeight="1" x14ac:dyDescent="0.3">
      <c r="A480" s="831">
        <v>25</v>
      </c>
      <c r="B480" s="832" t="s">
        <v>1399</v>
      </c>
      <c r="C480" s="832" t="s">
        <v>1404</v>
      </c>
      <c r="D480" s="833" t="s">
        <v>2196</v>
      </c>
      <c r="E480" s="834" t="s">
        <v>1452</v>
      </c>
      <c r="F480" s="832" t="s">
        <v>1400</v>
      </c>
      <c r="G480" s="832" t="s">
        <v>1742</v>
      </c>
      <c r="H480" s="832" t="s">
        <v>606</v>
      </c>
      <c r="I480" s="832" t="s">
        <v>1786</v>
      </c>
      <c r="J480" s="832" t="s">
        <v>1787</v>
      </c>
      <c r="K480" s="832" t="s">
        <v>1745</v>
      </c>
      <c r="L480" s="835">
        <v>70.540000000000006</v>
      </c>
      <c r="M480" s="835">
        <v>141.08000000000001</v>
      </c>
      <c r="N480" s="832">
        <v>2</v>
      </c>
      <c r="O480" s="836"/>
      <c r="P480" s="835">
        <v>141.08000000000001</v>
      </c>
      <c r="Q480" s="837">
        <v>1</v>
      </c>
      <c r="R480" s="832">
        <v>2</v>
      </c>
      <c r="S480" s="837">
        <v>1</v>
      </c>
      <c r="T480" s="836"/>
      <c r="U480" s="838"/>
    </row>
    <row r="481" spans="1:21" ht="14.4" customHeight="1" x14ac:dyDescent="0.3">
      <c r="A481" s="831">
        <v>25</v>
      </c>
      <c r="B481" s="832" t="s">
        <v>1399</v>
      </c>
      <c r="C481" s="832" t="s">
        <v>1404</v>
      </c>
      <c r="D481" s="833" t="s">
        <v>2196</v>
      </c>
      <c r="E481" s="834" t="s">
        <v>1452</v>
      </c>
      <c r="F481" s="832" t="s">
        <v>1400</v>
      </c>
      <c r="G481" s="832" t="s">
        <v>1742</v>
      </c>
      <c r="H481" s="832" t="s">
        <v>606</v>
      </c>
      <c r="I481" s="832" t="s">
        <v>1788</v>
      </c>
      <c r="J481" s="832" t="s">
        <v>1787</v>
      </c>
      <c r="K481" s="832" t="s">
        <v>1789</v>
      </c>
      <c r="L481" s="835">
        <v>141.09</v>
      </c>
      <c r="M481" s="835">
        <v>423.27</v>
      </c>
      <c r="N481" s="832">
        <v>3</v>
      </c>
      <c r="O481" s="836">
        <v>1.5</v>
      </c>
      <c r="P481" s="835">
        <v>282.18</v>
      </c>
      <c r="Q481" s="837">
        <v>0.66666666666666674</v>
      </c>
      <c r="R481" s="832">
        <v>2</v>
      </c>
      <c r="S481" s="837">
        <v>0.66666666666666663</v>
      </c>
      <c r="T481" s="836">
        <v>0.5</v>
      </c>
      <c r="U481" s="838">
        <v>0.33333333333333331</v>
      </c>
    </row>
    <row r="482" spans="1:21" ht="14.4" customHeight="1" x14ac:dyDescent="0.3">
      <c r="A482" s="831">
        <v>25</v>
      </c>
      <c r="B482" s="832" t="s">
        <v>1399</v>
      </c>
      <c r="C482" s="832" t="s">
        <v>1404</v>
      </c>
      <c r="D482" s="833" t="s">
        <v>2196</v>
      </c>
      <c r="E482" s="834" t="s">
        <v>1452</v>
      </c>
      <c r="F482" s="832" t="s">
        <v>1400</v>
      </c>
      <c r="G482" s="832" t="s">
        <v>1507</v>
      </c>
      <c r="H482" s="832" t="s">
        <v>606</v>
      </c>
      <c r="I482" s="832" t="s">
        <v>1508</v>
      </c>
      <c r="J482" s="832" t="s">
        <v>1509</v>
      </c>
      <c r="K482" s="832" t="s">
        <v>1033</v>
      </c>
      <c r="L482" s="835">
        <v>170.52</v>
      </c>
      <c r="M482" s="835">
        <v>170.52</v>
      </c>
      <c r="N482" s="832">
        <v>1</v>
      </c>
      <c r="O482" s="836">
        <v>1</v>
      </c>
      <c r="P482" s="835">
        <v>170.52</v>
      </c>
      <c r="Q482" s="837">
        <v>1</v>
      </c>
      <c r="R482" s="832">
        <v>1</v>
      </c>
      <c r="S482" s="837">
        <v>1</v>
      </c>
      <c r="T482" s="836">
        <v>1</v>
      </c>
      <c r="U482" s="838">
        <v>1</v>
      </c>
    </row>
    <row r="483" spans="1:21" ht="14.4" customHeight="1" x14ac:dyDescent="0.3">
      <c r="A483" s="831">
        <v>25</v>
      </c>
      <c r="B483" s="832" t="s">
        <v>1399</v>
      </c>
      <c r="C483" s="832" t="s">
        <v>1404</v>
      </c>
      <c r="D483" s="833" t="s">
        <v>2196</v>
      </c>
      <c r="E483" s="834" t="s">
        <v>1452</v>
      </c>
      <c r="F483" s="832" t="s">
        <v>1400</v>
      </c>
      <c r="G483" s="832" t="s">
        <v>1507</v>
      </c>
      <c r="H483" s="832" t="s">
        <v>606</v>
      </c>
      <c r="I483" s="832" t="s">
        <v>2013</v>
      </c>
      <c r="J483" s="832" t="s">
        <v>1509</v>
      </c>
      <c r="K483" s="832" t="s">
        <v>2014</v>
      </c>
      <c r="L483" s="835">
        <v>272.83</v>
      </c>
      <c r="M483" s="835">
        <v>272.83</v>
      </c>
      <c r="N483" s="832">
        <v>1</v>
      </c>
      <c r="O483" s="836">
        <v>1</v>
      </c>
      <c r="P483" s="835">
        <v>272.83</v>
      </c>
      <c r="Q483" s="837">
        <v>1</v>
      </c>
      <c r="R483" s="832">
        <v>1</v>
      </c>
      <c r="S483" s="837">
        <v>1</v>
      </c>
      <c r="T483" s="836">
        <v>1</v>
      </c>
      <c r="U483" s="838">
        <v>1</v>
      </c>
    </row>
    <row r="484" spans="1:21" ht="14.4" customHeight="1" x14ac:dyDescent="0.3">
      <c r="A484" s="831">
        <v>25</v>
      </c>
      <c r="B484" s="832" t="s">
        <v>1399</v>
      </c>
      <c r="C484" s="832" t="s">
        <v>1404</v>
      </c>
      <c r="D484" s="833" t="s">
        <v>2196</v>
      </c>
      <c r="E484" s="834" t="s">
        <v>1452</v>
      </c>
      <c r="F484" s="832" t="s">
        <v>1400</v>
      </c>
      <c r="G484" s="832" t="s">
        <v>2015</v>
      </c>
      <c r="H484" s="832" t="s">
        <v>569</v>
      </c>
      <c r="I484" s="832" t="s">
        <v>2016</v>
      </c>
      <c r="J484" s="832" t="s">
        <v>2017</v>
      </c>
      <c r="K484" s="832" t="s">
        <v>1321</v>
      </c>
      <c r="L484" s="835">
        <v>0</v>
      </c>
      <c r="M484" s="835">
        <v>0</v>
      </c>
      <c r="N484" s="832">
        <v>5</v>
      </c>
      <c r="O484" s="836">
        <v>2</v>
      </c>
      <c r="P484" s="835">
        <v>0</v>
      </c>
      <c r="Q484" s="837"/>
      <c r="R484" s="832">
        <v>5</v>
      </c>
      <c r="S484" s="837">
        <v>1</v>
      </c>
      <c r="T484" s="836">
        <v>2</v>
      </c>
      <c r="U484" s="838">
        <v>1</v>
      </c>
    </row>
    <row r="485" spans="1:21" ht="14.4" customHeight="1" x14ac:dyDescent="0.3">
      <c r="A485" s="831">
        <v>25</v>
      </c>
      <c r="B485" s="832" t="s">
        <v>1399</v>
      </c>
      <c r="C485" s="832" t="s">
        <v>1404</v>
      </c>
      <c r="D485" s="833" t="s">
        <v>2196</v>
      </c>
      <c r="E485" s="834" t="s">
        <v>1452</v>
      </c>
      <c r="F485" s="832" t="s">
        <v>1400</v>
      </c>
      <c r="G485" s="832" t="s">
        <v>1612</v>
      </c>
      <c r="H485" s="832" t="s">
        <v>569</v>
      </c>
      <c r="I485" s="832" t="s">
        <v>2018</v>
      </c>
      <c r="J485" s="832" t="s">
        <v>2019</v>
      </c>
      <c r="K485" s="832" t="s">
        <v>2020</v>
      </c>
      <c r="L485" s="835">
        <v>63.47</v>
      </c>
      <c r="M485" s="835">
        <v>63.47</v>
      </c>
      <c r="N485" s="832">
        <v>1</v>
      </c>
      <c r="O485" s="836">
        <v>0.5</v>
      </c>
      <c r="P485" s="835">
        <v>63.47</v>
      </c>
      <c r="Q485" s="837">
        <v>1</v>
      </c>
      <c r="R485" s="832">
        <v>1</v>
      </c>
      <c r="S485" s="837">
        <v>1</v>
      </c>
      <c r="T485" s="836">
        <v>0.5</v>
      </c>
      <c r="U485" s="838">
        <v>1</v>
      </c>
    </row>
    <row r="486" spans="1:21" ht="14.4" customHeight="1" x14ac:dyDescent="0.3">
      <c r="A486" s="831">
        <v>25</v>
      </c>
      <c r="B486" s="832" t="s">
        <v>1399</v>
      </c>
      <c r="C486" s="832" t="s">
        <v>1404</v>
      </c>
      <c r="D486" s="833" t="s">
        <v>2196</v>
      </c>
      <c r="E486" s="834" t="s">
        <v>1452</v>
      </c>
      <c r="F486" s="832" t="s">
        <v>1400</v>
      </c>
      <c r="G486" s="832" t="s">
        <v>1455</v>
      </c>
      <c r="H486" s="832" t="s">
        <v>569</v>
      </c>
      <c r="I486" s="832" t="s">
        <v>1456</v>
      </c>
      <c r="J486" s="832" t="s">
        <v>1457</v>
      </c>
      <c r="K486" s="832" t="s">
        <v>1458</v>
      </c>
      <c r="L486" s="835">
        <v>132.97999999999999</v>
      </c>
      <c r="M486" s="835">
        <v>1462.7799999999997</v>
      </c>
      <c r="N486" s="832">
        <v>11</v>
      </c>
      <c r="O486" s="836">
        <v>4</v>
      </c>
      <c r="P486" s="835">
        <v>930.8599999999999</v>
      </c>
      <c r="Q486" s="837">
        <v>0.63636363636363635</v>
      </c>
      <c r="R486" s="832">
        <v>7</v>
      </c>
      <c r="S486" s="837">
        <v>0.63636363636363635</v>
      </c>
      <c r="T486" s="836">
        <v>2</v>
      </c>
      <c r="U486" s="838">
        <v>0.5</v>
      </c>
    </row>
    <row r="487" spans="1:21" ht="14.4" customHeight="1" x14ac:dyDescent="0.3">
      <c r="A487" s="831">
        <v>25</v>
      </c>
      <c r="B487" s="832" t="s">
        <v>1399</v>
      </c>
      <c r="C487" s="832" t="s">
        <v>1404</v>
      </c>
      <c r="D487" s="833" t="s">
        <v>2196</v>
      </c>
      <c r="E487" s="834" t="s">
        <v>1452</v>
      </c>
      <c r="F487" s="832" t="s">
        <v>1400</v>
      </c>
      <c r="G487" s="832" t="s">
        <v>1455</v>
      </c>
      <c r="H487" s="832" t="s">
        <v>569</v>
      </c>
      <c r="I487" s="832" t="s">
        <v>1540</v>
      </c>
      <c r="J487" s="832" t="s">
        <v>1457</v>
      </c>
      <c r="K487" s="832" t="s">
        <v>1458</v>
      </c>
      <c r="L487" s="835">
        <v>132.97999999999999</v>
      </c>
      <c r="M487" s="835">
        <v>265.95999999999998</v>
      </c>
      <c r="N487" s="832">
        <v>2</v>
      </c>
      <c r="O487" s="836">
        <v>1</v>
      </c>
      <c r="P487" s="835">
        <v>265.95999999999998</v>
      </c>
      <c r="Q487" s="837">
        <v>1</v>
      </c>
      <c r="R487" s="832">
        <v>2</v>
      </c>
      <c r="S487" s="837">
        <v>1</v>
      </c>
      <c r="T487" s="836">
        <v>1</v>
      </c>
      <c r="U487" s="838">
        <v>1</v>
      </c>
    </row>
    <row r="488" spans="1:21" ht="14.4" customHeight="1" x14ac:dyDescent="0.3">
      <c r="A488" s="831">
        <v>25</v>
      </c>
      <c r="B488" s="832" t="s">
        <v>1399</v>
      </c>
      <c r="C488" s="832" t="s">
        <v>1404</v>
      </c>
      <c r="D488" s="833" t="s">
        <v>2196</v>
      </c>
      <c r="E488" s="834" t="s">
        <v>1452</v>
      </c>
      <c r="F488" s="832" t="s">
        <v>1400</v>
      </c>
      <c r="G488" s="832" t="s">
        <v>2021</v>
      </c>
      <c r="H488" s="832" t="s">
        <v>569</v>
      </c>
      <c r="I488" s="832" t="s">
        <v>2022</v>
      </c>
      <c r="J488" s="832" t="s">
        <v>2023</v>
      </c>
      <c r="K488" s="832" t="s">
        <v>2024</v>
      </c>
      <c r="L488" s="835">
        <v>57.48</v>
      </c>
      <c r="M488" s="835">
        <v>57.48</v>
      </c>
      <c r="N488" s="832">
        <v>1</v>
      </c>
      <c r="O488" s="836">
        <v>0.5</v>
      </c>
      <c r="P488" s="835">
        <v>57.48</v>
      </c>
      <c r="Q488" s="837">
        <v>1</v>
      </c>
      <c r="R488" s="832">
        <v>1</v>
      </c>
      <c r="S488" s="837">
        <v>1</v>
      </c>
      <c r="T488" s="836">
        <v>0.5</v>
      </c>
      <c r="U488" s="838">
        <v>1</v>
      </c>
    </row>
    <row r="489" spans="1:21" ht="14.4" customHeight="1" x14ac:dyDescent="0.3">
      <c r="A489" s="831">
        <v>25</v>
      </c>
      <c r="B489" s="832" t="s">
        <v>1399</v>
      </c>
      <c r="C489" s="832" t="s">
        <v>1404</v>
      </c>
      <c r="D489" s="833" t="s">
        <v>2196</v>
      </c>
      <c r="E489" s="834" t="s">
        <v>1452</v>
      </c>
      <c r="F489" s="832" t="s">
        <v>1400</v>
      </c>
      <c r="G489" s="832" t="s">
        <v>1478</v>
      </c>
      <c r="H489" s="832" t="s">
        <v>569</v>
      </c>
      <c r="I489" s="832" t="s">
        <v>1479</v>
      </c>
      <c r="J489" s="832" t="s">
        <v>1052</v>
      </c>
      <c r="K489" s="832" t="s">
        <v>1480</v>
      </c>
      <c r="L489" s="835">
        <v>34.19</v>
      </c>
      <c r="M489" s="835">
        <v>34.19</v>
      </c>
      <c r="N489" s="832">
        <v>1</v>
      </c>
      <c r="O489" s="836">
        <v>0.5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25</v>
      </c>
      <c r="B490" s="832" t="s">
        <v>1399</v>
      </c>
      <c r="C490" s="832" t="s">
        <v>1404</v>
      </c>
      <c r="D490" s="833" t="s">
        <v>2196</v>
      </c>
      <c r="E490" s="834" t="s">
        <v>1452</v>
      </c>
      <c r="F490" s="832" t="s">
        <v>1400</v>
      </c>
      <c r="G490" s="832" t="s">
        <v>1722</v>
      </c>
      <c r="H490" s="832" t="s">
        <v>569</v>
      </c>
      <c r="I490" s="832" t="s">
        <v>1723</v>
      </c>
      <c r="J490" s="832" t="s">
        <v>721</v>
      </c>
      <c r="K490" s="832" t="s">
        <v>1724</v>
      </c>
      <c r="L490" s="835">
        <v>0</v>
      </c>
      <c r="M490" s="835">
        <v>0</v>
      </c>
      <c r="N490" s="832">
        <v>2</v>
      </c>
      <c r="O490" s="836">
        <v>1</v>
      </c>
      <c r="P490" s="835"/>
      <c r="Q490" s="837"/>
      <c r="R490" s="832"/>
      <c r="S490" s="837">
        <v>0</v>
      </c>
      <c r="T490" s="836"/>
      <c r="U490" s="838">
        <v>0</v>
      </c>
    </row>
    <row r="491" spans="1:21" ht="14.4" customHeight="1" x14ac:dyDescent="0.3">
      <c r="A491" s="831">
        <v>25</v>
      </c>
      <c r="B491" s="832" t="s">
        <v>1399</v>
      </c>
      <c r="C491" s="832" t="s">
        <v>1404</v>
      </c>
      <c r="D491" s="833" t="s">
        <v>2196</v>
      </c>
      <c r="E491" s="834" t="s">
        <v>1452</v>
      </c>
      <c r="F491" s="832" t="s">
        <v>1400</v>
      </c>
      <c r="G491" s="832" t="s">
        <v>1461</v>
      </c>
      <c r="H491" s="832" t="s">
        <v>606</v>
      </c>
      <c r="I491" s="832" t="s">
        <v>1317</v>
      </c>
      <c r="J491" s="832" t="s">
        <v>641</v>
      </c>
      <c r="K491" s="832" t="s">
        <v>1318</v>
      </c>
      <c r="L491" s="835">
        <v>48.42</v>
      </c>
      <c r="M491" s="835">
        <v>48.42</v>
      </c>
      <c r="N491" s="832">
        <v>1</v>
      </c>
      <c r="O491" s="836">
        <v>1</v>
      </c>
      <c r="P491" s="835">
        <v>48.42</v>
      </c>
      <c r="Q491" s="837">
        <v>1</v>
      </c>
      <c r="R491" s="832">
        <v>1</v>
      </c>
      <c r="S491" s="837">
        <v>1</v>
      </c>
      <c r="T491" s="836">
        <v>1</v>
      </c>
      <c r="U491" s="838">
        <v>1</v>
      </c>
    </row>
    <row r="492" spans="1:21" ht="14.4" customHeight="1" x14ac:dyDescent="0.3">
      <c r="A492" s="831">
        <v>25</v>
      </c>
      <c r="B492" s="832" t="s">
        <v>1399</v>
      </c>
      <c r="C492" s="832" t="s">
        <v>1404</v>
      </c>
      <c r="D492" s="833" t="s">
        <v>2196</v>
      </c>
      <c r="E492" s="834" t="s">
        <v>1452</v>
      </c>
      <c r="F492" s="832" t="s">
        <v>1400</v>
      </c>
      <c r="G492" s="832" t="s">
        <v>1461</v>
      </c>
      <c r="H492" s="832" t="s">
        <v>569</v>
      </c>
      <c r="I492" s="832" t="s">
        <v>1568</v>
      </c>
      <c r="J492" s="832" t="s">
        <v>641</v>
      </c>
      <c r="K492" s="832" t="s">
        <v>1569</v>
      </c>
      <c r="L492" s="835">
        <v>48.42</v>
      </c>
      <c r="M492" s="835">
        <v>96.84</v>
      </c>
      <c r="N492" s="832">
        <v>2</v>
      </c>
      <c r="O492" s="836">
        <v>1</v>
      </c>
      <c r="P492" s="835">
        <v>96.84</v>
      </c>
      <c r="Q492" s="837">
        <v>1</v>
      </c>
      <c r="R492" s="832">
        <v>2</v>
      </c>
      <c r="S492" s="837">
        <v>1</v>
      </c>
      <c r="T492" s="836">
        <v>1</v>
      </c>
      <c r="U492" s="838">
        <v>1</v>
      </c>
    </row>
    <row r="493" spans="1:21" ht="14.4" customHeight="1" x14ac:dyDescent="0.3">
      <c r="A493" s="831">
        <v>25</v>
      </c>
      <c r="B493" s="832" t="s">
        <v>1399</v>
      </c>
      <c r="C493" s="832" t="s">
        <v>1404</v>
      </c>
      <c r="D493" s="833" t="s">
        <v>2196</v>
      </c>
      <c r="E493" s="834" t="s">
        <v>1452</v>
      </c>
      <c r="F493" s="832" t="s">
        <v>1400</v>
      </c>
      <c r="G493" s="832" t="s">
        <v>1483</v>
      </c>
      <c r="H493" s="832" t="s">
        <v>569</v>
      </c>
      <c r="I493" s="832" t="s">
        <v>1570</v>
      </c>
      <c r="J493" s="832" t="s">
        <v>759</v>
      </c>
      <c r="K493" s="832" t="s">
        <v>1495</v>
      </c>
      <c r="L493" s="835">
        <v>103.67</v>
      </c>
      <c r="M493" s="835">
        <v>103.67</v>
      </c>
      <c r="N493" s="832">
        <v>1</v>
      </c>
      <c r="O493" s="836">
        <v>1</v>
      </c>
      <c r="P493" s="835"/>
      <c r="Q493" s="837">
        <v>0</v>
      </c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25</v>
      </c>
      <c r="B494" s="832" t="s">
        <v>1399</v>
      </c>
      <c r="C494" s="832" t="s">
        <v>1404</v>
      </c>
      <c r="D494" s="833" t="s">
        <v>2196</v>
      </c>
      <c r="E494" s="834" t="s">
        <v>1452</v>
      </c>
      <c r="F494" s="832" t="s">
        <v>1400</v>
      </c>
      <c r="G494" s="832" t="s">
        <v>1771</v>
      </c>
      <c r="H494" s="832" t="s">
        <v>606</v>
      </c>
      <c r="I494" s="832" t="s">
        <v>2025</v>
      </c>
      <c r="J494" s="832" t="s">
        <v>1182</v>
      </c>
      <c r="K494" s="832" t="s">
        <v>2026</v>
      </c>
      <c r="L494" s="835">
        <v>115.18</v>
      </c>
      <c r="M494" s="835">
        <v>115.18</v>
      </c>
      <c r="N494" s="832">
        <v>1</v>
      </c>
      <c r="O494" s="836">
        <v>0.5</v>
      </c>
      <c r="P494" s="835">
        <v>115.18</v>
      </c>
      <c r="Q494" s="837">
        <v>1</v>
      </c>
      <c r="R494" s="832">
        <v>1</v>
      </c>
      <c r="S494" s="837">
        <v>1</v>
      </c>
      <c r="T494" s="836">
        <v>0.5</v>
      </c>
      <c r="U494" s="838">
        <v>1</v>
      </c>
    </row>
    <row r="495" spans="1:21" ht="14.4" customHeight="1" x14ac:dyDescent="0.3">
      <c r="A495" s="831">
        <v>25</v>
      </c>
      <c r="B495" s="832" t="s">
        <v>1399</v>
      </c>
      <c r="C495" s="832" t="s">
        <v>1404</v>
      </c>
      <c r="D495" s="833" t="s">
        <v>2196</v>
      </c>
      <c r="E495" s="834" t="s">
        <v>1452</v>
      </c>
      <c r="F495" s="832" t="s">
        <v>1400</v>
      </c>
      <c r="G495" s="832" t="s">
        <v>1771</v>
      </c>
      <c r="H495" s="832" t="s">
        <v>606</v>
      </c>
      <c r="I495" s="832" t="s">
        <v>2027</v>
      </c>
      <c r="J495" s="832" t="s">
        <v>1182</v>
      </c>
      <c r="K495" s="832" t="s">
        <v>2028</v>
      </c>
      <c r="L495" s="835">
        <v>103.67</v>
      </c>
      <c r="M495" s="835">
        <v>207.34</v>
      </c>
      <c r="N495" s="832">
        <v>2</v>
      </c>
      <c r="O495" s="836">
        <v>1</v>
      </c>
      <c r="P495" s="835">
        <v>207.34</v>
      </c>
      <c r="Q495" s="837">
        <v>1</v>
      </c>
      <c r="R495" s="832">
        <v>2</v>
      </c>
      <c r="S495" s="837">
        <v>1</v>
      </c>
      <c r="T495" s="836">
        <v>1</v>
      </c>
      <c r="U495" s="838">
        <v>1</v>
      </c>
    </row>
    <row r="496" spans="1:21" ht="14.4" customHeight="1" x14ac:dyDescent="0.3">
      <c r="A496" s="831">
        <v>25</v>
      </c>
      <c r="B496" s="832" t="s">
        <v>1399</v>
      </c>
      <c r="C496" s="832" t="s">
        <v>1404</v>
      </c>
      <c r="D496" s="833" t="s">
        <v>2196</v>
      </c>
      <c r="E496" s="834" t="s">
        <v>1452</v>
      </c>
      <c r="F496" s="832" t="s">
        <v>1400</v>
      </c>
      <c r="G496" s="832" t="s">
        <v>1771</v>
      </c>
      <c r="H496" s="832" t="s">
        <v>606</v>
      </c>
      <c r="I496" s="832" t="s">
        <v>2029</v>
      </c>
      <c r="J496" s="832" t="s">
        <v>1182</v>
      </c>
      <c r="K496" s="832" t="s">
        <v>2026</v>
      </c>
      <c r="L496" s="835">
        <v>205.84</v>
      </c>
      <c r="M496" s="835">
        <v>4322.6400000000003</v>
      </c>
      <c r="N496" s="832">
        <v>21</v>
      </c>
      <c r="O496" s="836">
        <v>0.5</v>
      </c>
      <c r="P496" s="835">
        <v>4322.6400000000003</v>
      </c>
      <c r="Q496" s="837">
        <v>1</v>
      </c>
      <c r="R496" s="832">
        <v>21</v>
      </c>
      <c r="S496" s="837">
        <v>1</v>
      </c>
      <c r="T496" s="836">
        <v>0.5</v>
      </c>
      <c r="U496" s="838">
        <v>1</v>
      </c>
    </row>
    <row r="497" spans="1:21" ht="14.4" customHeight="1" x14ac:dyDescent="0.3">
      <c r="A497" s="831">
        <v>25</v>
      </c>
      <c r="B497" s="832" t="s">
        <v>1399</v>
      </c>
      <c r="C497" s="832" t="s">
        <v>1404</v>
      </c>
      <c r="D497" s="833" t="s">
        <v>2196</v>
      </c>
      <c r="E497" s="834" t="s">
        <v>1452</v>
      </c>
      <c r="F497" s="832" t="s">
        <v>1400</v>
      </c>
      <c r="G497" s="832" t="s">
        <v>1647</v>
      </c>
      <c r="H497" s="832" t="s">
        <v>569</v>
      </c>
      <c r="I497" s="832" t="s">
        <v>2030</v>
      </c>
      <c r="J497" s="832" t="s">
        <v>1649</v>
      </c>
      <c r="K497" s="832" t="s">
        <v>2031</v>
      </c>
      <c r="L497" s="835">
        <v>0</v>
      </c>
      <c r="M497" s="835">
        <v>0</v>
      </c>
      <c r="N497" s="832">
        <v>1</v>
      </c>
      <c r="O497" s="836">
        <v>1</v>
      </c>
      <c r="P497" s="835"/>
      <c r="Q497" s="837"/>
      <c r="R497" s="832"/>
      <c r="S497" s="837">
        <v>0</v>
      </c>
      <c r="T497" s="836"/>
      <c r="U497" s="838">
        <v>0</v>
      </c>
    </row>
    <row r="498" spans="1:21" ht="14.4" customHeight="1" x14ac:dyDescent="0.3">
      <c r="A498" s="831">
        <v>25</v>
      </c>
      <c r="B498" s="832" t="s">
        <v>1399</v>
      </c>
      <c r="C498" s="832" t="s">
        <v>1404</v>
      </c>
      <c r="D498" s="833" t="s">
        <v>2196</v>
      </c>
      <c r="E498" s="834" t="s">
        <v>1452</v>
      </c>
      <c r="F498" s="832" t="s">
        <v>1400</v>
      </c>
      <c r="G498" s="832" t="s">
        <v>1822</v>
      </c>
      <c r="H498" s="832" t="s">
        <v>569</v>
      </c>
      <c r="I498" s="832" t="s">
        <v>2032</v>
      </c>
      <c r="J498" s="832" t="s">
        <v>2033</v>
      </c>
      <c r="K498" s="832" t="s">
        <v>2034</v>
      </c>
      <c r="L498" s="835">
        <v>36.909999999999997</v>
      </c>
      <c r="M498" s="835">
        <v>110.72999999999999</v>
      </c>
      <c r="N498" s="832">
        <v>3</v>
      </c>
      <c r="O498" s="836"/>
      <c r="P498" s="835">
        <v>110.72999999999999</v>
      </c>
      <c r="Q498" s="837">
        <v>1</v>
      </c>
      <c r="R498" s="832">
        <v>3</v>
      </c>
      <c r="S498" s="837">
        <v>1</v>
      </c>
      <c r="T498" s="836"/>
      <c r="U498" s="838"/>
    </row>
    <row r="499" spans="1:21" ht="14.4" customHeight="1" x14ac:dyDescent="0.3">
      <c r="A499" s="831">
        <v>25</v>
      </c>
      <c r="B499" s="832" t="s">
        <v>1399</v>
      </c>
      <c r="C499" s="832" t="s">
        <v>1404</v>
      </c>
      <c r="D499" s="833" t="s">
        <v>2196</v>
      </c>
      <c r="E499" s="834" t="s">
        <v>1452</v>
      </c>
      <c r="F499" s="832" t="s">
        <v>1400</v>
      </c>
      <c r="G499" s="832" t="s">
        <v>1822</v>
      </c>
      <c r="H499" s="832" t="s">
        <v>569</v>
      </c>
      <c r="I499" s="832" t="s">
        <v>2035</v>
      </c>
      <c r="J499" s="832" t="s">
        <v>2033</v>
      </c>
      <c r="K499" s="832" t="s">
        <v>2036</v>
      </c>
      <c r="L499" s="835">
        <v>221.48</v>
      </c>
      <c r="M499" s="835">
        <v>221.48</v>
      </c>
      <c r="N499" s="832">
        <v>1</v>
      </c>
      <c r="O499" s="836">
        <v>1</v>
      </c>
      <c r="P499" s="835"/>
      <c r="Q499" s="837">
        <v>0</v>
      </c>
      <c r="R499" s="832"/>
      <c r="S499" s="837">
        <v>0</v>
      </c>
      <c r="T499" s="836"/>
      <c r="U499" s="838">
        <v>0</v>
      </c>
    </row>
    <row r="500" spans="1:21" ht="14.4" customHeight="1" x14ac:dyDescent="0.3">
      <c r="A500" s="831">
        <v>25</v>
      </c>
      <c r="B500" s="832" t="s">
        <v>1399</v>
      </c>
      <c r="C500" s="832" t="s">
        <v>1404</v>
      </c>
      <c r="D500" s="833" t="s">
        <v>2196</v>
      </c>
      <c r="E500" s="834" t="s">
        <v>1416</v>
      </c>
      <c r="F500" s="832" t="s">
        <v>1400</v>
      </c>
      <c r="G500" s="832" t="s">
        <v>1503</v>
      </c>
      <c r="H500" s="832" t="s">
        <v>569</v>
      </c>
      <c r="I500" s="832" t="s">
        <v>2037</v>
      </c>
      <c r="J500" s="832" t="s">
        <v>2038</v>
      </c>
      <c r="K500" s="832" t="s">
        <v>2039</v>
      </c>
      <c r="L500" s="835">
        <v>263.26</v>
      </c>
      <c r="M500" s="835">
        <v>526.52</v>
      </c>
      <c r="N500" s="832">
        <v>2</v>
      </c>
      <c r="O500" s="836">
        <v>1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" customHeight="1" x14ac:dyDescent="0.3">
      <c r="A501" s="831">
        <v>25</v>
      </c>
      <c r="B501" s="832" t="s">
        <v>1399</v>
      </c>
      <c r="C501" s="832" t="s">
        <v>1404</v>
      </c>
      <c r="D501" s="833" t="s">
        <v>2196</v>
      </c>
      <c r="E501" s="834" t="s">
        <v>1416</v>
      </c>
      <c r="F501" s="832" t="s">
        <v>1400</v>
      </c>
      <c r="G501" s="832" t="s">
        <v>1563</v>
      </c>
      <c r="H501" s="832" t="s">
        <v>606</v>
      </c>
      <c r="I501" s="832" t="s">
        <v>1663</v>
      </c>
      <c r="J501" s="832" t="s">
        <v>1664</v>
      </c>
      <c r="K501" s="832" t="s">
        <v>1665</v>
      </c>
      <c r="L501" s="835">
        <v>9.4</v>
      </c>
      <c r="M501" s="835">
        <v>28.200000000000003</v>
      </c>
      <c r="N501" s="832">
        <v>3</v>
      </c>
      <c r="O501" s="836">
        <v>2</v>
      </c>
      <c r="P501" s="835">
        <v>9.4</v>
      </c>
      <c r="Q501" s="837">
        <v>0.33333333333333331</v>
      </c>
      <c r="R501" s="832">
        <v>1</v>
      </c>
      <c r="S501" s="837">
        <v>0.33333333333333331</v>
      </c>
      <c r="T501" s="836">
        <v>0.5</v>
      </c>
      <c r="U501" s="838">
        <v>0.25</v>
      </c>
    </row>
    <row r="502" spans="1:21" ht="14.4" customHeight="1" x14ac:dyDescent="0.3">
      <c r="A502" s="831">
        <v>25</v>
      </c>
      <c r="B502" s="832" t="s">
        <v>1399</v>
      </c>
      <c r="C502" s="832" t="s">
        <v>1404</v>
      </c>
      <c r="D502" s="833" t="s">
        <v>2196</v>
      </c>
      <c r="E502" s="834" t="s">
        <v>1416</v>
      </c>
      <c r="F502" s="832" t="s">
        <v>1400</v>
      </c>
      <c r="G502" s="832" t="s">
        <v>1563</v>
      </c>
      <c r="H502" s="832" t="s">
        <v>606</v>
      </c>
      <c r="I502" s="832" t="s">
        <v>1348</v>
      </c>
      <c r="J502" s="832" t="s">
        <v>1349</v>
      </c>
      <c r="K502" s="832" t="s">
        <v>1347</v>
      </c>
      <c r="L502" s="835">
        <v>4.7</v>
      </c>
      <c r="M502" s="835">
        <v>37.6</v>
      </c>
      <c r="N502" s="832">
        <v>8</v>
      </c>
      <c r="O502" s="836">
        <v>3</v>
      </c>
      <c r="P502" s="835">
        <v>14.100000000000001</v>
      </c>
      <c r="Q502" s="837">
        <v>0.375</v>
      </c>
      <c r="R502" s="832">
        <v>3</v>
      </c>
      <c r="S502" s="837">
        <v>0.375</v>
      </c>
      <c r="T502" s="836">
        <v>1</v>
      </c>
      <c r="U502" s="838">
        <v>0.33333333333333331</v>
      </c>
    </row>
    <row r="503" spans="1:21" ht="14.4" customHeight="1" x14ac:dyDescent="0.3">
      <c r="A503" s="831">
        <v>25</v>
      </c>
      <c r="B503" s="832" t="s">
        <v>1399</v>
      </c>
      <c r="C503" s="832" t="s">
        <v>1404</v>
      </c>
      <c r="D503" s="833" t="s">
        <v>2196</v>
      </c>
      <c r="E503" s="834" t="s">
        <v>1416</v>
      </c>
      <c r="F503" s="832" t="s">
        <v>1400</v>
      </c>
      <c r="G503" s="832" t="s">
        <v>2040</v>
      </c>
      <c r="H503" s="832" t="s">
        <v>569</v>
      </c>
      <c r="I503" s="832" t="s">
        <v>2041</v>
      </c>
      <c r="J503" s="832" t="s">
        <v>2042</v>
      </c>
      <c r="K503" s="832" t="s">
        <v>2043</v>
      </c>
      <c r="L503" s="835">
        <v>65.83</v>
      </c>
      <c r="M503" s="835">
        <v>65.83</v>
      </c>
      <c r="N503" s="832">
        <v>1</v>
      </c>
      <c r="O503" s="836">
        <v>1</v>
      </c>
      <c r="P503" s="835"/>
      <c r="Q503" s="837">
        <v>0</v>
      </c>
      <c r="R503" s="832"/>
      <c r="S503" s="837">
        <v>0</v>
      </c>
      <c r="T503" s="836"/>
      <c r="U503" s="838">
        <v>0</v>
      </c>
    </row>
    <row r="504" spans="1:21" ht="14.4" customHeight="1" x14ac:dyDescent="0.3">
      <c r="A504" s="831">
        <v>25</v>
      </c>
      <c r="B504" s="832" t="s">
        <v>1399</v>
      </c>
      <c r="C504" s="832" t="s">
        <v>1404</v>
      </c>
      <c r="D504" s="833" t="s">
        <v>2196</v>
      </c>
      <c r="E504" s="834" t="s">
        <v>1416</v>
      </c>
      <c r="F504" s="832" t="s">
        <v>1400</v>
      </c>
      <c r="G504" s="832" t="s">
        <v>1454</v>
      </c>
      <c r="H504" s="832" t="s">
        <v>569</v>
      </c>
      <c r="I504" s="832" t="s">
        <v>1591</v>
      </c>
      <c r="J504" s="832" t="s">
        <v>1592</v>
      </c>
      <c r="K504" s="832" t="s">
        <v>1593</v>
      </c>
      <c r="L504" s="835">
        <v>154.36000000000001</v>
      </c>
      <c r="M504" s="835">
        <v>154.36000000000001</v>
      </c>
      <c r="N504" s="832">
        <v>1</v>
      </c>
      <c r="O504" s="836">
        <v>1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25</v>
      </c>
      <c r="B505" s="832" t="s">
        <v>1399</v>
      </c>
      <c r="C505" s="832" t="s">
        <v>1404</v>
      </c>
      <c r="D505" s="833" t="s">
        <v>2196</v>
      </c>
      <c r="E505" s="834" t="s">
        <v>1416</v>
      </c>
      <c r="F505" s="832" t="s">
        <v>1400</v>
      </c>
      <c r="G505" s="832" t="s">
        <v>1454</v>
      </c>
      <c r="H505" s="832" t="s">
        <v>606</v>
      </c>
      <c r="I505" s="832" t="s">
        <v>1264</v>
      </c>
      <c r="J505" s="832" t="s">
        <v>1018</v>
      </c>
      <c r="K505" s="832" t="s">
        <v>1265</v>
      </c>
      <c r="L505" s="835">
        <v>154.36000000000001</v>
      </c>
      <c r="M505" s="835">
        <v>16053.439999999995</v>
      </c>
      <c r="N505" s="832">
        <v>104</v>
      </c>
      <c r="O505" s="836">
        <v>92</v>
      </c>
      <c r="P505" s="835">
        <v>6946.1999999999971</v>
      </c>
      <c r="Q505" s="837">
        <v>0.43269230769230765</v>
      </c>
      <c r="R505" s="832">
        <v>45</v>
      </c>
      <c r="S505" s="837">
        <v>0.43269230769230771</v>
      </c>
      <c r="T505" s="836">
        <v>40</v>
      </c>
      <c r="U505" s="838">
        <v>0.43478260869565216</v>
      </c>
    </row>
    <row r="506" spans="1:21" ht="14.4" customHeight="1" x14ac:dyDescent="0.3">
      <c r="A506" s="831">
        <v>25</v>
      </c>
      <c r="B506" s="832" t="s">
        <v>1399</v>
      </c>
      <c r="C506" s="832" t="s">
        <v>1404</v>
      </c>
      <c r="D506" s="833" t="s">
        <v>2196</v>
      </c>
      <c r="E506" s="834" t="s">
        <v>1416</v>
      </c>
      <c r="F506" s="832" t="s">
        <v>1400</v>
      </c>
      <c r="G506" s="832" t="s">
        <v>1454</v>
      </c>
      <c r="H506" s="832" t="s">
        <v>606</v>
      </c>
      <c r="I506" s="832" t="s">
        <v>1386</v>
      </c>
      <c r="J506" s="832" t="s">
        <v>1387</v>
      </c>
      <c r="K506" s="832" t="s">
        <v>1388</v>
      </c>
      <c r="L506" s="835">
        <v>149.52000000000001</v>
      </c>
      <c r="M506" s="835">
        <v>149.52000000000001</v>
      </c>
      <c r="N506" s="832">
        <v>1</v>
      </c>
      <c r="O506" s="836">
        <v>0.5</v>
      </c>
      <c r="P506" s="835"/>
      <c r="Q506" s="837">
        <v>0</v>
      </c>
      <c r="R506" s="832"/>
      <c r="S506" s="837">
        <v>0</v>
      </c>
      <c r="T506" s="836"/>
      <c r="U506" s="838">
        <v>0</v>
      </c>
    </row>
    <row r="507" spans="1:21" ht="14.4" customHeight="1" x14ac:dyDescent="0.3">
      <c r="A507" s="831">
        <v>25</v>
      </c>
      <c r="B507" s="832" t="s">
        <v>1399</v>
      </c>
      <c r="C507" s="832" t="s">
        <v>1404</v>
      </c>
      <c r="D507" s="833" t="s">
        <v>2196</v>
      </c>
      <c r="E507" s="834" t="s">
        <v>1416</v>
      </c>
      <c r="F507" s="832" t="s">
        <v>1400</v>
      </c>
      <c r="G507" s="832" t="s">
        <v>1454</v>
      </c>
      <c r="H507" s="832" t="s">
        <v>569</v>
      </c>
      <c r="I507" s="832" t="s">
        <v>1506</v>
      </c>
      <c r="J507" s="832" t="s">
        <v>1018</v>
      </c>
      <c r="K507" s="832" t="s">
        <v>1265</v>
      </c>
      <c r="L507" s="835">
        <v>154.36000000000001</v>
      </c>
      <c r="M507" s="835">
        <v>308.72000000000003</v>
      </c>
      <c r="N507" s="832">
        <v>2</v>
      </c>
      <c r="O507" s="836">
        <v>1.5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25</v>
      </c>
      <c r="B508" s="832" t="s">
        <v>1399</v>
      </c>
      <c r="C508" s="832" t="s">
        <v>1404</v>
      </c>
      <c r="D508" s="833" t="s">
        <v>2196</v>
      </c>
      <c r="E508" s="834" t="s">
        <v>1416</v>
      </c>
      <c r="F508" s="832" t="s">
        <v>1400</v>
      </c>
      <c r="G508" s="832" t="s">
        <v>1454</v>
      </c>
      <c r="H508" s="832" t="s">
        <v>606</v>
      </c>
      <c r="I508" s="832" t="s">
        <v>1262</v>
      </c>
      <c r="J508" s="832" t="s">
        <v>1018</v>
      </c>
      <c r="K508" s="832" t="s">
        <v>1263</v>
      </c>
      <c r="L508" s="835">
        <v>225.06</v>
      </c>
      <c r="M508" s="835">
        <v>2925.7799999999997</v>
      </c>
      <c r="N508" s="832">
        <v>13</v>
      </c>
      <c r="O508" s="836">
        <v>6.5</v>
      </c>
      <c r="P508" s="835">
        <v>2925.7799999999997</v>
      </c>
      <c r="Q508" s="837">
        <v>1</v>
      </c>
      <c r="R508" s="832">
        <v>13</v>
      </c>
      <c r="S508" s="837">
        <v>1</v>
      </c>
      <c r="T508" s="836">
        <v>6.5</v>
      </c>
      <c r="U508" s="838">
        <v>1</v>
      </c>
    </row>
    <row r="509" spans="1:21" ht="14.4" customHeight="1" x14ac:dyDescent="0.3">
      <c r="A509" s="831">
        <v>25</v>
      </c>
      <c r="B509" s="832" t="s">
        <v>1399</v>
      </c>
      <c r="C509" s="832" t="s">
        <v>1404</v>
      </c>
      <c r="D509" s="833" t="s">
        <v>2196</v>
      </c>
      <c r="E509" s="834" t="s">
        <v>1416</v>
      </c>
      <c r="F509" s="832" t="s">
        <v>1400</v>
      </c>
      <c r="G509" s="832" t="s">
        <v>1467</v>
      </c>
      <c r="H509" s="832" t="s">
        <v>569</v>
      </c>
      <c r="I509" s="832" t="s">
        <v>2044</v>
      </c>
      <c r="J509" s="832" t="s">
        <v>836</v>
      </c>
      <c r="K509" s="832" t="s">
        <v>837</v>
      </c>
      <c r="L509" s="835">
        <v>0</v>
      </c>
      <c r="M509" s="835">
        <v>0</v>
      </c>
      <c r="N509" s="832">
        <v>1</v>
      </c>
      <c r="O509" s="836">
        <v>0.5</v>
      </c>
      <c r="P509" s="835">
        <v>0</v>
      </c>
      <c r="Q509" s="837"/>
      <c r="R509" s="832">
        <v>1</v>
      </c>
      <c r="S509" s="837">
        <v>1</v>
      </c>
      <c r="T509" s="836">
        <v>0.5</v>
      </c>
      <c r="U509" s="838">
        <v>1</v>
      </c>
    </row>
    <row r="510" spans="1:21" ht="14.4" customHeight="1" x14ac:dyDescent="0.3">
      <c r="A510" s="831">
        <v>25</v>
      </c>
      <c r="B510" s="832" t="s">
        <v>1399</v>
      </c>
      <c r="C510" s="832" t="s">
        <v>1404</v>
      </c>
      <c r="D510" s="833" t="s">
        <v>2196</v>
      </c>
      <c r="E510" s="834" t="s">
        <v>1416</v>
      </c>
      <c r="F510" s="832" t="s">
        <v>1400</v>
      </c>
      <c r="G510" s="832" t="s">
        <v>1507</v>
      </c>
      <c r="H510" s="832" t="s">
        <v>569</v>
      </c>
      <c r="I510" s="832" t="s">
        <v>1748</v>
      </c>
      <c r="J510" s="832" t="s">
        <v>1272</v>
      </c>
      <c r="K510" s="832" t="s">
        <v>1749</v>
      </c>
      <c r="L510" s="835">
        <v>0</v>
      </c>
      <c r="M510" s="835">
        <v>0</v>
      </c>
      <c r="N510" s="832">
        <v>1</v>
      </c>
      <c r="O510" s="836">
        <v>1</v>
      </c>
      <c r="P510" s="835"/>
      <c r="Q510" s="837"/>
      <c r="R510" s="832"/>
      <c r="S510" s="837">
        <v>0</v>
      </c>
      <c r="T510" s="836"/>
      <c r="U510" s="838">
        <v>0</v>
      </c>
    </row>
    <row r="511" spans="1:21" ht="14.4" customHeight="1" x14ac:dyDescent="0.3">
      <c r="A511" s="831">
        <v>25</v>
      </c>
      <c r="B511" s="832" t="s">
        <v>1399</v>
      </c>
      <c r="C511" s="832" t="s">
        <v>1404</v>
      </c>
      <c r="D511" s="833" t="s">
        <v>2196</v>
      </c>
      <c r="E511" s="834" t="s">
        <v>1416</v>
      </c>
      <c r="F511" s="832" t="s">
        <v>1400</v>
      </c>
      <c r="G511" s="832" t="s">
        <v>1507</v>
      </c>
      <c r="H511" s="832" t="s">
        <v>569</v>
      </c>
      <c r="I511" s="832" t="s">
        <v>1555</v>
      </c>
      <c r="J511" s="832" t="s">
        <v>1272</v>
      </c>
      <c r="K511" s="832" t="s">
        <v>1556</v>
      </c>
      <c r="L511" s="835">
        <v>238.72</v>
      </c>
      <c r="M511" s="835">
        <v>716.16</v>
      </c>
      <c r="N511" s="832">
        <v>3</v>
      </c>
      <c r="O511" s="836">
        <v>3</v>
      </c>
      <c r="P511" s="835">
        <v>716.16</v>
      </c>
      <c r="Q511" s="837">
        <v>1</v>
      </c>
      <c r="R511" s="832">
        <v>3</v>
      </c>
      <c r="S511" s="837">
        <v>1</v>
      </c>
      <c r="T511" s="836">
        <v>3</v>
      </c>
      <c r="U511" s="838">
        <v>1</v>
      </c>
    </row>
    <row r="512" spans="1:21" ht="14.4" customHeight="1" x14ac:dyDescent="0.3">
      <c r="A512" s="831">
        <v>25</v>
      </c>
      <c r="B512" s="832" t="s">
        <v>1399</v>
      </c>
      <c r="C512" s="832" t="s">
        <v>1404</v>
      </c>
      <c r="D512" s="833" t="s">
        <v>2196</v>
      </c>
      <c r="E512" s="834" t="s">
        <v>1416</v>
      </c>
      <c r="F512" s="832" t="s">
        <v>1400</v>
      </c>
      <c r="G512" s="832" t="s">
        <v>1507</v>
      </c>
      <c r="H512" s="832" t="s">
        <v>606</v>
      </c>
      <c r="I512" s="832" t="s">
        <v>1508</v>
      </c>
      <c r="J512" s="832" t="s">
        <v>1509</v>
      </c>
      <c r="K512" s="832" t="s">
        <v>1033</v>
      </c>
      <c r="L512" s="835">
        <v>170.52</v>
      </c>
      <c r="M512" s="835">
        <v>170.52</v>
      </c>
      <c r="N512" s="832">
        <v>1</v>
      </c>
      <c r="O512" s="836">
        <v>1</v>
      </c>
      <c r="P512" s="835"/>
      <c r="Q512" s="837">
        <v>0</v>
      </c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25</v>
      </c>
      <c r="B513" s="832" t="s">
        <v>1399</v>
      </c>
      <c r="C513" s="832" t="s">
        <v>1404</v>
      </c>
      <c r="D513" s="833" t="s">
        <v>2196</v>
      </c>
      <c r="E513" s="834" t="s">
        <v>1416</v>
      </c>
      <c r="F513" s="832" t="s">
        <v>1400</v>
      </c>
      <c r="G513" s="832" t="s">
        <v>1507</v>
      </c>
      <c r="H513" s="832" t="s">
        <v>606</v>
      </c>
      <c r="I513" s="832" t="s">
        <v>2013</v>
      </c>
      <c r="J513" s="832" t="s">
        <v>1509</v>
      </c>
      <c r="K513" s="832" t="s">
        <v>2014</v>
      </c>
      <c r="L513" s="835">
        <v>272.83</v>
      </c>
      <c r="M513" s="835">
        <v>818.49</v>
      </c>
      <c r="N513" s="832">
        <v>3</v>
      </c>
      <c r="O513" s="836">
        <v>1</v>
      </c>
      <c r="P513" s="835">
        <v>272.83</v>
      </c>
      <c r="Q513" s="837">
        <v>0.33333333333333331</v>
      </c>
      <c r="R513" s="832">
        <v>1</v>
      </c>
      <c r="S513" s="837">
        <v>0.33333333333333331</v>
      </c>
      <c r="T513" s="836">
        <v>0.5</v>
      </c>
      <c r="U513" s="838">
        <v>0.5</v>
      </c>
    </row>
    <row r="514" spans="1:21" ht="14.4" customHeight="1" x14ac:dyDescent="0.3">
      <c r="A514" s="831">
        <v>25</v>
      </c>
      <c r="B514" s="832" t="s">
        <v>1399</v>
      </c>
      <c r="C514" s="832" t="s">
        <v>1404</v>
      </c>
      <c r="D514" s="833" t="s">
        <v>2196</v>
      </c>
      <c r="E514" s="834" t="s">
        <v>1416</v>
      </c>
      <c r="F514" s="832" t="s">
        <v>1400</v>
      </c>
      <c r="G514" s="832" t="s">
        <v>1782</v>
      </c>
      <c r="H514" s="832" t="s">
        <v>569</v>
      </c>
      <c r="I514" s="832" t="s">
        <v>1790</v>
      </c>
      <c r="J514" s="832" t="s">
        <v>1784</v>
      </c>
      <c r="K514" s="832" t="s">
        <v>1791</v>
      </c>
      <c r="L514" s="835">
        <v>58.86</v>
      </c>
      <c r="M514" s="835">
        <v>588.59999999999991</v>
      </c>
      <c r="N514" s="832">
        <v>10</v>
      </c>
      <c r="O514" s="836">
        <v>9</v>
      </c>
      <c r="P514" s="835">
        <v>353.15999999999997</v>
      </c>
      <c r="Q514" s="837">
        <v>0.60000000000000009</v>
      </c>
      <c r="R514" s="832">
        <v>6</v>
      </c>
      <c r="S514" s="837">
        <v>0.6</v>
      </c>
      <c r="T514" s="836">
        <v>5</v>
      </c>
      <c r="U514" s="838">
        <v>0.55555555555555558</v>
      </c>
    </row>
    <row r="515" spans="1:21" ht="14.4" customHeight="1" x14ac:dyDescent="0.3">
      <c r="A515" s="831">
        <v>25</v>
      </c>
      <c r="B515" s="832" t="s">
        <v>1399</v>
      </c>
      <c r="C515" s="832" t="s">
        <v>1404</v>
      </c>
      <c r="D515" s="833" t="s">
        <v>2196</v>
      </c>
      <c r="E515" s="834" t="s">
        <v>1416</v>
      </c>
      <c r="F515" s="832" t="s">
        <v>1400</v>
      </c>
      <c r="G515" s="832" t="s">
        <v>1522</v>
      </c>
      <c r="H515" s="832" t="s">
        <v>569</v>
      </c>
      <c r="I515" s="832" t="s">
        <v>1523</v>
      </c>
      <c r="J515" s="832" t="s">
        <v>1524</v>
      </c>
      <c r="K515" s="832" t="s">
        <v>1033</v>
      </c>
      <c r="L515" s="835">
        <v>78.33</v>
      </c>
      <c r="M515" s="835">
        <v>861.63000000000011</v>
      </c>
      <c r="N515" s="832">
        <v>11</v>
      </c>
      <c r="O515" s="836">
        <v>6.5</v>
      </c>
      <c r="P515" s="835">
        <v>861.63000000000011</v>
      </c>
      <c r="Q515" s="837">
        <v>1</v>
      </c>
      <c r="R515" s="832">
        <v>11</v>
      </c>
      <c r="S515" s="837">
        <v>1</v>
      </c>
      <c r="T515" s="836">
        <v>6.5</v>
      </c>
      <c r="U515" s="838">
        <v>1</v>
      </c>
    </row>
    <row r="516" spans="1:21" ht="14.4" customHeight="1" x14ac:dyDescent="0.3">
      <c r="A516" s="831">
        <v>25</v>
      </c>
      <c r="B516" s="832" t="s">
        <v>1399</v>
      </c>
      <c r="C516" s="832" t="s">
        <v>1404</v>
      </c>
      <c r="D516" s="833" t="s">
        <v>2196</v>
      </c>
      <c r="E516" s="834" t="s">
        <v>1416</v>
      </c>
      <c r="F516" s="832" t="s">
        <v>1400</v>
      </c>
      <c r="G516" s="832" t="s">
        <v>1522</v>
      </c>
      <c r="H516" s="832" t="s">
        <v>569</v>
      </c>
      <c r="I516" s="832" t="s">
        <v>1535</v>
      </c>
      <c r="J516" s="832" t="s">
        <v>1524</v>
      </c>
      <c r="K516" s="832" t="s">
        <v>1536</v>
      </c>
      <c r="L516" s="835">
        <v>391.67</v>
      </c>
      <c r="M516" s="835">
        <v>783.34</v>
      </c>
      <c r="N516" s="832">
        <v>2</v>
      </c>
      <c r="O516" s="836">
        <v>1</v>
      </c>
      <c r="P516" s="835">
        <v>783.34</v>
      </c>
      <c r="Q516" s="837">
        <v>1</v>
      </c>
      <c r="R516" s="832">
        <v>2</v>
      </c>
      <c r="S516" s="837">
        <v>1</v>
      </c>
      <c r="T516" s="836">
        <v>1</v>
      </c>
      <c r="U516" s="838">
        <v>1</v>
      </c>
    </row>
    <row r="517" spans="1:21" ht="14.4" customHeight="1" x14ac:dyDescent="0.3">
      <c r="A517" s="831">
        <v>25</v>
      </c>
      <c r="B517" s="832" t="s">
        <v>1399</v>
      </c>
      <c r="C517" s="832" t="s">
        <v>1404</v>
      </c>
      <c r="D517" s="833" t="s">
        <v>2196</v>
      </c>
      <c r="E517" s="834" t="s">
        <v>1416</v>
      </c>
      <c r="F517" s="832" t="s">
        <v>1400</v>
      </c>
      <c r="G517" s="832" t="s">
        <v>1522</v>
      </c>
      <c r="H517" s="832" t="s">
        <v>569</v>
      </c>
      <c r="I517" s="832" t="s">
        <v>2045</v>
      </c>
      <c r="J517" s="832" t="s">
        <v>1524</v>
      </c>
      <c r="K517" s="832" t="s">
        <v>1667</v>
      </c>
      <c r="L517" s="835">
        <v>39.17</v>
      </c>
      <c r="M517" s="835">
        <v>39.17</v>
      </c>
      <c r="N517" s="832">
        <v>1</v>
      </c>
      <c r="O517" s="836">
        <v>0.5</v>
      </c>
      <c r="P517" s="835">
        <v>39.17</v>
      </c>
      <c r="Q517" s="837">
        <v>1</v>
      </c>
      <c r="R517" s="832">
        <v>1</v>
      </c>
      <c r="S517" s="837">
        <v>1</v>
      </c>
      <c r="T517" s="836">
        <v>0.5</v>
      </c>
      <c r="U517" s="838">
        <v>1</v>
      </c>
    </row>
    <row r="518" spans="1:21" ht="14.4" customHeight="1" x14ac:dyDescent="0.3">
      <c r="A518" s="831">
        <v>25</v>
      </c>
      <c r="B518" s="832" t="s">
        <v>1399</v>
      </c>
      <c r="C518" s="832" t="s">
        <v>1404</v>
      </c>
      <c r="D518" s="833" t="s">
        <v>2196</v>
      </c>
      <c r="E518" s="834" t="s">
        <v>1416</v>
      </c>
      <c r="F518" s="832" t="s">
        <v>1400</v>
      </c>
      <c r="G518" s="832" t="s">
        <v>1868</v>
      </c>
      <c r="H518" s="832" t="s">
        <v>606</v>
      </c>
      <c r="I518" s="832" t="s">
        <v>1869</v>
      </c>
      <c r="J518" s="832" t="s">
        <v>1870</v>
      </c>
      <c r="K518" s="832" t="s">
        <v>1597</v>
      </c>
      <c r="L518" s="835">
        <v>65.989999999999995</v>
      </c>
      <c r="M518" s="835">
        <v>263.95999999999998</v>
      </c>
      <c r="N518" s="832">
        <v>4</v>
      </c>
      <c r="O518" s="836">
        <v>1.5</v>
      </c>
      <c r="P518" s="835">
        <v>65.989999999999995</v>
      </c>
      <c r="Q518" s="837">
        <v>0.25</v>
      </c>
      <c r="R518" s="832">
        <v>1</v>
      </c>
      <c r="S518" s="837">
        <v>0.25</v>
      </c>
      <c r="T518" s="836">
        <v>0.5</v>
      </c>
      <c r="U518" s="838">
        <v>0.33333333333333331</v>
      </c>
    </row>
    <row r="519" spans="1:21" ht="14.4" customHeight="1" x14ac:dyDescent="0.3">
      <c r="A519" s="831">
        <v>25</v>
      </c>
      <c r="B519" s="832" t="s">
        <v>1399</v>
      </c>
      <c r="C519" s="832" t="s">
        <v>1404</v>
      </c>
      <c r="D519" s="833" t="s">
        <v>2196</v>
      </c>
      <c r="E519" s="834" t="s">
        <v>1416</v>
      </c>
      <c r="F519" s="832" t="s">
        <v>1400</v>
      </c>
      <c r="G519" s="832" t="s">
        <v>1868</v>
      </c>
      <c r="H519" s="832" t="s">
        <v>606</v>
      </c>
      <c r="I519" s="832" t="s">
        <v>1869</v>
      </c>
      <c r="J519" s="832" t="s">
        <v>1870</v>
      </c>
      <c r="K519" s="832" t="s">
        <v>1597</v>
      </c>
      <c r="L519" s="835">
        <v>42.57</v>
      </c>
      <c r="M519" s="835">
        <v>170.28</v>
      </c>
      <c r="N519" s="832">
        <v>4</v>
      </c>
      <c r="O519" s="836">
        <v>1.5</v>
      </c>
      <c r="P519" s="835">
        <v>170.28</v>
      </c>
      <c r="Q519" s="837">
        <v>1</v>
      </c>
      <c r="R519" s="832">
        <v>4</v>
      </c>
      <c r="S519" s="837">
        <v>1</v>
      </c>
      <c r="T519" s="836">
        <v>1.5</v>
      </c>
      <c r="U519" s="838">
        <v>1</v>
      </c>
    </row>
    <row r="520" spans="1:21" ht="14.4" customHeight="1" x14ac:dyDescent="0.3">
      <c r="A520" s="831">
        <v>25</v>
      </c>
      <c r="B520" s="832" t="s">
        <v>1399</v>
      </c>
      <c r="C520" s="832" t="s">
        <v>1404</v>
      </c>
      <c r="D520" s="833" t="s">
        <v>2196</v>
      </c>
      <c r="E520" s="834" t="s">
        <v>1416</v>
      </c>
      <c r="F520" s="832" t="s">
        <v>1400</v>
      </c>
      <c r="G520" s="832" t="s">
        <v>1510</v>
      </c>
      <c r="H520" s="832" t="s">
        <v>606</v>
      </c>
      <c r="I520" s="832" t="s">
        <v>1751</v>
      </c>
      <c r="J520" s="832" t="s">
        <v>1512</v>
      </c>
      <c r="K520" s="832" t="s">
        <v>1752</v>
      </c>
      <c r="L520" s="835">
        <v>207.45</v>
      </c>
      <c r="M520" s="835">
        <v>207.45</v>
      </c>
      <c r="N520" s="832">
        <v>1</v>
      </c>
      <c r="O520" s="836">
        <v>0.5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" customHeight="1" x14ac:dyDescent="0.3">
      <c r="A521" s="831">
        <v>25</v>
      </c>
      <c r="B521" s="832" t="s">
        <v>1399</v>
      </c>
      <c r="C521" s="832" t="s">
        <v>1404</v>
      </c>
      <c r="D521" s="833" t="s">
        <v>2196</v>
      </c>
      <c r="E521" s="834" t="s">
        <v>1416</v>
      </c>
      <c r="F521" s="832" t="s">
        <v>1400</v>
      </c>
      <c r="G521" s="832" t="s">
        <v>1674</v>
      </c>
      <c r="H521" s="832" t="s">
        <v>569</v>
      </c>
      <c r="I521" s="832" t="s">
        <v>1859</v>
      </c>
      <c r="J521" s="832" t="s">
        <v>848</v>
      </c>
      <c r="K521" s="832" t="s">
        <v>849</v>
      </c>
      <c r="L521" s="835">
        <v>42.05</v>
      </c>
      <c r="M521" s="835">
        <v>126.14999999999999</v>
      </c>
      <c r="N521" s="832">
        <v>3</v>
      </c>
      <c r="O521" s="836">
        <v>2.5</v>
      </c>
      <c r="P521" s="835">
        <v>42.05</v>
      </c>
      <c r="Q521" s="837">
        <v>0.33333333333333331</v>
      </c>
      <c r="R521" s="832">
        <v>1</v>
      </c>
      <c r="S521" s="837">
        <v>0.33333333333333331</v>
      </c>
      <c r="T521" s="836">
        <v>1</v>
      </c>
      <c r="U521" s="838">
        <v>0.4</v>
      </c>
    </row>
    <row r="522" spans="1:21" ht="14.4" customHeight="1" x14ac:dyDescent="0.3">
      <c r="A522" s="831">
        <v>25</v>
      </c>
      <c r="B522" s="832" t="s">
        <v>1399</v>
      </c>
      <c r="C522" s="832" t="s">
        <v>1404</v>
      </c>
      <c r="D522" s="833" t="s">
        <v>2196</v>
      </c>
      <c r="E522" s="834" t="s">
        <v>1416</v>
      </c>
      <c r="F522" s="832" t="s">
        <v>1400</v>
      </c>
      <c r="G522" s="832" t="s">
        <v>2046</v>
      </c>
      <c r="H522" s="832" t="s">
        <v>569</v>
      </c>
      <c r="I522" s="832" t="s">
        <v>2047</v>
      </c>
      <c r="J522" s="832" t="s">
        <v>2048</v>
      </c>
      <c r="K522" s="832" t="s">
        <v>2049</v>
      </c>
      <c r="L522" s="835">
        <v>23.72</v>
      </c>
      <c r="M522" s="835">
        <v>23.72</v>
      </c>
      <c r="N522" s="832">
        <v>1</v>
      </c>
      <c r="O522" s="836">
        <v>1</v>
      </c>
      <c r="P522" s="835"/>
      <c r="Q522" s="837">
        <v>0</v>
      </c>
      <c r="R522" s="832"/>
      <c r="S522" s="837">
        <v>0</v>
      </c>
      <c r="T522" s="836"/>
      <c r="U522" s="838">
        <v>0</v>
      </c>
    </row>
    <row r="523" spans="1:21" ht="14.4" customHeight="1" x14ac:dyDescent="0.3">
      <c r="A523" s="831">
        <v>25</v>
      </c>
      <c r="B523" s="832" t="s">
        <v>1399</v>
      </c>
      <c r="C523" s="832" t="s">
        <v>1404</v>
      </c>
      <c r="D523" s="833" t="s">
        <v>2196</v>
      </c>
      <c r="E523" s="834" t="s">
        <v>1416</v>
      </c>
      <c r="F523" s="832" t="s">
        <v>1400</v>
      </c>
      <c r="G523" s="832" t="s">
        <v>1564</v>
      </c>
      <c r="H523" s="832" t="s">
        <v>569</v>
      </c>
      <c r="I523" s="832" t="s">
        <v>2050</v>
      </c>
      <c r="J523" s="832" t="s">
        <v>695</v>
      </c>
      <c r="K523" s="832" t="s">
        <v>2051</v>
      </c>
      <c r="L523" s="835">
        <v>48.42</v>
      </c>
      <c r="M523" s="835">
        <v>96.84</v>
      </c>
      <c r="N523" s="832">
        <v>2</v>
      </c>
      <c r="O523" s="836">
        <v>0.5</v>
      </c>
      <c r="P523" s="835">
        <v>96.84</v>
      </c>
      <c r="Q523" s="837">
        <v>1</v>
      </c>
      <c r="R523" s="832">
        <v>2</v>
      </c>
      <c r="S523" s="837">
        <v>1</v>
      </c>
      <c r="T523" s="836">
        <v>0.5</v>
      </c>
      <c r="U523" s="838">
        <v>1</v>
      </c>
    </row>
    <row r="524" spans="1:21" ht="14.4" customHeight="1" x14ac:dyDescent="0.3">
      <c r="A524" s="831">
        <v>25</v>
      </c>
      <c r="B524" s="832" t="s">
        <v>1399</v>
      </c>
      <c r="C524" s="832" t="s">
        <v>1404</v>
      </c>
      <c r="D524" s="833" t="s">
        <v>2196</v>
      </c>
      <c r="E524" s="834" t="s">
        <v>1416</v>
      </c>
      <c r="F524" s="832" t="s">
        <v>1400</v>
      </c>
      <c r="G524" s="832" t="s">
        <v>1564</v>
      </c>
      <c r="H524" s="832" t="s">
        <v>569</v>
      </c>
      <c r="I524" s="832" t="s">
        <v>1565</v>
      </c>
      <c r="J524" s="832" t="s">
        <v>1566</v>
      </c>
      <c r="K524" s="832" t="s">
        <v>1567</v>
      </c>
      <c r="L524" s="835">
        <v>80.7</v>
      </c>
      <c r="M524" s="835">
        <v>80.7</v>
      </c>
      <c r="N524" s="832">
        <v>1</v>
      </c>
      <c r="O524" s="836">
        <v>1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25</v>
      </c>
      <c r="B525" s="832" t="s">
        <v>1399</v>
      </c>
      <c r="C525" s="832" t="s">
        <v>1404</v>
      </c>
      <c r="D525" s="833" t="s">
        <v>2196</v>
      </c>
      <c r="E525" s="834" t="s">
        <v>1416</v>
      </c>
      <c r="F525" s="832" t="s">
        <v>1400</v>
      </c>
      <c r="G525" s="832" t="s">
        <v>1537</v>
      </c>
      <c r="H525" s="832" t="s">
        <v>606</v>
      </c>
      <c r="I525" s="832" t="s">
        <v>1313</v>
      </c>
      <c r="J525" s="832" t="s">
        <v>1314</v>
      </c>
      <c r="K525" s="832" t="s">
        <v>1315</v>
      </c>
      <c r="L525" s="835">
        <v>3231.81</v>
      </c>
      <c r="M525" s="835">
        <v>42013.530000000006</v>
      </c>
      <c r="N525" s="832">
        <v>13</v>
      </c>
      <c r="O525" s="836">
        <v>11</v>
      </c>
      <c r="P525" s="835">
        <v>35549.910000000003</v>
      </c>
      <c r="Q525" s="837">
        <v>0.84615384615384615</v>
      </c>
      <c r="R525" s="832">
        <v>11</v>
      </c>
      <c r="S525" s="837">
        <v>0.84615384615384615</v>
      </c>
      <c r="T525" s="836">
        <v>9.5</v>
      </c>
      <c r="U525" s="838">
        <v>0.86363636363636365</v>
      </c>
    </row>
    <row r="526" spans="1:21" ht="14.4" customHeight="1" x14ac:dyDescent="0.3">
      <c r="A526" s="831">
        <v>25</v>
      </c>
      <c r="B526" s="832" t="s">
        <v>1399</v>
      </c>
      <c r="C526" s="832" t="s">
        <v>1404</v>
      </c>
      <c r="D526" s="833" t="s">
        <v>2196</v>
      </c>
      <c r="E526" s="834" t="s">
        <v>1416</v>
      </c>
      <c r="F526" s="832" t="s">
        <v>1400</v>
      </c>
      <c r="G526" s="832" t="s">
        <v>1602</v>
      </c>
      <c r="H526" s="832" t="s">
        <v>569</v>
      </c>
      <c r="I526" s="832" t="s">
        <v>1880</v>
      </c>
      <c r="J526" s="832" t="s">
        <v>846</v>
      </c>
      <c r="K526" s="832" t="s">
        <v>1604</v>
      </c>
      <c r="L526" s="835">
        <v>107.27</v>
      </c>
      <c r="M526" s="835">
        <v>214.54</v>
      </c>
      <c r="N526" s="832">
        <v>2</v>
      </c>
      <c r="O526" s="836">
        <v>1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25</v>
      </c>
      <c r="B527" s="832" t="s">
        <v>1399</v>
      </c>
      <c r="C527" s="832" t="s">
        <v>1404</v>
      </c>
      <c r="D527" s="833" t="s">
        <v>2196</v>
      </c>
      <c r="E527" s="834" t="s">
        <v>1416</v>
      </c>
      <c r="F527" s="832" t="s">
        <v>1400</v>
      </c>
      <c r="G527" s="832" t="s">
        <v>1602</v>
      </c>
      <c r="H527" s="832" t="s">
        <v>569</v>
      </c>
      <c r="I527" s="832" t="s">
        <v>1603</v>
      </c>
      <c r="J527" s="832" t="s">
        <v>846</v>
      </c>
      <c r="K527" s="832" t="s">
        <v>1604</v>
      </c>
      <c r="L527" s="835">
        <v>107.27</v>
      </c>
      <c r="M527" s="835">
        <v>321.81</v>
      </c>
      <c r="N527" s="832">
        <v>3</v>
      </c>
      <c r="O527" s="836">
        <v>0.5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25</v>
      </c>
      <c r="B528" s="832" t="s">
        <v>1399</v>
      </c>
      <c r="C528" s="832" t="s">
        <v>1404</v>
      </c>
      <c r="D528" s="833" t="s">
        <v>2196</v>
      </c>
      <c r="E528" s="834" t="s">
        <v>1416</v>
      </c>
      <c r="F528" s="832" t="s">
        <v>1400</v>
      </c>
      <c r="G528" s="832" t="s">
        <v>1488</v>
      </c>
      <c r="H528" s="832" t="s">
        <v>569</v>
      </c>
      <c r="I528" s="832" t="s">
        <v>1489</v>
      </c>
      <c r="J528" s="832" t="s">
        <v>1054</v>
      </c>
      <c r="K528" s="832" t="s">
        <v>1490</v>
      </c>
      <c r="L528" s="835">
        <v>48.09</v>
      </c>
      <c r="M528" s="835">
        <v>961.80000000000018</v>
      </c>
      <c r="N528" s="832">
        <v>20</v>
      </c>
      <c r="O528" s="836">
        <v>19</v>
      </c>
      <c r="P528" s="835">
        <v>577.08000000000015</v>
      </c>
      <c r="Q528" s="837">
        <v>0.60000000000000009</v>
      </c>
      <c r="R528" s="832">
        <v>12</v>
      </c>
      <c r="S528" s="837">
        <v>0.6</v>
      </c>
      <c r="T528" s="836">
        <v>11</v>
      </c>
      <c r="U528" s="838">
        <v>0.57894736842105265</v>
      </c>
    </row>
    <row r="529" spans="1:21" ht="14.4" customHeight="1" x14ac:dyDescent="0.3">
      <c r="A529" s="831">
        <v>25</v>
      </c>
      <c r="B529" s="832" t="s">
        <v>1399</v>
      </c>
      <c r="C529" s="832" t="s">
        <v>1404</v>
      </c>
      <c r="D529" s="833" t="s">
        <v>2196</v>
      </c>
      <c r="E529" s="834" t="s">
        <v>1416</v>
      </c>
      <c r="F529" s="832" t="s">
        <v>1400</v>
      </c>
      <c r="G529" s="832" t="s">
        <v>2052</v>
      </c>
      <c r="H529" s="832" t="s">
        <v>569</v>
      </c>
      <c r="I529" s="832" t="s">
        <v>2053</v>
      </c>
      <c r="J529" s="832" t="s">
        <v>647</v>
      </c>
      <c r="K529" s="832" t="s">
        <v>2054</v>
      </c>
      <c r="L529" s="835">
        <v>0</v>
      </c>
      <c r="M529" s="835">
        <v>0</v>
      </c>
      <c r="N529" s="832">
        <v>1</v>
      </c>
      <c r="O529" s="836">
        <v>1</v>
      </c>
      <c r="P529" s="835">
        <v>0</v>
      </c>
      <c r="Q529" s="837"/>
      <c r="R529" s="832">
        <v>1</v>
      </c>
      <c r="S529" s="837">
        <v>1</v>
      </c>
      <c r="T529" s="836">
        <v>1</v>
      </c>
      <c r="U529" s="838">
        <v>1</v>
      </c>
    </row>
    <row r="530" spans="1:21" ht="14.4" customHeight="1" x14ac:dyDescent="0.3">
      <c r="A530" s="831">
        <v>25</v>
      </c>
      <c r="B530" s="832" t="s">
        <v>1399</v>
      </c>
      <c r="C530" s="832" t="s">
        <v>1404</v>
      </c>
      <c r="D530" s="833" t="s">
        <v>2196</v>
      </c>
      <c r="E530" s="834" t="s">
        <v>1416</v>
      </c>
      <c r="F530" s="832" t="s">
        <v>1400</v>
      </c>
      <c r="G530" s="832" t="s">
        <v>1605</v>
      </c>
      <c r="H530" s="832" t="s">
        <v>569</v>
      </c>
      <c r="I530" s="832" t="s">
        <v>1609</v>
      </c>
      <c r="J530" s="832" t="s">
        <v>1610</v>
      </c>
      <c r="K530" s="832" t="s">
        <v>1611</v>
      </c>
      <c r="L530" s="835">
        <v>68.599999999999994</v>
      </c>
      <c r="M530" s="835">
        <v>205.79999999999998</v>
      </c>
      <c r="N530" s="832">
        <v>3</v>
      </c>
      <c r="O530" s="836">
        <v>2</v>
      </c>
      <c r="P530" s="835">
        <v>137.19999999999999</v>
      </c>
      <c r="Q530" s="837">
        <v>0.66666666666666663</v>
      </c>
      <c r="R530" s="832">
        <v>2</v>
      </c>
      <c r="S530" s="837">
        <v>0.66666666666666663</v>
      </c>
      <c r="T530" s="836">
        <v>1</v>
      </c>
      <c r="U530" s="838">
        <v>0.5</v>
      </c>
    </row>
    <row r="531" spans="1:21" ht="14.4" customHeight="1" x14ac:dyDescent="0.3">
      <c r="A531" s="831">
        <v>25</v>
      </c>
      <c r="B531" s="832" t="s">
        <v>1399</v>
      </c>
      <c r="C531" s="832" t="s">
        <v>1404</v>
      </c>
      <c r="D531" s="833" t="s">
        <v>2196</v>
      </c>
      <c r="E531" s="834" t="s">
        <v>1416</v>
      </c>
      <c r="F531" s="832" t="s">
        <v>1400</v>
      </c>
      <c r="G531" s="832" t="s">
        <v>1455</v>
      </c>
      <c r="H531" s="832" t="s">
        <v>569</v>
      </c>
      <c r="I531" s="832" t="s">
        <v>1456</v>
      </c>
      <c r="J531" s="832" t="s">
        <v>1457</v>
      </c>
      <c r="K531" s="832" t="s">
        <v>1458</v>
      </c>
      <c r="L531" s="835">
        <v>132.97999999999999</v>
      </c>
      <c r="M531" s="835">
        <v>3457.48</v>
      </c>
      <c r="N531" s="832">
        <v>26</v>
      </c>
      <c r="O531" s="836">
        <v>18</v>
      </c>
      <c r="P531" s="835">
        <v>1595.76</v>
      </c>
      <c r="Q531" s="837">
        <v>0.46153846153846151</v>
      </c>
      <c r="R531" s="832">
        <v>12</v>
      </c>
      <c r="S531" s="837">
        <v>0.46153846153846156</v>
      </c>
      <c r="T531" s="836">
        <v>8</v>
      </c>
      <c r="U531" s="838">
        <v>0.44444444444444442</v>
      </c>
    </row>
    <row r="532" spans="1:21" ht="14.4" customHeight="1" x14ac:dyDescent="0.3">
      <c r="A532" s="831">
        <v>25</v>
      </c>
      <c r="B532" s="832" t="s">
        <v>1399</v>
      </c>
      <c r="C532" s="832" t="s">
        <v>1404</v>
      </c>
      <c r="D532" s="833" t="s">
        <v>2196</v>
      </c>
      <c r="E532" s="834" t="s">
        <v>1416</v>
      </c>
      <c r="F532" s="832" t="s">
        <v>1400</v>
      </c>
      <c r="G532" s="832" t="s">
        <v>1455</v>
      </c>
      <c r="H532" s="832" t="s">
        <v>569</v>
      </c>
      <c r="I532" s="832" t="s">
        <v>1540</v>
      </c>
      <c r="J532" s="832" t="s">
        <v>1457</v>
      </c>
      <c r="K532" s="832" t="s">
        <v>1458</v>
      </c>
      <c r="L532" s="835">
        <v>132.97999999999999</v>
      </c>
      <c r="M532" s="835">
        <v>3058.54</v>
      </c>
      <c r="N532" s="832">
        <v>23</v>
      </c>
      <c r="O532" s="836">
        <v>13.5</v>
      </c>
      <c r="P532" s="835">
        <v>664.9</v>
      </c>
      <c r="Q532" s="837">
        <v>0.21739130434782608</v>
      </c>
      <c r="R532" s="832">
        <v>5</v>
      </c>
      <c r="S532" s="837">
        <v>0.21739130434782608</v>
      </c>
      <c r="T532" s="836">
        <v>3.5</v>
      </c>
      <c r="U532" s="838">
        <v>0.25925925925925924</v>
      </c>
    </row>
    <row r="533" spans="1:21" ht="14.4" customHeight="1" x14ac:dyDescent="0.3">
      <c r="A533" s="831">
        <v>25</v>
      </c>
      <c r="B533" s="832" t="s">
        <v>1399</v>
      </c>
      <c r="C533" s="832" t="s">
        <v>1404</v>
      </c>
      <c r="D533" s="833" t="s">
        <v>2196</v>
      </c>
      <c r="E533" s="834" t="s">
        <v>1416</v>
      </c>
      <c r="F533" s="832" t="s">
        <v>1400</v>
      </c>
      <c r="G533" s="832" t="s">
        <v>2055</v>
      </c>
      <c r="H533" s="832" t="s">
        <v>569</v>
      </c>
      <c r="I533" s="832" t="s">
        <v>2056</v>
      </c>
      <c r="J533" s="832" t="s">
        <v>2057</v>
      </c>
      <c r="K533" s="832" t="s">
        <v>2058</v>
      </c>
      <c r="L533" s="835">
        <v>0</v>
      </c>
      <c r="M533" s="835">
        <v>0</v>
      </c>
      <c r="N533" s="832">
        <v>1</v>
      </c>
      <c r="O533" s="836">
        <v>1</v>
      </c>
      <c r="P533" s="835"/>
      <c r="Q533" s="837"/>
      <c r="R533" s="832"/>
      <c r="S533" s="837">
        <v>0</v>
      </c>
      <c r="T533" s="836"/>
      <c r="U533" s="838">
        <v>0</v>
      </c>
    </row>
    <row r="534" spans="1:21" ht="14.4" customHeight="1" x14ac:dyDescent="0.3">
      <c r="A534" s="831">
        <v>25</v>
      </c>
      <c r="B534" s="832" t="s">
        <v>1399</v>
      </c>
      <c r="C534" s="832" t="s">
        <v>1404</v>
      </c>
      <c r="D534" s="833" t="s">
        <v>2196</v>
      </c>
      <c r="E534" s="834" t="s">
        <v>1416</v>
      </c>
      <c r="F534" s="832" t="s">
        <v>1400</v>
      </c>
      <c r="G534" s="832" t="s">
        <v>1529</v>
      </c>
      <c r="H534" s="832" t="s">
        <v>569</v>
      </c>
      <c r="I534" s="832" t="s">
        <v>1530</v>
      </c>
      <c r="J534" s="832" t="s">
        <v>1064</v>
      </c>
      <c r="K534" s="832" t="s">
        <v>1531</v>
      </c>
      <c r="L534" s="835">
        <v>61.97</v>
      </c>
      <c r="M534" s="835">
        <v>61.97</v>
      </c>
      <c r="N534" s="832">
        <v>1</v>
      </c>
      <c r="O534" s="836">
        <v>1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25</v>
      </c>
      <c r="B535" s="832" t="s">
        <v>1399</v>
      </c>
      <c r="C535" s="832" t="s">
        <v>1404</v>
      </c>
      <c r="D535" s="833" t="s">
        <v>2196</v>
      </c>
      <c r="E535" s="834" t="s">
        <v>1416</v>
      </c>
      <c r="F535" s="832" t="s">
        <v>1400</v>
      </c>
      <c r="G535" s="832" t="s">
        <v>2059</v>
      </c>
      <c r="H535" s="832" t="s">
        <v>569</v>
      </c>
      <c r="I535" s="832" t="s">
        <v>2060</v>
      </c>
      <c r="J535" s="832" t="s">
        <v>2061</v>
      </c>
      <c r="K535" s="832" t="s">
        <v>2062</v>
      </c>
      <c r="L535" s="835">
        <v>69.59</v>
      </c>
      <c r="M535" s="835">
        <v>69.59</v>
      </c>
      <c r="N535" s="832">
        <v>1</v>
      </c>
      <c r="O535" s="836">
        <v>1</v>
      </c>
      <c r="P535" s="835">
        <v>69.59</v>
      </c>
      <c r="Q535" s="837">
        <v>1</v>
      </c>
      <c r="R535" s="832">
        <v>1</v>
      </c>
      <c r="S535" s="837">
        <v>1</v>
      </c>
      <c r="T535" s="836">
        <v>1</v>
      </c>
      <c r="U535" s="838">
        <v>1</v>
      </c>
    </row>
    <row r="536" spans="1:21" ht="14.4" customHeight="1" x14ac:dyDescent="0.3">
      <c r="A536" s="831">
        <v>25</v>
      </c>
      <c r="B536" s="832" t="s">
        <v>1399</v>
      </c>
      <c r="C536" s="832" t="s">
        <v>1404</v>
      </c>
      <c r="D536" s="833" t="s">
        <v>2196</v>
      </c>
      <c r="E536" s="834" t="s">
        <v>1416</v>
      </c>
      <c r="F536" s="832" t="s">
        <v>1400</v>
      </c>
      <c r="G536" s="832" t="s">
        <v>1626</v>
      </c>
      <c r="H536" s="832" t="s">
        <v>569</v>
      </c>
      <c r="I536" s="832" t="s">
        <v>1627</v>
      </c>
      <c r="J536" s="832" t="s">
        <v>1628</v>
      </c>
      <c r="K536" s="832" t="s">
        <v>1629</v>
      </c>
      <c r="L536" s="835">
        <v>257.52</v>
      </c>
      <c r="M536" s="835">
        <v>515.04</v>
      </c>
      <c r="N536" s="832">
        <v>2</v>
      </c>
      <c r="O536" s="836">
        <v>2</v>
      </c>
      <c r="P536" s="835">
        <v>515.04</v>
      </c>
      <c r="Q536" s="837">
        <v>1</v>
      </c>
      <c r="R536" s="832">
        <v>2</v>
      </c>
      <c r="S536" s="837">
        <v>1</v>
      </c>
      <c r="T536" s="836">
        <v>2</v>
      </c>
      <c r="U536" s="838">
        <v>1</v>
      </c>
    </row>
    <row r="537" spans="1:21" ht="14.4" customHeight="1" x14ac:dyDescent="0.3">
      <c r="A537" s="831">
        <v>25</v>
      </c>
      <c r="B537" s="832" t="s">
        <v>1399</v>
      </c>
      <c r="C537" s="832" t="s">
        <v>1404</v>
      </c>
      <c r="D537" s="833" t="s">
        <v>2196</v>
      </c>
      <c r="E537" s="834" t="s">
        <v>1416</v>
      </c>
      <c r="F537" s="832" t="s">
        <v>1400</v>
      </c>
      <c r="G537" s="832" t="s">
        <v>1626</v>
      </c>
      <c r="H537" s="832" t="s">
        <v>569</v>
      </c>
      <c r="I537" s="832" t="s">
        <v>2063</v>
      </c>
      <c r="J537" s="832" t="s">
        <v>1628</v>
      </c>
      <c r="K537" s="832" t="s">
        <v>1629</v>
      </c>
      <c r="L537" s="835">
        <v>257.52</v>
      </c>
      <c r="M537" s="835">
        <v>257.52</v>
      </c>
      <c r="N537" s="832">
        <v>1</v>
      </c>
      <c r="O537" s="836">
        <v>1</v>
      </c>
      <c r="P537" s="835">
        <v>257.52</v>
      </c>
      <c r="Q537" s="837">
        <v>1</v>
      </c>
      <c r="R537" s="832">
        <v>1</v>
      </c>
      <c r="S537" s="837">
        <v>1</v>
      </c>
      <c r="T537" s="836">
        <v>1</v>
      </c>
      <c r="U537" s="838">
        <v>1</v>
      </c>
    </row>
    <row r="538" spans="1:21" ht="14.4" customHeight="1" x14ac:dyDescent="0.3">
      <c r="A538" s="831">
        <v>25</v>
      </c>
      <c r="B538" s="832" t="s">
        <v>1399</v>
      </c>
      <c r="C538" s="832" t="s">
        <v>1404</v>
      </c>
      <c r="D538" s="833" t="s">
        <v>2196</v>
      </c>
      <c r="E538" s="834" t="s">
        <v>1416</v>
      </c>
      <c r="F538" s="832" t="s">
        <v>1400</v>
      </c>
      <c r="G538" s="832" t="s">
        <v>1630</v>
      </c>
      <c r="H538" s="832" t="s">
        <v>569</v>
      </c>
      <c r="I538" s="832" t="s">
        <v>1631</v>
      </c>
      <c r="J538" s="832" t="s">
        <v>1632</v>
      </c>
      <c r="K538" s="832" t="s">
        <v>1633</v>
      </c>
      <c r="L538" s="835">
        <v>90.95</v>
      </c>
      <c r="M538" s="835">
        <v>90.95</v>
      </c>
      <c r="N538" s="832">
        <v>1</v>
      </c>
      <c r="O538" s="836"/>
      <c r="P538" s="835">
        <v>90.95</v>
      </c>
      <c r="Q538" s="837">
        <v>1</v>
      </c>
      <c r="R538" s="832">
        <v>1</v>
      </c>
      <c r="S538" s="837">
        <v>1</v>
      </c>
      <c r="T538" s="836"/>
      <c r="U538" s="838"/>
    </row>
    <row r="539" spans="1:21" ht="14.4" customHeight="1" x14ac:dyDescent="0.3">
      <c r="A539" s="831">
        <v>25</v>
      </c>
      <c r="B539" s="832" t="s">
        <v>1399</v>
      </c>
      <c r="C539" s="832" t="s">
        <v>1404</v>
      </c>
      <c r="D539" s="833" t="s">
        <v>2196</v>
      </c>
      <c r="E539" s="834" t="s">
        <v>1416</v>
      </c>
      <c r="F539" s="832" t="s">
        <v>1400</v>
      </c>
      <c r="G539" s="832" t="s">
        <v>1717</v>
      </c>
      <c r="H539" s="832" t="s">
        <v>569</v>
      </c>
      <c r="I539" s="832" t="s">
        <v>2064</v>
      </c>
      <c r="J539" s="832" t="s">
        <v>689</v>
      </c>
      <c r="K539" s="832" t="s">
        <v>1223</v>
      </c>
      <c r="L539" s="835">
        <v>38.56</v>
      </c>
      <c r="M539" s="835">
        <v>38.56</v>
      </c>
      <c r="N539" s="832">
        <v>1</v>
      </c>
      <c r="O539" s="836">
        <v>0.5</v>
      </c>
      <c r="P539" s="835">
        <v>38.56</v>
      </c>
      <c r="Q539" s="837">
        <v>1</v>
      </c>
      <c r="R539" s="832">
        <v>1</v>
      </c>
      <c r="S539" s="837">
        <v>1</v>
      </c>
      <c r="T539" s="836">
        <v>0.5</v>
      </c>
      <c r="U539" s="838">
        <v>1</v>
      </c>
    </row>
    <row r="540" spans="1:21" ht="14.4" customHeight="1" x14ac:dyDescent="0.3">
      <c r="A540" s="831">
        <v>25</v>
      </c>
      <c r="B540" s="832" t="s">
        <v>1399</v>
      </c>
      <c r="C540" s="832" t="s">
        <v>1404</v>
      </c>
      <c r="D540" s="833" t="s">
        <v>2196</v>
      </c>
      <c r="E540" s="834" t="s">
        <v>1416</v>
      </c>
      <c r="F540" s="832" t="s">
        <v>1400</v>
      </c>
      <c r="G540" s="832" t="s">
        <v>1478</v>
      </c>
      <c r="H540" s="832" t="s">
        <v>569</v>
      </c>
      <c r="I540" s="832" t="s">
        <v>1479</v>
      </c>
      <c r="J540" s="832" t="s">
        <v>1052</v>
      </c>
      <c r="K540" s="832" t="s">
        <v>1480</v>
      </c>
      <c r="L540" s="835">
        <v>34.19</v>
      </c>
      <c r="M540" s="835">
        <v>410.28</v>
      </c>
      <c r="N540" s="832">
        <v>12</v>
      </c>
      <c r="O540" s="836">
        <v>3</v>
      </c>
      <c r="P540" s="835">
        <v>341.9</v>
      </c>
      <c r="Q540" s="837">
        <v>0.83333333333333337</v>
      </c>
      <c r="R540" s="832">
        <v>10</v>
      </c>
      <c r="S540" s="837">
        <v>0.83333333333333337</v>
      </c>
      <c r="T540" s="836">
        <v>2.5</v>
      </c>
      <c r="U540" s="838">
        <v>0.83333333333333337</v>
      </c>
    </row>
    <row r="541" spans="1:21" ht="14.4" customHeight="1" x14ac:dyDescent="0.3">
      <c r="A541" s="831">
        <v>25</v>
      </c>
      <c r="B541" s="832" t="s">
        <v>1399</v>
      </c>
      <c r="C541" s="832" t="s">
        <v>1404</v>
      </c>
      <c r="D541" s="833" t="s">
        <v>2196</v>
      </c>
      <c r="E541" s="834" t="s">
        <v>1416</v>
      </c>
      <c r="F541" s="832" t="s">
        <v>1400</v>
      </c>
      <c r="G541" s="832" t="s">
        <v>1514</v>
      </c>
      <c r="H541" s="832" t="s">
        <v>606</v>
      </c>
      <c r="I541" s="832" t="s">
        <v>1515</v>
      </c>
      <c r="J541" s="832" t="s">
        <v>1516</v>
      </c>
      <c r="K541" s="832" t="s">
        <v>1517</v>
      </c>
      <c r="L541" s="835">
        <v>141.25</v>
      </c>
      <c r="M541" s="835">
        <v>706.25</v>
      </c>
      <c r="N541" s="832">
        <v>5</v>
      </c>
      <c r="O541" s="836">
        <v>3.5</v>
      </c>
      <c r="P541" s="835">
        <v>141.25</v>
      </c>
      <c r="Q541" s="837">
        <v>0.2</v>
      </c>
      <c r="R541" s="832">
        <v>1</v>
      </c>
      <c r="S541" s="837">
        <v>0.2</v>
      </c>
      <c r="T541" s="836">
        <v>1</v>
      </c>
      <c r="U541" s="838">
        <v>0.2857142857142857</v>
      </c>
    </row>
    <row r="542" spans="1:21" ht="14.4" customHeight="1" x14ac:dyDescent="0.3">
      <c r="A542" s="831">
        <v>25</v>
      </c>
      <c r="B542" s="832" t="s">
        <v>1399</v>
      </c>
      <c r="C542" s="832" t="s">
        <v>1404</v>
      </c>
      <c r="D542" s="833" t="s">
        <v>2196</v>
      </c>
      <c r="E542" s="834" t="s">
        <v>1416</v>
      </c>
      <c r="F542" s="832" t="s">
        <v>1400</v>
      </c>
      <c r="G542" s="832" t="s">
        <v>1722</v>
      </c>
      <c r="H542" s="832" t="s">
        <v>569</v>
      </c>
      <c r="I542" s="832" t="s">
        <v>1723</v>
      </c>
      <c r="J542" s="832" t="s">
        <v>721</v>
      </c>
      <c r="K542" s="832" t="s">
        <v>1724</v>
      </c>
      <c r="L542" s="835">
        <v>0</v>
      </c>
      <c r="M542" s="835">
        <v>0</v>
      </c>
      <c r="N542" s="832">
        <v>1</v>
      </c>
      <c r="O542" s="836">
        <v>0.5</v>
      </c>
      <c r="P542" s="835">
        <v>0</v>
      </c>
      <c r="Q542" s="837"/>
      <c r="R542" s="832">
        <v>1</v>
      </c>
      <c r="S542" s="837">
        <v>1</v>
      </c>
      <c r="T542" s="836">
        <v>0.5</v>
      </c>
      <c r="U542" s="838">
        <v>1</v>
      </c>
    </row>
    <row r="543" spans="1:21" ht="14.4" customHeight="1" x14ac:dyDescent="0.3">
      <c r="A543" s="831">
        <v>25</v>
      </c>
      <c r="B543" s="832" t="s">
        <v>1399</v>
      </c>
      <c r="C543" s="832" t="s">
        <v>1404</v>
      </c>
      <c r="D543" s="833" t="s">
        <v>2196</v>
      </c>
      <c r="E543" s="834" t="s">
        <v>1416</v>
      </c>
      <c r="F543" s="832" t="s">
        <v>1400</v>
      </c>
      <c r="G543" s="832" t="s">
        <v>1461</v>
      </c>
      <c r="H543" s="832" t="s">
        <v>606</v>
      </c>
      <c r="I543" s="832" t="s">
        <v>1317</v>
      </c>
      <c r="J543" s="832" t="s">
        <v>641</v>
      </c>
      <c r="K543" s="832" t="s">
        <v>1318</v>
      </c>
      <c r="L543" s="835">
        <v>48.42</v>
      </c>
      <c r="M543" s="835">
        <v>193.68</v>
      </c>
      <c r="N543" s="832">
        <v>4</v>
      </c>
      <c r="O543" s="836">
        <v>2.5</v>
      </c>
      <c r="P543" s="835">
        <v>96.84</v>
      </c>
      <c r="Q543" s="837">
        <v>0.5</v>
      </c>
      <c r="R543" s="832">
        <v>2</v>
      </c>
      <c r="S543" s="837">
        <v>0.5</v>
      </c>
      <c r="T543" s="836">
        <v>1.5</v>
      </c>
      <c r="U543" s="838">
        <v>0.6</v>
      </c>
    </row>
    <row r="544" spans="1:21" ht="14.4" customHeight="1" x14ac:dyDescent="0.3">
      <c r="A544" s="831">
        <v>25</v>
      </c>
      <c r="B544" s="832" t="s">
        <v>1399</v>
      </c>
      <c r="C544" s="832" t="s">
        <v>1404</v>
      </c>
      <c r="D544" s="833" t="s">
        <v>2196</v>
      </c>
      <c r="E544" s="834" t="s">
        <v>1416</v>
      </c>
      <c r="F544" s="832" t="s">
        <v>1400</v>
      </c>
      <c r="G544" s="832" t="s">
        <v>1461</v>
      </c>
      <c r="H544" s="832" t="s">
        <v>569</v>
      </c>
      <c r="I544" s="832" t="s">
        <v>1568</v>
      </c>
      <c r="J544" s="832" t="s">
        <v>641</v>
      </c>
      <c r="K544" s="832" t="s">
        <v>1569</v>
      </c>
      <c r="L544" s="835">
        <v>48.42</v>
      </c>
      <c r="M544" s="835">
        <v>1210.5</v>
      </c>
      <c r="N544" s="832">
        <v>25</v>
      </c>
      <c r="O544" s="836">
        <v>16</v>
      </c>
      <c r="P544" s="835">
        <v>484.2000000000001</v>
      </c>
      <c r="Q544" s="837">
        <v>0.40000000000000008</v>
      </c>
      <c r="R544" s="832">
        <v>10</v>
      </c>
      <c r="S544" s="837">
        <v>0.4</v>
      </c>
      <c r="T544" s="836">
        <v>7</v>
      </c>
      <c r="U544" s="838">
        <v>0.4375</v>
      </c>
    </row>
    <row r="545" spans="1:21" ht="14.4" customHeight="1" x14ac:dyDescent="0.3">
      <c r="A545" s="831">
        <v>25</v>
      </c>
      <c r="B545" s="832" t="s">
        <v>1399</v>
      </c>
      <c r="C545" s="832" t="s">
        <v>1404</v>
      </c>
      <c r="D545" s="833" t="s">
        <v>2196</v>
      </c>
      <c r="E545" s="834" t="s">
        <v>1416</v>
      </c>
      <c r="F545" s="832" t="s">
        <v>1400</v>
      </c>
      <c r="G545" s="832" t="s">
        <v>1981</v>
      </c>
      <c r="H545" s="832" t="s">
        <v>569</v>
      </c>
      <c r="I545" s="832" t="s">
        <v>2065</v>
      </c>
      <c r="J545" s="832" t="s">
        <v>1983</v>
      </c>
      <c r="K545" s="832" t="s">
        <v>2066</v>
      </c>
      <c r="L545" s="835">
        <v>71.3</v>
      </c>
      <c r="M545" s="835">
        <v>71.3</v>
      </c>
      <c r="N545" s="832">
        <v>1</v>
      </c>
      <c r="O545" s="836">
        <v>1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25</v>
      </c>
      <c r="B546" s="832" t="s">
        <v>1399</v>
      </c>
      <c r="C546" s="832" t="s">
        <v>1404</v>
      </c>
      <c r="D546" s="833" t="s">
        <v>2196</v>
      </c>
      <c r="E546" s="834" t="s">
        <v>1416</v>
      </c>
      <c r="F546" s="832" t="s">
        <v>1400</v>
      </c>
      <c r="G546" s="832" t="s">
        <v>2067</v>
      </c>
      <c r="H546" s="832" t="s">
        <v>569</v>
      </c>
      <c r="I546" s="832" t="s">
        <v>2068</v>
      </c>
      <c r="J546" s="832" t="s">
        <v>2069</v>
      </c>
      <c r="K546" s="832" t="s">
        <v>2070</v>
      </c>
      <c r="L546" s="835">
        <v>0</v>
      </c>
      <c r="M546" s="835">
        <v>0</v>
      </c>
      <c r="N546" s="832">
        <v>2</v>
      </c>
      <c r="O546" s="836">
        <v>1.5</v>
      </c>
      <c r="P546" s="835">
        <v>0</v>
      </c>
      <c r="Q546" s="837"/>
      <c r="R546" s="832">
        <v>1</v>
      </c>
      <c r="S546" s="837">
        <v>0.5</v>
      </c>
      <c r="T546" s="836">
        <v>0.5</v>
      </c>
      <c r="U546" s="838">
        <v>0.33333333333333331</v>
      </c>
    </row>
    <row r="547" spans="1:21" ht="14.4" customHeight="1" x14ac:dyDescent="0.3">
      <c r="A547" s="831">
        <v>25</v>
      </c>
      <c r="B547" s="832" t="s">
        <v>1399</v>
      </c>
      <c r="C547" s="832" t="s">
        <v>1404</v>
      </c>
      <c r="D547" s="833" t="s">
        <v>2196</v>
      </c>
      <c r="E547" s="834" t="s">
        <v>1416</v>
      </c>
      <c r="F547" s="832" t="s">
        <v>1400</v>
      </c>
      <c r="G547" s="832" t="s">
        <v>2067</v>
      </c>
      <c r="H547" s="832" t="s">
        <v>606</v>
      </c>
      <c r="I547" s="832" t="s">
        <v>1228</v>
      </c>
      <c r="J547" s="832" t="s">
        <v>772</v>
      </c>
      <c r="K547" s="832" t="s">
        <v>1229</v>
      </c>
      <c r="L547" s="835">
        <v>0</v>
      </c>
      <c r="M547" s="835">
        <v>0</v>
      </c>
      <c r="N547" s="832">
        <v>1</v>
      </c>
      <c r="O547" s="836">
        <v>1</v>
      </c>
      <c r="P547" s="835">
        <v>0</v>
      </c>
      <c r="Q547" s="837"/>
      <c r="R547" s="832">
        <v>1</v>
      </c>
      <c r="S547" s="837">
        <v>1</v>
      </c>
      <c r="T547" s="836">
        <v>1</v>
      </c>
      <c r="U547" s="838">
        <v>1</v>
      </c>
    </row>
    <row r="548" spans="1:21" ht="14.4" customHeight="1" x14ac:dyDescent="0.3">
      <c r="A548" s="831">
        <v>25</v>
      </c>
      <c r="B548" s="832" t="s">
        <v>1399</v>
      </c>
      <c r="C548" s="832" t="s">
        <v>1404</v>
      </c>
      <c r="D548" s="833" t="s">
        <v>2196</v>
      </c>
      <c r="E548" s="834" t="s">
        <v>1416</v>
      </c>
      <c r="F548" s="832" t="s">
        <v>1400</v>
      </c>
      <c r="G548" s="832" t="s">
        <v>1532</v>
      </c>
      <c r="H548" s="832" t="s">
        <v>569</v>
      </c>
      <c r="I548" s="832" t="s">
        <v>1571</v>
      </c>
      <c r="J548" s="832" t="s">
        <v>621</v>
      </c>
      <c r="K548" s="832" t="s">
        <v>1534</v>
      </c>
      <c r="L548" s="835">
        <v>108.44</v>
      </c>
      <c r="M548" s="835">
        <v>216.88</v>
      </c>
      <c r="N548" s="832">
        <v>2</v>
      </c>
      <c r="O548" s="836">
        <v>1</v>
      </c>
      <c r="P548" s="835">
        <v>108.44</v>
      </c>
      <c r="Q548" s="837">
        <v>0.5</v>
      </c>
      <c r="R548" s="832">
        <v>1</v>
      </c>
      <c r="S548" s="837">
        <v>0.5</v>
      </c>
      <c r="T548" s="836">
        <v>0.5</v>
      </c>
      <c r="U548" s="838">
        <v>0.5</v>
      </c>
    </row>
    <row r="549" spans="1:21" ht="14.4" customHeight="1" x14ac:dyDescent="0.3">
      <c r="A549" s="831">
        <v>25</v>
      </c>
      <c r="B549" s="832" t="s">
        <v>1399</v>
      </c>
      <c r="C549" s="832" t="s">
        <v>1404</v>
      </c>
      <c r="D549" s="833" t="s">
        <v>2196</v>
      </c>
      <c r="E549" s="834" t="s">
        <v>1416</v>
      </c>
      <c r="F549" s="832" t="s">
        <v>1400</v>
      </c>
      <c r="G549" s="832" t="s">
        <v>1532</v>
      </c>
      <c r="H549" s="832" t="s">
        <v>569</v>
      </c>
      <c r="I549" s="832" t="s">
        <v>1533</v>
      </c>
      <c r="J549" s="832" t="s">
        <v>621</v>
      </c>
      <c r="K549" s="832" t="s">
        <v>1534</v>
      </c>
      <c r="L549" s="835">
        <v>52.61</v>
      </c>
      <c r="M549" s="835">
        <v>105.22</v>
      </c>
      <c r="N549" s="832">
        <v>2</v>
      </c>
      <c r="O549" s="836">
        <v>1.5</v>
      </c>
      <c r="P549" s="835">
        <v>52.61</v>
      </c>
      <c r="Q549" s="837">
        <v>0.5</v>
      </c>
      <c r="R549" s="832">
        <v>1</v>
      </c>
      <c r="S549" s="837">
        <v>0.5</v>
      </c>
      <c r="T549" s="836">
        <v>0.5</v>
      </c>
      <c r="U549" s="838">
        <v>0.33333333333333331</v>
      </c>
    </row>
    <row r="550" spans="1:21" ht="14.4" customHeight="1" x14ac:dyDescent="0.3">
      <c r="A550" s="831">
        <v>25</v>
      </c>
      <c r="B550" s="832" t="s">
        <v>1399</v>
      </c>
      <c r="C550" s="832" t="s">
        <v>1404</v>
      </c>
      <c r="D550" s="833" t="s">
        <v>2196</v>
      </c>
      <c r="E550" s="834" t="s">
        <v>1416</v>
      </c>
      <c r="F550" s="832" t="s">
        <v>1400</v>
      </c>
      <c r="G550" s="832" t="s">
        <v>2071</v>
      </c>
      <c r="H550" s="832" t="s">
        <v>606</v>
      </c>
      <c r="I550" s="832" t="s">
        <v>2072</v>
      </c>
      <c r="J550" s="832" t="s">
        <v>2073</v>
      </c>
      <c r="K550" s="832" t="s">
        <v>2074</v>
      </c>
      <c r="L550" s="835">
        <v>63.75</v>
      </c>
      <c r="M550" s="835">
        <v>63.75</v>
      </c>
      <c r="N550" s="832">
        <v>1</v>
      </c>
      <c r="O550" s="836">
        <v>0.5</v>
      </c>
      <c r="P550" s="835"/>
      <c r="Q550" s="837">
        <v>0</v>
      </c>
      <c r="R550" s="832"/>
      <c r="S550" s="837">
        <v>0</v>
      </c>
      <c r="T550" s="836"/>
      <c r="U550" s="838">
        <v>0</v>
      </c>
    </row>
    <row r="551" spans="1:21" ht="14.4" customHeight="1" x14ac:dyDescent="0.3">
      <c r="A551" s="831">
        <v>25</v>
      </c>
      <c r="B551" s="832" t="s">
        <v>1399</v>
      </c>
      <c r="C551" s="832" t="s">
        <v>1404</v>
      </c>
      <c r="D551" s="833" t="s">
        <v>2196</v>
      </c>
      <c r="E551" s="834" t="s">
        <v>1416</v>
      </c>
      <c r="F551" s="832" t="s">
        <v>1400</v>
      </c>
      <c r="G551" s="832" t="s">
        <v>1464</v>
      </c>
      <c r="H551" s="832" t="s">
        <v>606</v>
      </c>
      <c r="I551" s="832" t="s">
        <v>1329</v>
      </c>
      <c r="J551" s="832" t="s">
        <v>1330</v>
      </c>
      <c r="K551" s="832" t="s">
        <v>1331</v>
      </c>
      <c r="L551" s="835">
        <v>0</v>
      </c>
      <c r="M551" s="835">
        <v>0</v>
      </c>
      <c r="N551" s="832">
        <v>14</v>
      </c>
      <c r="O551" s="836">
        <v>8.5</v>
      </c>
      <c r="P551" s="835">
        <v>0</v>
      </c>
      <c r="Q551" s="837"/>
      <c r="R551" s="832">
        <v>5</v>
      </c>
      <c r="S551" s="837">
        <v>0.35714285714285715</v>
      </c>
      <c r="T551" s="836">
        <v>1.5</v>
      </c>
      <c r="U551" s="838">
        <v>0.17647058823529413</v>
      </c>
    </row>
    <row r="552" spans="1:21" ht="14.4" customHeight="1" x14ac:dyDescent="0.3">
      <c r="A552" s="831">
        <v>25</v>
      </c>
      <c r="B552" s="832" t="s">
        <v>1399</v>
      </c>
      <c r="C552" s="832" t="s">
        <v>1404</v>
      </c>
      <c r="D552" s="833" t="s">
        <v>2196</v>
      </c>
      <c r="E552" s="834" t="s">
        <v>1416</v>
      </c>
      <c r="F552" s="832" t="s">
        <v>1400</v>
      </c>
      <c r="G552" s="832" t="s">
        <v>1500</v>
      </c>
      <c r="H552" s="832" t="s">
        <v>569</v>
      </c>
      <c r="I552" s="832" t="s">
        <v>2075</v>
      </c>
      <c r="J552" s="832" t="s">
        <v>655</v>
      </c>
      <c r="K552" s="832" t="s">
        <v>1502</v>
      </c>
      <c r="L552" s="835">
        <v>42.54</v>
      </c>
      <c r="M552" s="835">
        <v>170.16</v>
      </c>
      <c r="N552" s="832">
        <v>4</v>
      </c>
      <c r="O552" s="836">
        <v>0.5</v>
      </c>
      <c r="P552" s="835"/>
      <c r="Q552" s="837">
        <v>0</v>
      </c>
      <c r="R552" s="832"/>
      <c r="S552" s="837">
        <v>0</v>
      </c>
      <c r="T552" s="836"/>
      <c r="U552" s="838">
        <v>0</v>
      </c>
    </row>
    <row r="553" spans="1:21" ht="14.4" customHeight="1" x14ac:dyDescent="0.3">
      <c r="A553" s="831">
        <v>25</v>
      </c>
      <c r="B553" s="832" t="s">
        <v>1399</v>
      </c>
      <c r="C553" s="832" t="s">
        <v>1404</v>
      </c>
      <c r="D553" s="833" t="s">
        <v>2196</v>
      </c>
      <c r="E553" s="834" t="s">
        <v>1416</v>
      </c>
      <c r="F553" s="832" t="s">
        <v>1400</v>
      </c>
      <c r="G553" s="832" t="s">
        <v>2076</v>
      </c>
      <c r="H553" s="832" t="s">
        <v>569</v>
      </c>
      <c r="I553" s="832" t="s">
        <v>2077</v>
      </c>
      <c r="J553" s="832" t="s">
        <v>1071</v>
      </c>
      <c r="K553" s="832" t="s">
        <v>2078</v>
      </c>
      <c r="L553" s="835">
        <v>219.37</v>
      </c>
      <c r="M553" s="835">
        <v>658.11</v>
      </c>
      <c r="N553" s="832">
        <v>3</v>
      </c>
      <c r="O553" s="836">
        <v>0.5</v>
      </c>
      <c r="P553" s="835">
        <v>658.11</v>
      </c>
      <c r="Q553" s="837">
        <v>1</v>
      </c>
      <c r="R553" s="832">
        <v>3</v>
      </c>
      <c r="S553" s="837">
        <v>1</v>
      </c>
      <c r="T553" s="836">
        <v>0.5</v>
      </c>
      <c r="U553" s="838">
        <v>1</v>
      </c>
    </row>
    <row r="554" spans="1:21" ht="14.4" customHeight="1" x14ac:dyDescent="0.3">
      <c r="A554" s="831">
        <v>25</v>
      </c>
      <c r="B554" s="832" t="s">
        <v>1399</v>
      </c>
      <c r="C554" s="832" t="s">
        <v>1404</v>
      </c>
      <c r="D554" s="833" t="s">
        <v>2196</v>
      </c>
      <c r="E554" s="834" t="s">
        <v>1416</v>
      </c>
      <c r="F554" s="832" t="s">
        <v>1400</v>
      </c>
      <c r="G554" s="832" t="s">
        <v>1572</v>
      </c>
      <c r="H554" s="832" t="s">
        <v>569</v>
      </c>
      <c r="I554" s="832" t="s">
        <v>2079</v>
      </c>
      <c r="J554" s="832" t="s">
        <v>2080</v>
      </c>
      <c r="K554" s="832" t="s">
        <v>2081</v>
      </c>
      <c r="L554" s="835">
        <v>300.68</v>
      </c>
      <c r="M554" s="835">
        <v>601.36</v>
      </c>
      <c r="N554" s="832">
        <v>2</v>
      </c>
      <c r="O554" s="836">
        <v>1.5</v>
      </c>
      <c r="P554" s="835">
        <v>601.36</v>
      </c>
      <c r="Q554" s="837">
        <v>1</v>
      </c>
      <c r="R554" s="832">
        <v>2</v>
      </c>
      <c r="S554" s="837">
        <v>1</v>
      </c>
      <c r="T554" s="836">
        <v>1.5</v>
      </c>
      <c r="U554" s="838">
        <v>1</v>
      </c>
    </row>
    <row r="555" spans="1:21" ht="14.4" customHeight="1" x14ac:dyDescent="0.3">
      <c r="A555" s="831">
        <v>25</v>
      </c>
      <c r="B555" s="832" t="s">
        <v>1399</v>
      </c>
      <c r="C555" s="832" t="s">
        <v>1404</v>
      </c>
      <c r="D555" s="833" t="s">
        <v>2196</v>
      </c>
      <c r="E555" s="834" t="s">
        <v>1416</v>
      </c>
      <c r="F555" s="832" t="s">
        <v>1400</v>
      </c>
      <c r="G555" s="832" t="s">
        <v>1572</v>
      </c>
      <c r="H555" s="832" t="s">
        <v>569</v>
      </c>
      <c r="I555" s="832" t="s">
        <v>2082</v>
      </c>
      <c r="J555" s="832" t="s">
        <v>2080</v>
      </c>
      <c r="K555" s="832" t="s">
        <v>2081</v>
      </c>
      <c r="L555" s="835">
        <v>300.68</v>
      </c>
      <c r="M555" s="835">
        <v>300.68</v>
      </c>
      <c r="N555" s="832">
        <v>1</v>
      </c>
      <c r="O555" s="836">
        <v>0.5</v>
      </c>
      <c r="P555" s="835"/>
      <c r="Q555" s="837">
        <v>0</v>
      </c>
      <c r="R555" s="832"/>
      <c r="S555" s="837">
        <v>0</v>
      </c>
      <c r="T555" s="836"/>
      <c r="U555" s="838">
        <v>0</v>
      </c>
    </row>
    <row r="556" spans="1:21" ht="14.4" customHeight="1" x14ac:dyDescent="0.3">
      <c r="A556" s="831">
        <v>25</v>
      </c>
      <c r="B556" s="832" t="s">
        <v>1399</v>
      </c>
      <c r="C556" s="832" t="s">
        <v>1404</v>
      </c>
      <c r="D556" s="833" t="s">
        <v>2196</v>
      </c>
      <c r="E556" s="834" t="s">
        <v>1416</v>
      </c>
      <c r="F556" s="832" t="s">
        <v>1400</v>
      </c>
      <c r="G556" s="832" t="s">
        <v>1572</v>
      </c>
      <c r="H556" s="832" t="s">
        <v>569</v>
      </c>
      <c r="I556" s="832" t="s">
        <v>2083</v>
      </c>
      <c r="J556" s="832" t="s">
        <v>2080</v>
      </c>
      <c r="K556" s="832" t="s">
        <v>1652</v>
      </c>
      <c r="L556" s="835">
        <v>31.32</v>
      </c>
      <c r="M556" s="835">
        <v>31.32</v>
      </c>
      <c r="N556" s="832">
        <v>1</v>
      </c>
      <c r="O556" s="836">
        <v>0.5</v>
      </c>
      <c r="P556" s="835"/>
      <c r="Q556" s="837">
        <v>0</v>
      </c>
      <c r="R556" s="832"/>
      <c r="S556" s="837">
        <v>0</v>
      </c>
      <c r="T556" s="836"/>
      <c r="U556" s="838">
        <v>0</v>
      </c>
    </row>
    <row r="557" spans="1:21" ht="14.4" customHeight="1" x14ac:dyDescent="0.3">
      <c r="A557" s="831">
        <v>25</v>
      </c>
      <c r="B557" s="832" t="s">
        <v>1399</v>
      </c>
      <c r="C557" s="832" t="s">
        <v>1404</v>
      </c>
      <c r="D557" s="833" t="s">
        <v>2196</v>
      </c>
      <c r="E557" s="834" t="s">
        <v>1416</v>
      </c>
      <c r="F557" s="832" t="s">
        <v>1400</v>
      </c>
      <c r="G557" s="832" t="s">
        <v>1572</v>
      </c>
      <c r="H557" s="832" t="s">
        <v>569</v>
      </c>
      <c r="I557" s="832" t="s">
        <v>2084</v>
      </c>
      <c r="J557" s="832" t="s">
        <v>2080</v>
      </c>
      <c r="K557" s="832" t="s">
        <v>2081</v>
      </c>
      <c r="L557" s="835">
        <v>300.68</v>
      </c>
      <c r="M557" s="835">
        <v>601.36</v>
      </c>
      <c r="N557" s="832">
        <v>2</v>
      </c>
      <c r="O557" s="836">
        <v>2</v>
      </c>
      <c r="P557" s="835">
        <v>601.36</v>
      </c>
      <c r="Q557" s="837">
        <v>1</v>
      </c>
      <c r="R557" s="832">
        <v>2</v>
      </c>
      <c r="S557" s="837">
        <v>1</v>
      </c>
      <c r="T557" s="836">
        <v>2</v>
      </c>
      <c r="U557" s="838">
        <v>1</v>
      </c>
    </row>
    <row r="558" spans="1:21" ht="14.4" customHeight="1" x14ac:dyDescent="0.3">
      <c r="A558" s="831">
        <v>25</v>
      </c>
      <c r="B558" s="832" t="s">
        <v>1399</v>
      </c>
      <c r="C558" s="832" t="s">
        <v>1404</v>
      </c>
      <c r="D558" s="833" t="s">
        <v>2196</v>
      </c>
      <c r="E558" s="834" t="s">
        <v>1416</v>
      </c>
      <c r="F558" s="832" t="s">
        <v>1400</v>
      </c>
      <c r="G558" s="832" t="s">
        <v>1774</v>
      </c>
      <c r="H558" s="832" t="s">
        <v>606</v>
      </c>
      <c r="I558" s="832" t="s">
        <v>1360</v>
      </c>
      <c r="J558" s="832" t="s">
        <v>969</v>
      </c>
      <c r="K558" s="832" t="s">
        <v>1361</v>
      </c>
      <c r="L558" s="835">
        <v>0</v>
      </c>
      <c r="M558" s="835">
        <v>0</v>
      </c>
      <c r="N558" s="832">
        <v>1</v>
      </c>
      <c r="O558" s="836">
        <v>0.5</v>
      </c>
      <c r="P558" s="835"/>
      <c r="Q558" s="837"/>
      <c r="R558" s="832"/>
      <c r="S558" s="837">
        <v>0</v>
      </c>
      <c r="T558" s="836"/>
      <c r="U558" s="838">
        <v>0</v>
      </c>
    </row>
    <row r="559" spans="1:21" ht="14.4" customHeight="1" x14ac:dyDescent="0.3">
      <c r="A559" s="831">
        <v>25</v>
      </c>
      <c r="B559" s="832" t="s">
        <v>1399</v>
      </c>
      <c r="C559" s="832" t="s">
        <v>1404</v>
      </c>
      <c r="D559" s="833" t="s">
        <v>2196</v>
      </c>
      <c r="E559" s="834" t="s">
        <v>1416</v>
      </c>
      <c r="F559" s="832" t="s">
        <v>1400</v>
      </c>
      <c r="G559" s="832" t="s">
        <v>1774</v>
      </c>
      <c r="H559" s="832" t="s">
        <v>606</v>
      </c>
      <c r="I559" s="832" t="s">
        <v>1362</v>
      </c>
      <c r="J559" s="832" t="s">
        <v>969</v>
      </c>
      <c r="K559" s="832" t="s">
        <v>1363</v>
      </c>
      <c r="L559" s="835">
        <v>0</v>
      </c>
      <c r="M559" s="835">
        <v>0</v>
      </c>
      <c r="N559" s="832">
        <v>1</v>
      </c>
      <c r="O559" s="836">
        <v>0.5</v>
      </c>
      <c r="P559" s="835"/>
      <c r="Q559" s="837"/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25</v>
      </c>
      <c r="B560" s="832" t="s">
        <v>1399</v>
      </c>
      <c r="C560" s="832" t="s">
        <v>1404</v>
      </c>
      <c r="D560" s="833" t="s">
        <v>2196</v>
      </c>
      <c r="E560" s="834" t="s">
        <v>1416</v>
      </c>
      <c r="F560" s="832" t="s">
        <v>1400</v>
      </c>
      <c r="G560" s="832" t="s">
        <v>2085</v>
      </c>
      <c r="H560" s="832" t="s">
        <v>569</v>
      </c>
      <c r="I560" s="832" t="s">
        <v>2086</v>
      </c>
      <c r="J560" s="832" t="s">
        <v>2087</v>
      </c>
      <c r="K560" s="832" t="s">
        <v>2088</v>
      </c>
      <c r="L560" s="835">
        <v>522.53</v>
      </c>
      <c r="M560" s="835">
        <v>1045.06</v>
      </c>
      <c r="N560" s="832">
        <v>2</v>
      </c>
      <c r="O560" s="836">
        <v>1.5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25</v>
      </c>
      <c r="B561" s="832" t="s">
        <v>1399</v>
      </c>
      <c r="C561" s="832" t="s">
        <v>1404</v>
      </c>
      <c r="D561" s="833" t="s">
        <v>2196</v>
      </c>
      <c r="E561" s="834" t="s">
        <v>1416</v>
      </c>
      <c r="F561" s="832" t="s">
        <v>1400</v>
      </c>
      <c r="G561" s="832" t="s">
        <v>1734</v>
      </c>
      <c r="H561" s="832" t="s">
        <v>569</v>
      </c>
      <c r="I561" s="832" t="s">
        <v>2089</v>
      </c>
      <c r="J561" s="832" t="s">
        <v>966</v>
      </c>
      <c r="K561" s="832" t="s">
        <v>2090</v>
      </c>
      <c r="L561" s="835">
        <v>100.62</v>
      </c>
      <c r="M561" s="835">
        <v>100.62</v>
      </c>
      <c r="N561" s="832">
        <v>1</v>
      </c>
      <c r="O561" s="836">
        <v>0.5</v>
      </c>
      <c r="P561" s="835">
        <v>100.62</v>
      </c>
      <c r="Q561" s="837">
        <v>1</v>
      </c>
      <c r="R561" s="832">
        <v>1</v>
      </c>
      <c r="S561" s="837">
        <v>1</v>
      </c>
      <c r="T561" s="836">
        <v>0.5</v>
      </c>
      <c r="U561" s="838">
        <v>1</v>
      </c>
    </row>
    <row r="562" spans="1:21" ht="14.4" customHeight="1" x14ac:dyDescent="0.3">
      <c r="A562" s="831">
        <v>25</v>
      </c>
      <c r="B562" s="832" t="s">
        <v>1399</v>
      </c>
      <c r="C562" s="832" t="s">
        <v>1404</v>
      </c>
      <c r="D562" s="833" t="s">
        <v>2196</v>
      </c>
      <c r="E562" s="834" t="s">
        <v>1420</v>
      </c>
      <c r="F562" s="832" t="s">
        <v>1400</v>
      </c>
      <c r="G562" s="832" t="s">
        <v>1454</v>
      </c>
      <c r="H562" s="832" t="s">
        <v>569</v>
      </c>
      <c r="I562" s="832" t="s">
        <v>1591</v>
      </c>
      <c r="J562" s="832" t="s">
        <v>1592</v>
      </c>
      <c r="K562" s="832" t="s">
        <v>1593</v>
      </c>
      <c r="L562" s="835">
        <v>154.36000000000001</v>
      </c>
      <c r="M562" s="835">
        <v>308.72000000000003</v>
      </c>
      <c r="N562" s="832">
        <v>2</v>
      </c>
      <c r="O562" s="836">
        <v>2</v>
      </c>
      <c r="P562" s="835"/>
      <c r="Q562" s="837">
        <v>0</v>
      </c>
      <c r="R562" s="832"/>
      <c r="S562" s="837">
        <v>0</v>
      </c>
      <c r="T562" s="836"/>
      <c r="U562" s="838">
        <v>0</v>
      </c>
    </row>
    <row r="563" spans="1:21" ht="14.4" customHeight="1" x14ac:dyDescent="0.3">
      <c r="A563" s="831">
        <v>25</v>
      </c>
      <c r="B563" s="832" t="s">
        <v>1399</v>
      </c>
      <c r="C563" s="832" t="s">
        <v>1404</v>
      </c>
      <c r="D563" s="833" t="s">
        <v>2196</v>
      </c>
      <c r="E563" s="834" t="s">
        <v>1420</v>
      </c>
      <c r="F563" s="832" t="s">
        <v>1400</v>
      </c>
      <c r="G563" s="832" t="s">
        <v>1454</v>
      </c>
      <c r="H563" s="832" t="s">
        <v>606</v>
      </c>
      <c r="I563" s="832" t="s">
        <v>1264</v>
      </c>
      <c r="J563" s="832" t="s">
        <v>1018</v>
      </c>
      <c r="K563" s="832" t="s">
        <v>1265</v>
      </c>
      <c r="L563" s="835">
        <v>154.36000000000001</v>
      </c>
      <c r="M563" s="835">
        <v>3859.0000000000014</v>
      </c>
      <c r="N563" s="832">
        <v>25</v>
      </c>
      <c r="O563" s="836">
        <v>24</v>
      </c>
      <c r="P563" s="835">
        <v>1389.2400000000002</v>
      </c>
      <c r="Q563" s="837">
        <v>0.35999999999999993</v>
      </c>
      <c r="R563" s="832">
        <v>9</v>
      </c>
      <c r="S563" s="837">
        <v>0.36</v>
      </c>
      <c r="T563" s="836">
        <v>9</v>
      </c>
      <c r="U563" s="838">
        <v>0.375</v>
      </c>
    </row>
    <row r="564" spans="1:21" ht="14.4" customHeight="1" x14ac:dyDescent="0.3">
      <c r="A564" s="831">
        <v>25</v>
      </c>
      <c r="B564" s="832" t="s">
        <v>1399</v>
      </c>
      <c r="C564" s="832" t="s">
        <v>1404</v>
      </c>
      <c r="D564" s="833" t="s">
        <v>2196</v>
      </c>
      <c r="E564" s="834" t="s">
        <v>1420</v>
      </c>
      <c r="F564" s="832" t="s">
        <v>1400</v>
      </c>
      <c r="G564" s="832" t="s">
        <v>1454</v>
      </c>
      <c r="H564" s="832" t="s">
        <v>606</v>
      </c>
      <c r="I564" s="832" t="s">
        <v>1386</v>
      </c>
      <c r="J564" s="832" t="s">
        <v>1387</v>
      </c>
      <c r="K564" s="832" t="s">
        <v>1388</v>
      </c>
      <c r="L564" s="835">
        <v>149.52000000000001</v>
      </c>
      <c r="M564" s="835">
        <v>149.52000000000001</v>
      </c>
      <c r="N564" s="832">
        <v>1</v>
      </c>
      <c r="O564" s="836">
        <v>1</v>
      </c>
      <c r="P564" s="835"/>
      <c r="Q564" s="837">
        <v>0</v>
      </c>
      <c r="R564" s="832"/>
      <c r="S564" s="837">
        <v>0</v>
      </c>
      <c r="T564" s="836"/>
      <c r="U564" s="838">
        <v>0</v>
      </c>
    </row>
    <row r="565" spans="1:21" ht="14.4" customHeight="1" x14ac:dyDescent="0.3">
      <c r="A565" s="831">
        <v>25</v>
      </c>
      <c r="B565" s="832" t="s">
        <v>1399</v>
      </c>
      <c r="C565" s="832" t="s">
        <v>1404</v>
      </c>
      <c r="D565" s="833" t="s">
        <v>2196</v>
      </c>
      <c r="E565" s="834" t="s">
        <v>1420</v>
      </c>
      <c r="F565" s="832" t="s">
        <v>1400</v>
      </c>
      <c r="G565" s="832" t="s">
        <v>1454</v>
      </c>
      <c r="H565" s="832" t="s">
        <v>569</v>
      </c>
      <c r="I565" s="832" t="s">
        <v>1506</v>
      </c>
      <c r="J565" s="832" t="s">
        <v>1018</v>
      </c>
      <c r="K565" s="832" t="s">
        <v>1265</v>
      </c>
      <c r="L565" s="835">
        <v>154.36000000000001</v>
      </c>
      <c r="M565" s="835">
        <v>2006.68</v>
      </c>
      <c r="N565" s="832">
        <v>13</v>
      </c>
      <c r="O565" s="836">
        <v>13</v>
      </c>
      <c r="P565" s="835">
        <v>1080.52</v>
      </c>
      <c r="Q565" s="837">
        <v>0.53846153846153844</v>
      </c>
      <c r="R565" s="832">
        <v>7</v>
      </c>
      <c r="S565" s="837">
        <v>0.53846153846153844</v>
      </c>
      <c r="T565" s="836">
        <v>7</v>
      </c>
      <c r="U565" s="838">
        <v>0.53846153846153844</v>
      </c>
    </row>
    <row r="566" spans="1:21" ht="14.4" customHeight="1" x14ac:dyDescent="0.3">
      <c r="A566" s="831">
        <v>25</v>
      </c>
      <c r="B566" s="832" t="s">
        <v>1399</v>
      </c>
      <c r="C566" s="832" t="s">
        <v>1404</v>
      </c>
      <c r="D566" s="833" t="s">
        <v>2196</v>
      </c>
      <c r="E566" s="834" t="s">
        <v>1420</v>
      </c>
      <c r="F566" s="832" t="s">
        <v>1400</v>
      </c>
      <c r="G566" s="832" t="s">
        <v>1454</v>
      </c>
      <c r="H566" s="832" t="s">
        <v>569</v>
      </c>
      <c r="I566" s="832" t="s">
        <v>1741</v>
      </c>
      <c r="J566" s="832" t="s">
        <v>1592</v>
      </c>
      <c r="K566" s="832" t="s">
        <v>1265</v>
      </c>
      <c r="L566" s="835">
        <v>154.36000000000001</v>
      </c>
      <c r="M566" s="835">
        <v>154.36000000000001</v>
      </c>
      <c r="N566" s="832">
        <v>1</v>
      </c>
      <c r="O566" s="836">
        <v>1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" customHeight="1" x14ac:dyDescent="0.3">
      <c r="A567" s="831">
        <v>25</v>
      </c>
      <c r="B567" s="832" t="s">
        <v>1399</v>
      </c>
      <c r="C567" s="832" t="s">
        <v>1404</v>
      </c>
      <c r="D567" s="833" t="s">
        <v>2196</v>
      </c>
      <c r="E567" s="834" t="s">
        <v>1420</v>
      </c>
      <c r="F567" s="832" t="s">
        <v>1400</v>
      </c>
      <c r="G567" s="832" t="s">
        <v>1454</v>
      </c>
      <c r="H567" s="832" t="s">
        <v>569</v>
      </c>
      <c r="I567" s="832" t="s">
        <v>1576</v>
      </c>
      <c r="J567" s="832" t="s">
        <v>1018</v>
      </c>
      <c r="K567" s="832" t="s">
        <v>1265</v>
      </c>
      <c r="L567" s="835">
        <v>154.36000000000001</v>
      </c>
      <c r="M567" s="835">
        <v>6174.4000000000033</v>
      </c>
      <c r="N567" s="832">
        <v>40</v>
      </c>
      <c r="O567" s="836">
        <v>38</v>
      </c>
      <c r="P567" s="835">
        <v>3859.0000000000023</v>
      </c>
      <c r="Q567" s="837">
        <v>0.625</v>
      </c>
      <c r="R567" s="832">
        <v>25</v>
      </c>
      <c r="S567" s="837">
        <v>0.625</v>
      </c>
      <c r="T567" s="836">
        <v>24.5</v>
      </c>
      <c r="U567" s="838">
        <v>0.64473684210526316</v>
      </c>
    </row>
    <row r="568" spans="1:21" ht="14.4" customHeight="1" x14ac:dyDescent="0.3">
      <c r="A568" s="831">
        <v>25</v>
      </c>
      <c r="B568" s="832" t="s">
        <v>1399</v>
      </c>
      <c r="C568" s="832" t="s">
        <v>1404</v>
      </c>
      <c r="D568" s="833" t="s">
        <v>2196</v>
      </c>
      <c r="E568" s="834" t="s">
        <v>1420</v>
      </c>
      <c r="F568" s="832" t="s">
        <v>1400</v>
      </c>
      <c r="G568" s="832" t="s">
        <v>1454</v>
      </c>
      <c r="H568" s="832" t="s">
        <v>569</v>
      </c>
      <c r="I568" s="832" t="s">
        <v>2091</v>
      </c>
      <c r="J568" s="832" t="s">
        <v>1018</v>
      </c>
      <c r="K568" s="832" t="s">
        <v>1263</v>
      </c>
      <c r="L568" s="835">
        <v>225.06</v>
      </c>
      <c r="M568" s="835">
        <v>225.06</v>
      </c>
      <c r="N568" s="832">
        <v>1</v>
      </c>
      <c r="O568" s="836">
        <v>1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25</v>
      </c>
      <c r="B569" s="832" t="s">
        <v>1399</v>
      </c>
      <c r="C569" s="832" t="s">
        <v>1404</v>
      </c>
      <c r="D569" s="833" t="s">
        <v>2196</v>
      </c>
      <c r="E569" s="834" t="s">
        <v>1420</v>
      </c>
      <c r="F569" s="832" t="s">
        <v>1400</v>
      </c>
      <c r="G569" s="832" t="s">
        <v>1507</v>
      </c>
      <c r="H569" s="832" t="s">
        <v>569</v>
      </c>
      <c r="I569" s="832" t="s">
        <v>1748</v>
      </c>
      <c r="J569" s="832" t="s">
        <v>1272</v>
      </c>
      <c r="K569" s="832" t="s">
        <v>1749</v>
      </c>
      <c r="L569" s="835">
        <v>0</v>
      </c>
      <c r="M569" s="835">
        <v>0</v>
      </c>
      <c r="N569" s="832">
        <v>1</v>
      </c>
      <c r="O569" s="836">
        <v>1</v>
      </c>
      <c r="P569" s="835"/>
      <c r="Q569" s="837"/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25</v>
      </c>
      <c r="B570" s="832" t="s">
        <v>1399</v>
      </c>
      <c r="C570" s="832" t="s">
        <v>1404</v>
      </c>
      <c r="D570" s="833" t="s">
        <v>2196</v>
      </c>
      <c r="E570" s="834" t="s">
        <v>1420</v>
      </c>
      <c r="F570" s="832" t="s">
        <v>1400</v>
      </c>
      <c r="G570" s="832" t="s">
        <v>1507</v>
      </c>
      <c r="H570" s="832" t="s">
        <v>569</v>
      </c>
      <c r="I570" s="832" t="s">
        <v>1555</v>
      </c>
      <c r="J570" s="832" t="s">
        <v>1272</v>
      </c>
      <c r="K570" s="832" t="s">
        <v>1556</v>
      </c>
      <c r="L570" s="835">
        <v>238.72</v>
      </c>
      <c r="M570" s="835">
        <v>2625.92</v>
      </c>
      <c r="N570" s="832">
        <v>11</v>
      </c>
      <c r="O570" s="836">
        <v>10.5</v>
      </c>
      <c r="P570" s="835">
        <v>1193.5999999999999</v>
      </c>
      <c r="Q570" s="837">
        <v>0.45454545454545447</v>
      </c>
      <c r="R570" s="832">
        <v>5</v>
      </c>
      <c r="S570" s="837">
        <v>0.45454545454545453</v>
      </c>
      <c r="T570" s="836">
        <v>4.5</v>
      </c>
      <c r="U570" s="838">
        <v>0.42857142857142855</v>
      </c>
    </row>
    <row r="571" spans="1:21" ht="14.4" customHeight="1" x14ac:dyDescent="0.3">
      <c r="A571" s="831">
        <v>25</v>
      </c>
      <c r="B571" s="832" t="s">
        <v>1399</v>
      </c>
      <c r="C571" s="832" t="s">
        <v>1404</v>
      </c>
      <c r="D571" s="833" t="s">
        <v>2196</v>
      </c>
      <c r="E571" s="834" t="s">
        <v>1420</v>
      </c>
      <c r="F571" s="832" t="s">
        <v>1400</v>
      </c>
      <c r="G571" s="832" t="s">
        <v>1507</v>
      </c>
      <c r="H571" s="832" t="s">
        <v>606</v>
      </c>
      <c r="I571" s="832" t="s">
        <v>1508</v>
      </c>
      <c r="J571" s="832" t="s">
        <v>1509</v>
      </c>
      <c r="K571" s="832" t="s">
        <v>1033</v>
      </c>
      <c r="L571" s="835">
        <v>170.52</v>
      </c>
      <c r="M571" s="835">
        <v>341.04</v>
      </c>
      <c r="N571" s="832">
        <v>2</v>
      </c>
      <c r="O571" s="836">
        <v>2</v>
      </c>
      <c r="P571" s="835">
        <v>341.04</v>
      </c>
      <c r="Q571" s="837">
        <v>1</v>
      </c>
      <c r="R571" s="832">
        <v>2</v>
      </c>
      <c r="S571" s="837">
        <v>1</v>
      </c>
      <c r="T571" s="836">
        <v>2</v>
      </c>
      <c r="U571" s="838">
        <v>1</v>
      </c>
    </row>
    <row r="572" spans="1:21" ht="14.4" customHeight="1" x14ac:dyDescent="0.3">
      <c r="A572" s="831">
        <v>25</v>
      </c>
      <c r="B572" s="832" t="s">
        <v>1399</v>
      </c>
      <c r="C572" s="832" t="s">
        <v>1404</v>
      </c>
      <c r="D572" s="833" t="s">
        <v>2196</v>
      </c>
      <c r="E572" s="834" t="s">
        <v>1420</v>
      </c>
      <c r="F572" s="832" t="s">
        <v>1400</v>
      </c>
      <c r="G572" s="832" t="s">
        <v>1782</v>
      </c>
      <c r="H572" s="832" t="s">
        <v>569</v>
      </c>
      <c r="I572" s="832" t="s">
        <v>1790</v>
      </c>
      <c r="J572" s="832" t="s">
        <v>1784</v>
      </c>
      <c r="K572" s="832" t="s">
        <v>1791</v>
      </c>
      <c r="L572" s="835">
        <v>58.86</v>
      </c>
      <c r="M572" s="835">
        <v>235.44</v>
      </c>
      <c r="N572" s="832">
        <v>4</v>
      </c>
      <c r="O572" s="836">
        <v>3.5</v>
      </c>
      <c r="P572" s="835">
        <v>117.72</v>
      </c>
      <c r="Q572" s="837">
        <v>0.5</v>
      </c>
      <c r="R572" s="832">
        <v>2</v>
      </c>
      <c r="S572" s="837">
        <v>0.5</v>
      </c>
      <c r="T572" s="836">
        <v>2</v>
      </c>
      <c r="U572" s="838">
        <v>0.5714285714285714</v>
      </c>
    </row>
    <row r="573" spans="1:21" ht="14.4" customHeight="1" x14ac:dyDescent="0.3">
      <c r="A573" s="831">
        <v>25</v>
      </c>
      <c r="B573" s="832" t="s">
        <v>1399</v>
      </c>
      <c r="C573" s="832" t="s">
        <v>1404</v>
      </c>
      <c r="D573" s="833" t="s">
        <v>2196</v>
      </c>
      <c r="E573" s="834" t="s">
        <v>1420</v>
      </c>
      <c r="F573" s="832" t="s">
        <v>1400</v>
      </c>
      <c r="G573" s="832" t="s">
        <v>2092</v>
      </c>
      <c r="H573" s="832" t="s">
        <v>569</v>
      </c>
      <c r="I573" s="832" t="s">
        <v>2093</v>
      </c>
      <c r="J573" s="832" t="s">
        <v>2094</v>
      </c>
      <c r="K573" s="832" t="s">
        <v>2095</v>
      </c>
      <c r="L573" s="835">
        <v>236.03</v>
      </c>
      <c r="M573" s="835">
        <v>944.12</v>
      </c>
      <c r="N573" s="832">
        <v>4</v>
      </c>
      <c r="O573" s="836">
        <v>2</v>
      </c>
      <c r="P573" s="835">
        <v>944.12</v>
      </c>
      <c r="Q573" s="837">
        <v>1</v>
      </c>
      <c r="R573" s="832">
        <v>4</v>
      </c>
      <c r="S573" s="837">
        <v>1</v>
      </c>
      <c r="T573" s="836">
        <v>2</v>
      </c>
      <c r="U573" s="838">
        <v>1</v>
      </c>
    </row>
    <row r="574" spans="1:21" ht="14.4" customHeight="1" x14ac:dyDescent="0.3">
      <c r="A574" s="831">
        <v>25</v>
      </c>
      <c r="B574" s="832" t="s">
        <v>1399</v>
      </c>
      <c r="C574" s="832" t="s">
        <v>1404</v>
      </c>
      <c r="D574" s="833" t="s">
        <v>2196</v>
      </c>
      <c r="E574" s="834" t="s">
        <v>1420</v>
      </c>
      <c r="F574" s="832" t="s">
        <v>1400</v>
      </c>
      <c r="G574" s="832" t="s">
        <v>2092</v>
      </c>
      <c r="H574" s="832" t="s">
        <v>569</v>
      </c>
      <c r="I574" s="832" t="s">
        <v>2096</v>
      </c>
      <c r="J574" s="832" t="s">
        <v>2097</v>
      </c>
      <c r="K574" s="832" t="s">
        <v>2095</v>
      </c>
      <c r="L574" s="835">
        <v>236.03</v>
      </c>
      <c r="M574" s="835">
        <v>472.06</v>
      </c>
      <c r="N574" s="832">
        <v>2</v>
      </c>
      <c r="O574" s="836">
        <v>1</v>
      </c>
      <c r="P574" s="835">
        <v>472.06</v>
      </c>
      <c r="Q574" s="837">
        <v>1</v>
      </c>
      <c r="R574" s="832">
        <v>2</v>
      </c>
      <c r="S574" s="837">
        <v>1</v>
      </c>
      <c r="T574" s="836">
        <v>1</v>
      </c>
      <c r="U574" s="838">
        <v>1</v>
      </c>
    </row>
    <row r="575" spans="1:21" ht="14.4" customHeight="1" x14ac:dyDescent="0.3">
      <c r="A575" s="831">
        <v>25</v>
      </c>
      <c r="B575" s="832" t="s">
        <v>1399</v>
      </c>
      <c r="C575" s="832" t="s">
        <v>1404</v>
      </c>
      <c r="D575" s="833" t="s">
        <v>2196</v>
      </c>
      <c r="E575" s="834" t="s">
        <v>1420</v>
      </c>
      <c r="F575" s="832" t="s">
        <v>1400</v>
      </c>
      <c r="G575" s="832" t="s">
        <v>1564</v>
      </c>
      <c r="H575" s="832" t="s">
        <v>569</v>
      </c>
      <c r="I575" s="832" t="s">
        <v>1797</v>
      </c>
      <c r="J575" s="832" t="s">
        <v>1566</v>
      </c>
      <c r="K575" s="832" t="s">
        <v>1687</v>
      </c>
      <c r="L575" s="835">
        <v>32.28</v>
      </c>
      <c r="M575" s="835">
        <v>32.28</v>
      </c>
      <c r="N575" s="832">
        <v>1</v>
      </c>
      <c r="O575" s="836">
        <v>1</v>
      </c>
      <c r="P575" s="835">
        <v>32.28</v>
      </c>
      <c r="Q575" s="837">
        <v>1</v>
      </c>
      <c r="R575" s="832">
        <v>1</v>
      </c>
      <c r="S575" s="837">
        <v>1</v>
      </c>
      <c r="T575" s="836">
        <v>1</v>
      </c>
      <c r="U575" s="838">
        <v>1</v>
      </c>
    </row>
    <row r="576" spans="1:21" ht="14.4" customHeight="1" x14ac:dyDescent="0.3">
      <c r="A576" s="831">
        <v>25</v>
      </c>
      <c r="B576" s="832" t="s">
        <v>1399</v>
      </c>
      <c r="C576" s="832" t="s">
        <v>1404</v>
      </c>
      <c r="D576" s="833" t="s">
        <v>2196</v>
      </c>
      <c r="E576" s="834" t="s">
        <v>1420</v>
      </c>
      <c r="F576" s="832" t="s">
        <v>1400</v>
      </c>
      <c r="G576" s="832" t="s">
        <v>1564</v>
      </c>
      <c r="H576" s="832" t="s">
        <v>569</v>
      </c>
      <c r="I576" s="832" t="s">
        <v>1565</v>
      </c>
      <c r="J576" s="832" t="s">
        <v>1566</v>
      </c>
      <c r="K576" s="832" t="s">
        <v>1567</v>
      </c>
      <c r="L576" s="835">
        <v>80.7</v>
      </c>
      <c r="M576" s="835">
        <v>80.7</v>
      </c>
      <c r="N576" s="832">
        <v>1</v>
      </c>
      <c r="O576" s="836">
        <v>0.5</v>
      </c>
      <c r="P576" s="835">
        <v>80.7</v>
      </c>
      <c r="Q576" s="837">
        <v>1</v>
      </c>
      <c r="R576" s="832">
        <v>1</v>
      </c>
      <c r="S576" s="837">
        <v>1</v>
      </c>
      <c r="T576" s="836">
        <v>0.5</v>
      </c>
      <c r="U576" s="838">
        <v>1</v>
      </c>
    </row>
    <row r="577" spans="1:21" ht="14.4" customHeight="1" x14ac:dyDescent="0.3">
      <c r="A577" s="831">
        <v>25</v>
      </c>
      <c r="B577" s="832" t="s">
        <v>1399</v>
      </c>
      <c r="C577" s="832" t="s">
        <v>1404</v>
      </c>
      <c r="D577" s="833" t="s">
        <v>2196</v>
      </c>
      <c r="E577" s="834" t="s">
        <v>1420</v>
      </c>
      <c r="F577" s="832" t="s">
        <v>1400</v>
      </c>
      <c r="G577" s="832" t="s">
        <v>1827</v>
      </c>
      <c r="H577" s="832" t="s">
        <v>569</v>
      </c>
      <c r="I577" s="832" t="s">
        <v>2098</v>
      </c>
      <c r="J577" s="832" t="s">
        <v>1931</v>
      </c>
      <c r="K577" s="832" t="s">
        <v>2099</v>
      </c>
      <c r="L577" s="835">
        <v>93.49</v>
      </c>
      <c r="M577" s="835">
        <v>186.98</v>
      </c>
      <c r="N577" s="832">
        <v>2</v>
      </c>
      <c r="O577" s="836">
        <v>1</v>
      </c>
      <c r="P577" s="835">
        <v>186.98</v>
      </c>
      <c r="Q577" s="837">
        <v>1</v>
      </c>
      <c r="R577" s="832">
        <v>2</v>
      </c>
      <c r="S577" s="837">
        <v>1</v>
      </c>
      <c r="T577" s="836">
        <v>1</v>
      </c>
      <c r="U577" s="838">
        <v>1</v>
      </c>
    </row>
    <row r="578" spans="1:21" ht="14.4" customHeight="1" x14ac:dyDescent="0.3">
      <c r="A578" s="831">
        <v>25</v>
      </c>
      <c r="B578" s="832" t="s">
        <v>1399</v>
      </c>
      <c r="C578" s="832" t="s">
        <v>1404</v>
      </c>
      <c r="D578" s="833" t="s">
        <v>2196</v>
      </c>
      <c r="E578" s="834" t="s">
        <v>1420</v>
      </c>
      <c r="F578" s="832" t="s">
        <v>1400</v>
      </c>
      <c r="G578" s="832" t="s">
        <v>1537</v>
      </c>
      <c r="H578" s="832" t="s">
        <v>569</v>
      </c>
      <c r="I578" s="832" t="s">
        <v>1538</v>
      </c>
      <c r="J578" s="832" t="s">
        <v>1539</v>
      </c>
      <c r="K578" s="832" t="s">
        <v>1315</v>
      </c>
      <c r="L578" s="835">
        <v>846.47</v>
      </c>
      <c r="M578" s="835">
        <v>846.47</v>
      </c>
      <c r="N578" s="832">
        <v>1</v>
      </c>
      <c r="O578" s="836">
        <v>0.5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" customHeight="1" x14ac:dyDescent="0.3">
      <c r="A579" s="831">
        <v>25</v>
      </c>
      <c r="B579" s="832" t="s">
        <v>1399</v>
      </c>
      <c r="C579" s="832" t="s">
        <v>1404</v>
      </c>
      <c r="D579" s="833" t="s">
        <v>2196</v>
      </c>
      <c r="E579" s="834" t="s">
        <v>1420</v>
      </c>
      <c r="F579" s="832" t="s">
        <v>1400</v>
      </c>
      <c r="G579" s="832" t="s">
        <v>1474</v>
      </c>
      <c r="H579" s="832" t="s">
        <v>569</v>
      </c>
      <c r="I579" s="832" t="s">
        <v>1475</v>
      </c>
      <c r="J579" s="832" t="s">
        <v>1476</v>
      </c>
      <c r="K579" s="832" t="s">
        <v>1477</v>
      </c>
      <c r="L579" s="835">
        <v>121.07</v>
      </c>
      <c r="M579" s="835">
        <v>121.07</v>
      </c>
      <c r="N579" s="832">
        <v>1</v>
      </c>
      <c r="O579" s="836">
        <v>1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25</v>
      </c>
      <c r="B580" s="832" t="s">
        <v>1399</v>
      </c>
      <c r="C580" s="832" t="s">
        <v>1404</v>
      </c>
      <c r="D580" s="833" t="s">
        <v>2196</v>
      </c>
      <c r="E580" s="834" t="s">
        <v>1420</v>
      </c>
      <c r="F580" s="832" t="s">
        <v>1400</v>
      </c>
      <c r="G580" s="832" t="s">
        <v>1696</v>
      </c>
      <c r="H580" s="832" t="s">
        <v>569</v>
      </c>
      <c r="I580" s="832" t="s">
        <v>1700</v>
      </c>
      <c r="J580" s="832" t="s">
        <v>1698</v>
      </c>
      <c r="K580" s="832" t="s">
        <v>1701</v>
      </c>
      <c r="L580" s="835">
        <v>0</v>
      </c>
      <c r="M580" s="835">
        <v>0</v>
      </c>
      <c r="N580" s="832">
        <v>2</v>
      </c>
      <c r="O580" s="836">
        <v>1</v>
      </c>
      <c r="P580" s="835"/>
      <c r="Q580" s="837"/>
      <c r="R580" s="832"/>
      <c r="S580" s="837">
        <v>0</v>
      </c>
      <c r="T580" s="836"/>
      <c r="U580" s="838">
        <v>0</v>
      </c>
    </row>
    <row r="581" spans="1:21" ht="14.4" customHeight="1" x14ac:dyDescent="0.3">
      <c r="A581" s="831">
        <v>25</v>
      </c>
      <c r="B581" s="832" t="s">
        <v>1399</v>
      </c>
      <c r="C581" s="832" t="s">
        <v>1404</v>
      </c>
      <c r="D581" s="833" t="s">
        <v>2196</v>
      </c>
      <c r="E581" s="834" t="s">
        <v>1420</v>
      </c>
      <c r="F581" s="832" t="s">
        <v>1400</v>
      </c>
      <c r="G581" s="832" t="s">
        <v>1488</v>
      </c>
      <c r="H581" s="832" t="s">
        <v>569</v>
      </c>
      <c r="I581" s="832" t="s">
        <v>1489</v>
      </c>
      <c r="J581" s="832" t="s">
        <v>1054</v>
      </c>
      <c r="K581" s="832" t="s">
        <v>1490</v>
      </c>
      <c r="L581" s="835">
        <v>48.09</v>
      </c>
      <c r="M581" s="835">
        <v>288.54000000000002</v>
      </c>
      <c r="N581" s="832">
        <v>6</v>
      </c>
      <c r="O581" s="836">
        <v>6</v>
      </c>
      <c r="P581" s="835">
        <v>48.09</v>
      </c>
      <c r="Q581" s="837">
        <v>0.16666666666666666</v>
      </c>
      <c r="R581" s="832">
        <v>1</v>
      </c>
      <c r="S581" s="837">
        <v>0.16666666666666666</v>
      </c>
      <c r="T581" s="836">
        <v>1</v>
      </c>
      <c r="U581" s="838">
        <v>0.16666666666666666</v>
      </c>
    </row>
    <row r="582" spans="1:21" ht="14.4" customHeight="1" x14ac:dyDescent="0.3">
      <c r="A582" s="831">
        <v>25</v>
      </c>
      <c r="B582" s="832" t="s">
        <v>1399</v>
      </c>
      <c r="C582" s="832" t="s">
        <v>1404</v>
      </c>
      <c r="D582" s="833" t="s">
        <v>2196</v>
      </c>
      <c r="E582" s="834" t="s">
        <v>1420</v>
      </c>
      <c r="F582" s="832" t="s">
        <v>1400</v>
      </c>
      <c r="G582" s="832" t="s">
        <v>1830</v>
      </c>
      <c r="H582" s="832" t="s">
        <v>569</v>
      </c>
      <c r="I582" s="832" t="s">
        <v>1831</v>
      </c>
      <c r="J582" s="832" t="s">
        <v>614</v>
      </c>
      <c r="K582" s="832" t="s">
        <v>1832</v>
      </c>
      <c r="L582" s="835">
        <v>0</v>
      </c>
      <c r="M582" s="835">
        <v>0</v>
      </c>
      <c r="N582" s="832">
        <v>2</v>
      </c>
      <c r="O582" s="836">
        <v>1</v>
      </c>
      <c r="P582" s="835">
        <v>0</v>
      </c>
      <c r="Q582" s="837"/>
      <c r="R582" s="832">
        <v>1</v>
      </c>
      <c r="S582" s="837">
        <v>0.5</v>
      </c>
      <c r="T582" s="836">
        <v>0.5</v>
      </c>
      <c r="U582" s="838">
        <v>0.5</v>
      </c>
    </row>
    <row r="583" spans="1:21" ht="14.4" customHeight="1" x14ac:dyDescent="0.3">
      <c r="A583" s="831">
        <v>25</v>
      </c>
      <c r="B583" s="832" t="s">
        <v>1399</v>
      </c>
      <c r="C583" s="832" t="s">
        <v>1404</v>
      </c>
      <c r="D583" s="833" t="s">
        <v>2196</v>
      </c>
      <c r="E583" s="834" t="s">
        <v>1420</v>
      </c>
      <c r="F583" s="832" t="s">
        <v>1400</v>
      </c>
      <c r="G583" s="832" t="s">
        <v>1605</v>
      </c>
      <c r="H583" s="832" t="s">
        <v>569</v>
      </c>
      <c r="I583" s="832" t="s">
        <v>1606</v>
      </c>
      <c r="J583" s="832" t="s">
        <v>1607</v>
      </c>
      <c r="K583" s="832" t="s">
        <v>1608</v>
      </c>
      <c r="L583" s="835">
        <v>82.31</v>
      </c>
      <c r="M583" s="835">
        <v>164.62</v>
      </c>
      <c r="N583" s="832">
        <v>2</v>
      </c>
      <c r="O583" s="836">
        <v>0.5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25</v>
      </c>
      <c r="B584" s="832" t="s">
        <v>1399</v>
      </c>
      <c r="C584" s="832" t="s">
        <v>1404</v>
      </c>
      <c r="D584" s="833" t="s">
        <v>2196</v>
      </c>
      <c r="E584" s="834" t="s">
        <v>1420</v>
      </c>
      <c r="F584" s="832" t="s">
        <v>1400</v>
      </c>
      <c r="G584" s="832" t="s">
        <v>1605</v>
      </c>
      <c r="H584" s="832" t="s">
        <v>569</v>
      </c>
      <c r="I584" s="832" t="s">
        <v>1609</v>
      </c>
      <c r="J584" s="832" t="s">
        <v>1610</v>
      </c>
      <c r="K584" s="832" t="s">
        <v>1611</v>
      </c>
      <c r="L584" s="835">
        <v>68.599999999999994</v>
      </c>
      <c r="M584" s="835">
        <v>68.599999999999994</v>
      </c>
      <c r="N584" s="832">
        <v>1</v>
      </c>
      <c r="O584" s="836">
        <v>1</v>
      </c>
      <c r="P584" s="835">
        <v>68.599999999999994</v>
      </c>
      <c r="Q584" s="837">
        <v>1</v>
      </c>
      <c r="R584" s="832">
        <v>1</v>
      </c>
      <c r="S584" s="837">
        <v>1</v>
      </c>
      <c r="T584" s="836">
        <v>1</v>
      </c>
      <c r="U584" s="838">
        <v>1</v>
      </c>
    </row>
    <row r="585" spans="1:21" ht="14.4" customHeight="1" x14ac:dyDescent="0.3">
      <c r="A585" s="831">
        <v>25</v>
      </c>
      <c r="B585" s="832" t="s">
        <v>1399</v>
      </c>
      <c r="C585" s="832" t="s">
        <v>1404</v>
      </c>
      <c r="D585" s="833" t="s">
        <v>2196</v>
      </c>
      <c r="E585" s="834" t="s">
        <v>1420</v>
      </c>
      <c r="F585" s="832" t="s">
        <v>1400</v>
      </c>
      <c r="G585" s="832" t="s">
        <v>1612</v>
      </c>
      <c r="H585" s="832" t="s">
        <v>569</v>
      </c>
      <c r="I585" s="832" t="s">
        <v>1613</v>
      </c>
      <c r="J585" s="832" t="s">
        <v>1614</v>
      </c>
      <c r="K585" s="832" t="s">
        <v>1615</v>
      </c>
      <c r="L585" s="835">
        <v>26.9</v>
      </c>
      <c r="M585" s="835">
        <v>80.699999999999989</v>
      </c>
      <c r="N585" s="832">
        <v>3</v>
      </c>
      <c r="O585" s="836">
        <v>3</v>
      </c>
      <c r="P585" s="835"/>
      <c r="Q585" s="837">
        <v>0</v>
      </c>
      <c r="R585" s="832"/>
      <c r="S585" s="837">
        <v>0</v>
      </c>
      <c r="T585" s="836"/>
      <c r="U585" s="838">
        <v>0</v>
      </c>
    </row>
    <row r="586" spans="1:21" ht="14.4" customHeight="1" x14ac:dyDescent="0.3">
      <c r="A586" s="831">
        <v>25</v>
      </c>
      <c r="B586" s="832" t="s">
        <v>1399</v>
      </c>
      <c r="C586" s="832" t="s">
        <v>1404</v>
      </c>
      <c r="D586" s="833" t="s">
        <v>2196</v>
      </c>
      <c r="E586" s="834" t="s">
        <v>1420</v>
      </c>
      <c r="F586" s="832" t="s">
        <v>1400</v>
      </c>
      <c r="G586" s="832" t="s">
        <v>1455</v>
      </c>
      <c r="H586" s="832" t="s">
        <v>569</v>
      </c>
      <c r="I586" s="832" t="s">
        <v>1456</v>
      </c>
      <c r="J586" s="832" t="s">
        <v>1457</v>
      </c>
      <c r="K586" s="832" t="s">
        <v>1458</v>
      </c>
      <c r="L586" s="835">
        <v>132.97999999999999</v>
      </c>
      <c r="M586" s="835">
        <v>398.93999999999994</v>
      </c>
      <c r="N586" s="832">
        <v>3</v>
      </c>
      <c r="O586" s="836">
        <v>3</v>
      </c>
      <c r="P586" s="835">
        <v>132.97999999999999</v>
      </c>
      <c r="Q586" s="837">
        <v>0.33333333333333337</v>
      </c>
      <c r="R586" s="832">
        <v>1</v>
      </c>
      <c r="S586" s="837">
        <v>0.33333333333333331</v>
      </c>
      <c r="T586" s="836">
        <v>1</v>
      </c>
      <c r="U586" s="838">
        <v>0.33333333333333331</v>
      </c>
    </row>
    <row r="587" spans="1:21" ht="14.4" customHeight="1" x14ac:dyDescent="0.3">
      <c r="A587" s="831">
        <v>25</v>
      </c>
      <c r="B587" s="832" t="s">
        <v>1399</v>
      </c>
      <c r="C587" s="832" t="s">
        <v>1404</v>
      </c>
      <c r="D587" s="833" t="s">
        <v>2196</v>
      </c>
      <c r="E587" s="834" t="s">
        <v>1420</v>
      </c>
      <c r="F587" s="832" t="s">
        <v>1400</v>
      </c>
      <c r="G587" s="832" t="s">
        <v>1455</v>
      </c>
      <c r="H587" s="832" t="s">
        <v>569</v>
      </c>
      <c r="I587" s="832" t="s">
        <v>2100</v>
      </c>
      <c r="J587" s="832" t="s">
        <v>1457</v>
      </c>
      <c r="K587" s="832" t="s">
        <v>2101</v>
      </c>
      <c r="L587" s="835">
        <v>77.52</v>
      </c>
      <c r="M587" s="835">
        <v>77.52</v>
      </c>
      <c r="N587" s="832">
        <v>1</v>
      </c>
      <c r="O587" s="836">
        <v>1</v>
      </c>
      <c r="P587" s="835">
        <v>77.52</v>
      </c>
      <c r="Q587" s="837">
        <v>1</v>
      </c>
      <c r="R587" s="832">
        <v>1</v>
      </c>
      <c r="S587" s="837">
        <v>1</v>
      </c>
      <c r="T587" s="836">
        <v>1</v>
      </c>
      <c r="U587" s="838">
        <v>1</v>
      </c>
    </row>
    <row r="588" spans="1:21" ht="14.4" customHeight="1" x14ac:dyDescent="0.3">
      <c r="A588" s="831">
        <v>25</v>
      </c>
      <c r="B588" s="832" t="s">
        <v>1399</v>
      </c>
      <c r="C588" s="832" t="s">
        <v>1404</v>
      </c>
      <c r="D588" s="833" t="s">
        <v>2196</v>
      </c>
      <c r="E588" s="834" t="s">
        <v>1420</v>
      </c>
      <c r="F588" s="832" t="s">
        <v>1400</v>
      </c>
      <c r="G588" s="832" t="s">
        <v>1455</v>
      </c>
      <c r="H588" s="832" t="s">
        <v>569</v>
      </c>
      <c r="I588" s="832" t="s">
        <v>1540</v>
      </c>
      <c r="J588" s="832" t="s">
        <v>1457</v>
      </c>
      <c r="K588" s="832" t="s">
        <v>1458</v>
      </c>
      <c r="L588" s="835">
        <v>132.97999999999999</v>
      </c>
      <c r="M588" s="835">
        <v>132.97999999999999</v>
      </c>
      <c r="N588" s="832">
        <v>1</v>
      </c>
      <c r="O588" s="836">
        <v>1</v>
      </c>
      <c r="P588" s="835"/>
      <c r="Q588" s="837">
        <v>0</v>
      </c>
      <c r="R588" s="832"/>
      <c r="S588" s="837">
        <v>0</v>
      </c>
      <c r="T588" s="836"/>
      <c r="U588" s="838">
        <v>0</v>
      </c>
    </row>
    <row r="589" spans="1:21" ht="14.4" customHeight="1" x14ac:dyDescent="0.3">
      <c r="A589" s="831">
        <v>25</v>
      </c>
      <c r="B589" s="832" t="s">
        <v>1399</v>
      </c>
      <c r="C589" s="832" t="s">
        <v>1404</v>
      </c>
      <c r="D589" s="833" t="s">
        <v>2196</v>
      </c>
      <c r="E589" s="834" t="s">
        <v>1420</v>
      </c>
      <c r="F589" s="832" t="s">
        <v>1400</v>
      </c>
      <c r="G589" s="832" t="s">
        <v>1618</v>
      </c>
      <c r="H589" s="832" t="s">
        <v>569</v>
      </c>
      <c r="I589" s="832" t="s">
        <v>1619</v>
      </c>
      <c r="J589" s="832" t="s">
        <v>1620</v>
      </c>
      <c r="K589" s="832" t="s">
        <v>1621</v>
      </c>
      <c r="L589" s="835">
        <v>53.54</v>
      </c>
      <c r="M589" s="835">
        <v>160.62</v>
      </c>
      <c r="N589" s="832">
        <v>3</v>
      </c>
      <c r="O589" s="836">
        <v>1.5</v>
      </c>
      <c r="P589" s="835">
        <v>107.08</v>
      </c>
      <c r="Q589" s="837">
        <v>0.66666666666666663</v>
      </c>
      <c r="R589" s="832">
        <v>2</v>
      </c>
      <c r="S589" s="837">
        <v>0.66666666666666663</v>
      </c>
      <c r="T589" s="836">
        <v>1</v>
      </c>
      <c r="U589" s="838">
        <v>0.66666666666666663</v>
      </c>
    </row>
    <row r="590" spans="1:21" ht="14.4" customHeight="1" x14ac:dyDescent="0.3">
      <c r="A590" s="831">
        <v>25</v>
      </c>
      <c r="B590" s="832" t="s">
        <v>1399</v>
      </c>
      <c r="C590" s="832" t="s">
        <v>1404</v>
      </c>
      <c r="D590" s="833" t="s">
        <v>2196</v>
      </c>
      <c r="E590" s="834" t="s">
        <v>1420</v>
      </c>
      <c r="F590" s="832" t="s">
        <v>1400</v>
      </c>
      <c r="G590" s="832" t="s">
        <v>1551</v>
      </c>
      <c r="H590" s="832" t="s">
        <v>569</v>
      </c>
      <c r="I590" s="832" t="s">
        <v>2102</v>
      </c>
      <c r="J590" s="832" t="s">
        <v>2103</v>
      </c>
      <c r="K590" s="832" t="s">
        <v>2104</v>
      </c>
      <c r="L590" s="835">
        <v>0</v>
      </c>
      <c r="M590" s="835">
        <v>0</v>
      </c>
      <c r="N590" s="832">
        <v>1</v>
      </c>
      <c r="O590" s="836">
        <v>1</v>
      </c>
      <c r="P590" s="835"/>
      <c r="Q590" s="837"/>
      <c r="R590" s="832"/>
      <c r="S590" s="837">
        <v>0</v>
      </c>
      <c r="T590" s="836"/>
      <c r="U590" s="838">
        <v>0</v>
      </c>
    </row>
    <row r="591" spans="1:21" ht="14.4" customHeight="1" x14ac:dyDescent="0.3">
      <c r="A591" s="831">
        <v>25</v>
      </c>
      <c r="B591" s="832" t="s">
        <v>1399</v>
      </c>
      <c r="C591" s="832" t="s">
        <v>1404</v>
      </c>
      <c r="D591" s="833" t="s">
        <v>2196</v>
      </c>
      <c r="E591" s="834" t="s">
        <v>1420</v>
      </c>
      <c r="F591" s="832" t="s">
        <v>1400</v>
      </c>
      <c r="G591" s="832" t="s">
        <v>1709</v>
      </c>
      <c r="H591" s="832" t="s">
        <v>569</v>
      </c>
      <c r="I591" s="832" t="s">
        <v>1710</v>
      </c>
      <c r="J591" s="832" t="s">
        <v>1711</v>
      </c>
      <c r="K591" s="832" t="s">
        <v>1712</v>
      </c>
      <c r="L591" s="835">
        <v>785.14</v>
      </c>
      <c r="M591" s="835">
        <v>785.14</v>
      </c>
      <c r="N591" s="832">
        <v>1</v>
      </c>
      <c r="O591" s="836">
        <v>1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" customHeight="1" x14ac:dyDescent="0.3">
      <c r="A592" s="831">
        <v>25</v>
      </c>
      <c r="B592" s="832" t="s">
        <v>1399</v>
      </c>
      <c r="C592" s="832" t="s">
        <v>1404</v>
      </c>
      <c r="D592" s="833" t="s">
        <v>2196</v>
      </c>
      <c r="E592" s="834" t="s">
        <v>1420</v>
      </c>
      <c r="F592" s="832" t="s">
        <v>1400</v>
      </c>
      <c r="G592" s="832" t="s">
        <v>2105</v>
      </c>
      <c r="H592" s="832" t="s">
        <v>606</v>
      </c>
      <c r="I592" s="832" t="s">
        <v>1256</v>
      </c>
      <c r="J592" s="832" t="s">
        <v>1257</v>
      </c>
      <c r="K592" s="832" t="s">
        <v>1258</v>
      </c>
      <c r="L592" s="835">
        <v>63.14</v>
      </c>
      <c r="M592" s="835">
        <v>63.14</v>
      </c>
      <c r="N592" s="832">
        <v>1</v>
      </c>
      <c r="O592" s="836">
        <v>1</v>
      </c>
      <c r="P592" s="835">
        <v>63.14</v>
      </c>
      <c r="Q592" s="837">
        <v>1</v>
      </c>
      <c r="R592" s="832">
        <v>1</v>
      </c>
      <c r="S592" s="837">
        <v>1</v>
      </c>
      <c r="T592" s="836">
        <v>1</v>
      </c>
      <c r="U592" s="838">
        <v>1</v>
      </c>
    </row>
    <row r="593" spans="1:21" ht="14.4" customHeight="1" x14ac:dyDescent="0.3">
      <c r="A593" s="831">
        <v>25</v>
      </c>
      <c r="B593" s="832" t="s">
        <v>1399</v>
      </c>
      <c r="C593" s="832" t="s">
        <v>1404</v>
      </c>
      <c r="D593" s="833" t="s">
        <v>2196</v>
      </c>
      <c r="E593" s="834" t="s">
        <v>1420</v>
      </c>
      <c r="F593" s="832" t="s">
        <v>1400</v>
      </c>
      <c r="G593" s="832" t="s">
        <v>2106</v>
      </c>
      <c r="H593" s="832" t="s">
        <v>606</v>
      </c>
      <c r="I593" s="832" t="s">
        <v>2107</v>
      </c>
      <c r="J593" s="832" t="s">
        <v>2108</v>
      </c>
      <c r="K593" s="832" t="s">
        <v>2109</v>
      </c>
      <c r="L593" s="835">
        <v>219.18</v>
      </c>
      <c r="M593" s="835">
        <v>219.18</v>
      </c>
      <c r="N593" s="832">
        <v>1</v>
      </c>
      <c r="O593" s="836">
        <v>0.5</v>
      </c>
      <c r="P593" s="835">
        <v>219.18</v>
      </c>
      <c r="Q593" s="837">
        <v>1</v>
      </c>
      <c r="R593" s="832">
        <v>1</v>
      </c>
      <c r="S593" s="837">
        <v>1</v>
      </c>
      <c r="T593" s="836">
        <v>0.5</v>
      </c>
      <c r="U593" s="838">
        <v>1</v>
      </c>
    </row>
    <row r="594" spans="1:21" ht="14.4" customHeight="1" x14ac:dyDescent="0.3">
      <c r="A594" s="831">
        <v>25</v>
      </c>
      <c r="B594" s="832" t="s">
        <v>1399</v>
      </c>
      <c r="C594" s="832" t="s">
        <v>1404</v>
      </c>
      <c r="D594" s="833" t="s">
        <v>2196</v>
      </c>
      <c r="E594" s="834" t="s">
        <v>1420</v>
      </c>
      <c r="F594" s="832" t="s">
        <v>1400</v>
      </c>
      <c r="G594" s="832" t="s">
        <v>2110</v>
      </c>
      <c r="H594" s="832" t="s">
        <v>569</v>
      </c>
      <c r="I594" s="832" t="s">
        <v>2111</v>
      </c>
      <c r="J594" s="832" t="s">
        <v>2112</v>
      </c>
      <c r="K594" s="832" t="s">
        <v>2113</v>
      </c>
      <c r="L594" s="835">
        <v>0</v>
      </c>
      <c r="M594" s="835">
        <v>0</v>
      </c>
      <c r="N594" s="832">
        <v>1</v>
      </c>
      <c r="O594" s="836">
        <v>0.5</v>
      </c>
      <c r="P594" s="835">
        <v>0</v>
      </c>
      <c r="Q594" s="837"/>
      <c r="R594" s="832">
        <v>1</v>
      </c>
      <c r="S594" s="837">
        <v>1</v>
      </c>
      <c r="T594" s="836">
        <v>0.5</v>
      </c>
      <c r="U594" s="838">
        <v>1</v>
      </c>
    </row>
    <row r="595" spans="1:21" ht="14.4" customHeight="1" x14ac:dyDescent="0.3">
      <c r="A595" s="831">
        <v>25</v>
      </c>
      <c r="B595" s="832" t="s">
        <v>1399</v>
      </c>
      <c r="C595" s="832" t="s">
        <v>1404</v>
      </c>
      <c r="D595" s="833" t="s">
        <v>2196</v>
      </c>
      <c r="E595" s="834" t="s">
        <v>1420</v>
      </c>
      <c r="F595" s="832" t="s">
        <v>1400</v>
      </c>
      <c r="G595" s="832" t="s">
        <v>1722</v>
      </c>
      <c r="H595" s="832" t="s">
        <v>569</v>
      </c>
      <c r="I595" s="832" t="s">
        <v>1723</v>
      </c>
      <c r="J595" s="832" t="s">
        <v>721</v>
      </c>
      <c r="K595" s="832" t="s">
        <v>1724</v>
      </c>
      <c r="L595" s="835">
        <v>0</v>
      </c>
      <c r="M595" s="835">
        <v>0</v>
      </c>
      <c r="N595" s="832">
        <v>2</v>
      </c>
      <c r="O595" s="836">
        <v>1</v>
      </c>
      <c r="P595" s="835">
        <v>0</v>
      </c>
      <c r="Q595" s="837"/>
      <c r="R595" s="832">
        <v>2</v>
      </c>
      <c r="S595" s="837">
        <v>1</v>
      </c>
      <c r="T595" s="836">
        <v>1</v>
      </c>
      <c r="U595" s="838">
        <v>1</v>
      </c>
    </row>
    <row r="596" spans="1:21" ht="14.4" customHeight="1" x14ac:dyDescent="0.3">
      <c r="A596" s="831">
        <v>25</v>
      </c>
      <c r="B596" s="832" t="s">
        <v>1399</v>
      </c>
      <c r="C596" s="832" t="s">
        <v>1404</v>
      </c>
      <c r="D596" s="833" t="s">
        <v>2196</v>
      </c>
      <c r="E596" s="834" t="s">
        <v>1420</v>
      </c>
      <c r="F596" s="832" t="s">
        <v>1400</v>
      </c>
      <c r="G596" s="832" t="s">
        <v>1722</v>
      </c>
      <c r="H596" s="832" t="s">
        <v>569</v>
      </c>
      <c r="I596" s="832" t="s">
        <v>2114</v>
      </c>
      <c r="J596" s="832" t="s">
        <v>721</v>
      </c>
      <c r="K596" s="832" t="s">
        <v>1724</v>
      </c>
      <c r="L596" s="835">
        <v>0</v>
      </c>
      <c r="M596" s="835">
        <v>0</v>
      </c>
      <c r="N596" s="832">
        <v>1</v>
      </c>
      <c r="O596" s="836">
        <v>0.5</v>
      </c>
      <c r="P596" s="835"/>
      <c r="Q596" s="837"/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25</v>
      </c>
      <c r="B597" s="832" t="s">
        <v>1399</v>
      </c>
      <c r="C597" s="832" t="s">
        <v>1404</v>
      </c>
      <c r="D597" s="833" t="s">
        <v>2196</v>
      </c>
      <c r="E597" s="834" t="s">
        <v>1420</v>
      </c>
      <c r="F597" s="832" t="s">
        <v>1400</v>
      </c>
      <c r="G597" s="832" t="s">
        <v>1461</v>
      </c>
      <c r="H597" s="832" t="s">
        <v>606</v>
      </c>
      <c r="I597" s="832" t="s">
        <v>1481</v>
      </c>
      <c r="J597" s="832" t="s">
        <v>641</v>
      </c>
      <c r="K597" s="832" t="s">
        <v>1482</v>
      </c>
      <c r="L597" s="835">
        <v>24.22</v>
      </c>
      <c r="M597" s="835">
        <v>169.54</v>
      </c>
      <c r="N597" s="832">
        <v>7</v>
      </c>
      <c r="O597" s="836">
        <v>7</v>
      </c>
      <c r="P597" s="835">
        <v>96.88</v>
      </c>
      <c r="Q597" s="837">
        <v>0.5714285714285714</v>
      </c>
      <c r="R597" s="832">
        <v>4</v>
      </c>
      <c r="S597" s="837">
        <v>0.5714285714285714</v>
      </c>
      <c r="T597" s="836">
        <v>4</v>
      </c>
      <c r="U597" s="838">
        <v>0.5714285714285714</v>
      </c>
    </row>
    <row r="598" spans="1:21" ht="14.4" customHeight="1" x14ac:dyDescent="0.3">
      <c r="A598" s="831">
        <v>25</v>
      </c>
      <c r="B598" s="832" t="s">
        <v>1399</v>
      </c>
      <c r="C598" s="832" t="s">
        <v>1404</v>
      </c>
      <c r="D598" s="833" t="s">
        <v>2196</v>
      </c>
      <c r="E598" s="834" t="s">
        <v>1420</v>
      </c>
      <c r="F598" s="832" t="s">
        <v>1400</v>
      </c>
      <c r="G598" s="832" t="s">
        <v>1461</v>
      </c>
      <c r="H598" s="832" t="s">
        <v>569</v>
      </c>
      <c r="I598" s="832" t="s">
        <v>1568</v>
      </c>
      <c r="J598" s="832" t="s">
        <v>641</v>
      </c>
      <c r="K598" s="832" t="s">
        <v>1569</v>
      </c>
      <c r="L598" s="835">
        <v>48.42</v>
      </c>
      <c r="M598" s="835">
        <v>48.42</v>
      </c>
      <c r="N598" s="832">
        <v>1</v>
      </c>
      <c r="O598" s="836">
        <v>1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" customHeight="1" x14ac:dyDescent="0.3">
      <c r="A599" s="831">
        <v>25</v>
      </c>
      <c r="B599" s="832" t="s">
        <v>1399</v>
      </c>
      <c r="C599" s="832" t="s">
        <v>1404</v>
      </c>
      <c r="D599" s="833" t="s">
        <v>2196</v>
      </c>
      <c r="E599" s="834" t="s">
        <v>1420</v>
      </c>
      <c r="F599" s="832" t="s">
        <v>1400</v>
      </c>
      <c r="G599" s="832" t="s">
        <v>1461</v>
      </c>
      <c r="H599" s="832" t="s">
        <v>569</v>
      </c>
      <c r="I599" s="832" t="s">
        <v>1950</v>
      </c>
      <c r="J599" s="832" t="s">
        <v>1951</v>
      </c>
      <c r="K599" s="832" t="s">
        <v>1952</v>
      </c>
      <c r="L599" s="835">
        <v>48.42</v>
      </c>
      <c r="M599" s="835">
        <v>387.36</v>
      </c>
      <c r="N599" s="832">
        <v>8</v>
      </c>
      <c r="O599" s="836">
        <v>7.5</v>
      </c>
      <c r="P599" s="835">
        <v>96.84</v>
      </c>
      <c r="Q599" s="837">
        <v>0.25</v>
      </c>
      <c r="R599" s="832">
        <v>2</v>
      </c>
      <c r="S599" s="837">
        <v>0.25</v>
      </c>
      <c r="T599" s="836">
        <v>2</v>
      </c>
      <c r="U599" s="838">
        <v>0.26666666666666666</v>
      </c>
    </row>
    <row r="600" spans="1:21" ht="14.4" customHeight="1" x14ac:dyDescent="0.3">
      <c r="A600" s="831">
        <v>25</v>
      </c>
      <c r="B600" s="832" t="s">
        <v>1399</v>
      </c>
      <c r="C600" s="832" t="s">
        <v>1404</v>
      </c>
      <c r="D600" s="833" t="s">
        <v>2196</v>
      </c>
      <c r="E600" s="834" t="s">
        <v>1420</v>
      </c>
      <c r="F600" s="832" t="s">
        <v>1400</v>
      </c>
      <c r="G600" s="832" t="s">
        <v>1461</v>
      </c>
      <c r="H600" s="832" t="s">
        <v>569</v>
      </c>
      <c r="I600" s="832" t="s">
        <v>1462</v>
      </c>
      <c r="J600" s="832" t="s">
        <v>641</v>
      </c>
      <c r="K600" s="832" t="s">
        <v>1463</v>
      </c>
      <c r="L600" s="835">
        <v>24.22</v>
      </c>
      <c r="M600" s="835">
        <v>266.41999999999996</v>
      </c>
      <c r="N600" s="832">
        <v>11</v>
      </c>
      <c r="O600" s="836">
        <v>8.5</v>
      </c>
      <c r="P600" s="835">
        <v>96.88</v>
      </c>
      <c r="Q600" s="837">
        <v>0.3636363636363637</v>
      </c>
      <c r="R600" s="832">
        <v>4</v>
      </c>
      <c r="S600" s="837">
        <v>0.36363636363636365</v>
      </c>
      <c r="T600" s="836">
        <v>3</v>
      </c>
      <c r="U600" s="838">
        <v>0.35294117647058826</v>
      </c>
    </row>
    <row r="601" spans="1:21" ht="14.4" customHeight="1" x14ac:dyDescent="0.3">
      <c r="A601" s="831">
        <v>25</v>
      </c>
      <c r="B601" s="832" t="s">
        <v>1399</v>
      </c>
      <c r="C601" s="832" t="s">
        <v>1404</v>
      </c>
      <c r="D601" s="833" t="s">
        <v>2196</v>
      </c>
      <c r="E601" s="834" t="s">
        <v>1420</v>
      </c>
      <c r="F601" s="832" t="s">
        <v>1400</v>
      </c>
      <c r="G601" s="832" t="s">
        <v>1461</v>
      </c>
      <c r="H601" s="832" t="s">
        <v>569</v>
      </c>
      <c r="I601" s="832" t="s">
        <v>1953</v>
      </c>
      <c r="J601" s="832" t="s">
        <v>641</v>
      </c>
      <c r="K601" s="832" t="s">
        <v>1952</v>
      </c>
      <c r="L601" s="835">
        <v>48.42</v>
      </c>
      <c r="M601" s="835">
        <v>48.42</v>
      </c>
      <c r="N601" s="832">
        <v>1</v>
      </c>
      <c r="O601" s="836">
        <v>1</v>
      </c>
      <c r="P601" s="835"/>
      <c r="Q601" s="837">
        <v>0</v>
      </c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25</v>
      </c>
      <c r="B602" s="832" t="s">
        <v>1399</v>
      </c>
      <c r="C602" s="832" t="s">
        <v>1404</v>
      </c>
      <c r="D602" s="833" t="s">
        <v>2196</v>
      </c>
      <c r="E602" s="834" t="s">
        <v>1420</v>
      </c>
      <c r="F602" s="832" t="s">
        <v>1400</v>
      </c>
      <c r="G602" s="832" t="s">
        <v>1461</v>
      </c>
      <c r="H602" s="832" t="s">
        <v>569</v>
      </c>
      <c r="I602" s="832" t="s">
        <v>2115</v>
      </c>
      <c r="J602" s="832" t="s">
        <v>1951</v>
      </c>
      <c r="K602" s="832" t="s">
        <v>1581</v>
      </c>
      <c r="L602" s="835">
        <v>0</v>
      </c>
      <c r="M602" s="835">
        <v>0</v>
      </c>
      <c r="N602" s="832">
        <v>1</v>
      </c>
      <c r="O602" s="836">
        <v>1</v>
      </c>
      <c r="P602" s="835"/>
      <c r="Q602" s="837"/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25</v>
      </c>
      <c r="B603" s="832" t="s">
        <v>1399</v>
      </c>
      <c r="C603" s="832" t="s">
        <v>1404</v>
      </c>
      <c r="D603" s="833" t="s">
        <v>2196</v>
      </c>
      <c r="E603" s="834" t="s">
        <v>1420</v>
      </c>
      <c r="F603" s="832" t="s">
        <v>1400</v>
      </c>
      <c r="G603" s="832" t="s">
        <v>1461</v>
      </c>
      <c r="H603" s="832" t="s">
        <v>569</v>
      </c>
      <c r="I603" s="832" t="s">
        <v>1821</v>
      </c>
      <c r="J603" s="832" t="s">
        <v>641</v>
      </c>
      <c r="K603" s="832" t="s">
        <v>1482</v>
      </c>
      <c r="L603" s="835">
        <v>24.22</v>
      </c>
      <c r="M603" s="835">
        <v>72.66</v>
      </c>
      <c r="N603" s="832">
        <v>3</v>
      </c>
      <c r="O603" s="836">
        <v>3</v>
      </c>
      <c r="P603" s="835">
        <v>48.44</v>
      </c>
      <c r="Q603" s="837">
        <v>0.66666666666666663</v>
      </c>
      <c r="R603" s="832">
        <v>2</v>
      </c>
      <c r="S603" s="837">
        <v>0.66666666666666663</v>
      </c>
      <c r="T603" s="836">
        <v>2</v>
      </c>
      <c r="U603" s="838">
        <v>0.66666666666666663</v>
      </c>
    </row>
    <row r="604" spans="1:21" ht="14.4" customHeight="1" x14ac:dyDescent="0.3">
      <c r="A604" s="831">
        <v>25</v>
      </c>
      <c r="B604" s="832" t="s">
        <v>1399</v>
      </c>
      <c r="C604" s="832" t="s">
        <v>1404</v>
      </c>
      <c r="D604" s="833" t="s">
        <v>2196</v>
      </c>
      <c r="E604" s="834" t="s">
        <v>1420</v>
      </c>
      <c r="F604" s="832" t="s">
        <v>1400</v>
      </c>
      <c r="G604" s="832" t="s">
        <v>1483</v>
      </c>
      <c r="H604" s="832" t="s">
        <v>569</v>
      </c>
      <c r="I604" s="832" t="s">
        <v>2116</v>
      </c>
      <c r="J604" s="832" t="s">
        <v>759</v>
      </c>
      <c r="K604" s="832" t="s">
        <v>1487</v>
      </c>
      <c r="L604" s="835">
        <v>16.12</v>
      </c>
      <c r="M604" s="835">
        <v>16.12</v>
      </c>
      <c r="N604" s="832">
        <v>1</v>
      </c>
      <c r="O604" s="836">
        <v>0.5</v>
      </c>
      <c r="P604" s="835">
        <v>16.12</v>
      </c>
      <c r="Q604" s="837">
        <v>1</v>
      </c>
      <c r="R604" s="832">
        <v>1</v>
      </c>
      <c r="S604" s="837">
        <v>1</v>
      </c>
      <c r="T604" s="836">
        <v>0.5</v>
      </c>
      <c r="U604" s="838">
        <v>1</v>
      </c>
    </row>
    <row r="605" spans="1:21" ht="14.4" customHeight="1" x14ac:dyDescent="0.3">
      <c r="A605" s="831">
        <v>25</v>
      </c>
      <c r="B605" s="832" t="s">
        <v>1399</v>
      </c>
      <c r="C605" s="832" t="s">
        <v>1404</v>
      </c>
      <c r="D605" s="833" t="s">
        <v>2196</v>
      </c>
      <c r="E605" s="834" t="s">
        <v>1420</v>
      </c>
      <c r="F605" s="832" t="s">
        <v>1400</v>
      </c>
      <c r="G605" s="832" t="s">
        <v>1847</v>
      </c>
      <c r="H605" s="832" t="s">
        <v>569</v>
      </c>
      <c r="I605" s="832" t="s">
        <v>1848</v>
      </c>
      <c r="J605" s="832" t="s">
        <v>1849</v>
      </c>
      <c r="K605" s="832" t="s">
        <v>1850</v>
      </c>
      <c r="L605" s="835">
        <v>0</v>
      </c>
      <c r="M605" s="835">
        <v>0</v>
      </c>
      <c r="N605" s="832">
        <v>1</v>
      </c>
      <c r="O605" s="836">
        <v>0.5</v>
      </c>
      <c r="P605" s="835">
        <v>0</v>
      </c>
      <c r="Q605" s="837"/>
      <c r="R605" s="832">
        <v>1</v>
      </c>
      <c r="S605" s="837">
        <v>1</v>
      </c>
      <c r="T605" s="836">
        <v>0.5</v>
      </c>
      <c r="U605" s="838">
        <v>1</v>
      </c>
    </row>
    <row r="606" spans="1:21" ht="14.4" customHeight="1" x14ac:dyDescent="0.3">
      <c r="A606" s="831">
        <v>25</v>
      </c>
      <c r="B606" s="832" t="s">
        <v>1399</v>
      </c>
      <c r="C606" s="832" t="s">
        <v>1404</v>
      </c>
      <c r="D606" s="833" t="s">
        <v>2196</v>
      </c>
      <c r="E606" s="834" t="s">
        <v>1420</v>
      </c>
      <c r="F606" s="832" t="s">
        <v>1400</v>
      </c>
      <c r="G606" s="832" t="s">
        <v>1464</v>
      </c>
      <c r="H606" s="832" t="s">
        <v>606</v>
      </c>
      <c r="I606" s="832" t="s">
        <v>1329</v>
      </c>
      <c r="J606" s="832" t="s">
        <v>1330</v>
      </c>
      <c r="K606" s="832" t="s">
        <v>1331</v>
      </c>
      <c r="L606" s="835">
        <v>0</v>
      </c>
      <c r="M606" s="835">
        <v>0</v>
      </c>
      <c r="N606" s="832">
        <v>8</v>
      </c>
      <c r="O606" s="836">
        <v>7.5</v>
      </c>
      <c r="P606" s="835">
        <v>0</v>
      </c>
      <c r="Q606" s="837"/>
      <c r="R606" s="832">
        <v>2</v>
      </c>
      <c r="S606" s="837">
        <v>0.25</v>
      </c>
      <c r="T606" s="836">
        <v>2</v>
      </c>
      <c r="U606" s="838">
        <v>0.26666666666666666</v>
      </c>
    </row>
    <row r="607" spans="1:21" ht="14.4" customHeight="1" x14ac:dyDescent="0.3">
      <c r="A607" s="831">
        <v>25</v>
      </c>
      <c r="B607" s="832" t="s">
        <v>1399</v>
      </c>
      <c r="C607" s="832" t="s">
        <v>1404</v>
      </c>
      <c r="D607" s="833" t="s">
        <v>2196</v>
      </c>
      <c r="E607" s="834" t="s">
        <v>1420</v>
      </c>
      <c r="F607" s="832" t="s">
        <v>1401</v>
      </c>
      <c r="G607" s="832" t="s">
        <v>1465</v>
      </c>
      <c r="H607" s="832" t="s">
        <v>569</v>
      </c>
      <c r="I607" s="832" t="s">
        <v>2117</v>
      </c>
      <c r="J607" s="832" t="s">
        <v>1427</v>
      </c>
      <c r="K607" s="832"/>
      <c r="L607" s="835">
        <v>0</v>
      </c>
      <c r="M607" s="835">
        <v>0</v>
      </c>
      <c r="N607" s="832">
        <v>4</v>
      </c>
      <c r="O607" s="836">
        <v>4</v>
      </c>
      <c r="P607" s="835">
        <v>0</v>
      </c>
      <c r="Q607" s="837"/>
      <c r="R607" s="832">
        <v>4</v>
      </c>
      <c r="S607" s="837">
        <v>1</v>
      </c>
      <c r="T607" s="836">
        <v>4</v>
      </c>
      <c r="U607" s="838">
        <v>1</v>
      </c>
    </row>
    <row r="608" spans="1:21" ht="14.4" customHeight="1" x14ac:dyDescent="0.3">
      <c r="A608" s="831">
        <v>25</v>
      </c>
      <c r="B608" s="832" t="s">
        <v>1399</v>
      </c>
      <c r="C608" s="832" t="s">
        <v>1404</v>
      </c>
      <c r="D608" s="833" t="s">
        <v>2196</v>
      </c>
      <c r="E608" s="834" t="s">
        <v>1420</v>
      </c>
      <c r="F608" s="832" t="s">
        <v>1401</v>
      </c>
      <c r="G608" s="832" t="s">
        <v>1465</v>
      </c>
      <c r="H608" s="832" t="s">
        <v>569</v>
      </c>
      <c r="I608" s="832" t="s">
        <v>2118</v>
      </c>
      <c r="J608" s="832" t="s">
        <v>1427</v>
      </c>
      <c r="K608" s="832"/>
      <c r="L608" s="835">
        <v>0</v>
      </c>
      <c r="M608" s="835">
        <v>0</v>
      </c>
      <c r="N608" s="832">
        <v>1</v>
      </c>
      <c r="O608" s="836">
        <v>1</v>
      </c>
      <c r="P608" s="835"/>
      <c r="Q608" s="837"/>
      <c r="R608" s="832"/>
      <c r="S608" s="837">
        <v>0</v>
      </c>
      <c r="T608" s="836"/>
      <c r="U608" s="838">
        <v>0</v>
      </c>
    </row>
    <row r="609" spans="1:21" ht="14.4" customHeight="1" x14ac:dyDescent="0.3">
      <c r="A609" s="831">
        <v>25</v>
      </c>
      <c r="B609" s="832" t="s">
        <v>1399</v>
      </c>
      <c r="C609" s="832" t="s">
        <v>1404</v>
      </c>
      <c r="D609" s="833" t="s">
        <v>2196</v>
      </c>
      <c r="E609" s="834" t="s">
        <v>1413</v>
      </c>
      <c r="F609" s="832" t="s">
        <v>1400</v>
      </c>
      <c r="G609" s="832" t="s">
        <v>1454</v>
      </c>
      <c r="H609" s="832" t="s">
        <v>606</v>
      </c>
      <c r="I609" s="832" t="s">
        <v>1264</v>
      </c>
      <c r="J609" s="832" t="s">
        <v>1018</v>
      </c>
      <c r="K609" s="832" t="s">
        <v>1265</v>
      </c>
      <c r="L609" s="835">
        <v>154.36000000000001</v>
      </c>
      <c r="M609" s="835">
        <v>926.16000000000008</v>
      </c>
      <c r="N609" s="832">
        <v>6</v>
      </c>
      <c r="O609" s="836">
        <v>5.5</v>
      </c>
      <c r="P609" s="835">
        <v>308.72000000000003</v>
      </c>
      <c r="Q609" s="837">
        <v>0.33333333333333331</v>
      </c>
      <c r="R609" s="832">
        <v>2</v>
      </c>
      <c r="S609" s="837">
        <v>0.33333333333333331</v>
      </c>
      <c r="T609" s="836">
        <v>2</v>
      </c>
      <c r="U609" s="838">
        <v>0.36363636363636365</v>
      </c>
    </row>
    <row r="610" spans="1:21" ht="14.4" customHeight="1" x14ac:dyDescent="0.3">
      <c r="A610" s="831">
        <v>25</v>
      </c>
      <c r="B610" s="832" t="s">
        <v>1399</v>
      </c>
      <c r="C610" s="832" t="s">
        <v>1404</v>
      </c>
      <c r="D610" s="833" t="s">
        <v>2196</v>
      </c>
      <c r="E610" s="834" t="s">
        <v>1413</v>
      </c>
      <c r="F610" s="832" t="s">
        <v>1400</v>
      </c>
      <c r="G610" s="832" t="s">
        <v>1474</v>
      </c>
      <c r="H610" s="832" t="s">
        <v>569</v>
      </c>
      <c r="I610" s="832" t="s">
        <v>1475</v>
      </c>
      <c r="J610" s="832" t="s">
        <v>1476</v>
      </c>
      <c r="K610" s="832" t="s">
        <v>1477</v>
      </c>
      <c r="L610" s="835">
        <v>121.07</v>
      </c>
      <c r="M610" s="835">
        <v>121.07</v>
      </c>
      <c r="N610" s="832">
        <v>1</v>
      </c>
      <c r="O610" s="836">
        <v>1</v>
      </c>
      <c r="P610" s="835"/>
      <c r="Q610" s="837">
        <v>0</v>
      </c>
      <c r="R610" s="832"/>
      <c r="S610" s="837">
        <v>0</v>
      </c>
      <c r="T610" s="836"/>
      <c r="U610" s="838">
        <v>0</v>
      </c>
    </row>
    <row r="611" spans="1:21" ht="14.4" customHeight="1" x14ac:dyDescent="0.3">
      <c r="A611" s="831">
        <v>25</v>
      </c>
      <c r="B611" s="832" t="s">
        <v>1399</v>
      </c>
      <c r="C611" s="832" t="s">
        <v>1404</v>
      </c>
      <c r="D611" s="833" t="s">
        <v>2196</v>
      </c>
      <c r="E611" s="834" t="s">
        <v>1413</v>
      </c>
      <c r="F611" s="832" t="s">
        <v>1400</v>
      </c>
      <c r="G611" s="832" t="s">
        <v>1478</v>
      </c>
      <c r="H611" s="832" t="s">
        <v>569</v>
      </c>
      <c r="I611" s="832" t="s">
        <v>1479</v>
      </c>
      <c r="J611" s="832" t="s">
        <v>1052</v>
      </c>
      <c r="K611" s="832" t="s">
        <v>1480</v>
      </c>
      <c r="L611" s="835">
        <v>34.19</v>
      </c>
      <c r="M611" s="835">
        <v>34.19</v>
      </c>
      <c r="N611" s="832">
        <v>1</v>
      </c>
      <c r="O611" s="836">
        <v>0.5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" customHeight="1" x14ac:dyDescent="0.3">
      <c r="A612" s="831">
        <v>25</v>
      </c>
      <c r="B612" s="832" t="s">
        <v>1399</v>
      </c>
      <c r="C612" s="832" t="s">
        <v>1404</v>
      </c>
      <c r="D612" s="833" t="s">
        <v>2196</v>
      </c>
      <c r="E612" s="834" t="s">
        <v>1415</v>
      </c>
      <c r="F612" s="832" t="s">
        <v>1400</v>
      </c>
      <c r="G612" s="832" t="s">
        <v>1454</v>
      </c>
      <c r="H612" s="832" t="s">
        <v>606</v>
      </c>
      <c r="I612" s="832" t="s">
        <v>1264</v>
      </c>
      <c r="J612" s="832" t="s">
        <v>1018</v>
      </c>
      <c r="K612" s="832" t="s">
        <v>1265</v>
      </c>
      <c r="L612" s="835">
        <v>154.36000000000001</v>
      </c>
      <c r="M612" s="835">
        <v>22227.840000000011</v>
      </c>
      <c r="N612" s="832">
        <v>144</v>
      </c>
      <c r="O612" s="836">
        <v>128</v>
      </c>
      <c r="P612" s="835">
        <v>9879.0400000000009</v>
      </c>
      <c r="Q612" s="837">
        <v>0.44444444444444425</v>
      </c>
      <c r="R612" s="832">
        <v>64</v>
      </c>
      <c r="S612" s="837">
        <v>0.44444444444444442</v>
      </c>
      <c r="T612" s="836">
        <v>57</v>
      </c>
      <c r="U612" s="838">
        <v>0.4453125</v>
      </c>
    </row>
    <row r="613" spans="1:21" ht="14.4" customHeight="1" x14ac:dyDescent="0.3">
      <c r="A613" s="831">
        <v>25</v>
      </c>
      <c r="B613" s="832" t="s">
        <v>1399</v>
      </c>
      <c r="C613" s="832" t="s">
        <v>1404</v>
      </c>
      <c r="D613" s="833" t="s">
        <v>2196</v>
      </c>
      <c r="E613" s="834" t="s">
        <v>1415</v>
      </c>
      <c r="F613" s="832" t="s">
        <v>1400</v>
      </c>
      <c r="G613" s="832" t="s">
        <v>1454</v>
      </c>
      <c r="H613" s="832" t="s">
        <v>606</v>
      </c>
      <c r="I613" s="832" t="s">
        <v>1386</v>
      </c>
      <c r="J613" s="832" t="s">
        <v>1387</v>
      </c>
      <c r="K613" s="832" t="s">
        <v>1388</v>
      </c>
      <c r="L613" s="835">
        <v>149.52000000000001</v>
      </c>
      <c r="M613" s="835">
        <v>149.52000000000001</v>
      </c>
      <c r="N613" s="832">
        <v>1</v>
      </c>
      <c r="O613" s="836">
        <v>1</v>
      </c>
      <c r="P613" s="835">
        <v>149.52000000000001</v>
      </c>
      <c r="Q613" s="837">
        <v>1</v>
      </c>
      <c r="R613" s="832">
        <v>1</v>
      </c>
      <c r="S613" s="837">
        <v>1</v>
      </c>
      <c r="T613" s="836">
        <v>1</v>
      </c>
      <c r="U613" s="838">
        <v>1</v>
      </c>
    </row>
    <row r="614" spans="1:21" ht="14.4" customHeight="1" x14ac:dyDescent="0.3">
      <c r="A614" s="831">
        <v>25</v>
      </c>
      <c r="B614" s="832" t="s">
        <v>1399</v>
      </c>
      <c r="C614" s="832" t="s">
        <v>1404</v>
      </c>
      <c r="D614" s="833" t="s">
        <v>2196</v>
      </c>
      <c r="E614" s="834" t="s">
        <v>1415</v>
      </c>
      <c r="F614" s="832" t="s">
        <v>1400</v>
      </c>
      <c r="G614" s="832" t="s">
        <v>1454</v>
      </c>
      <c r="H614" s="832" t="s">
        <v>606</v>
      </c>
      <c r="I614" s="832" t="s">
        <v>1262</v>
      </c>
      <c r="J614" s="832" t="s">
        <v>1018</v>
      </c>
      <c r="K614" s="832" t="s">
        <v>1263</v>
      </c>
      <c r="L614" s="835">
        <v>225.06</v>
      </c>
      <c r="M614" s="835">
        <v>900.24</v>
      </c>
      <c r="N614" s="832">
        <v>4</v>
      </c>
      <c r="O614" s="836">
        <v>3</v>
      </c>
      <c r="P614" s="835">
        <v>675.18000000000006</v>
      </c>
      <c r="Q614" s="837">
        <v>0.75000000000000011</v>
      </c>
      <c r="R614" s="832">
        <v>3</v>
      </c>
      <c r="S614" s="837">
        <v>0.75</v>
      </c>
      <c r="T614" s="836">
        <v>2</v>
      </c>
      <c r="U614" s="838">
        <v>0.66666666666666663</v>
      </c>
    </row>
    <row r="615" spans="1:21" ht="14.4" customHeight="1" x14ac:dyDescent="0.3">
      <c r="A615" s="831">
        <v>25</v>
      </c>
      <c r="B615" s="832" t="s">
        <v>1399</v>
      </c>
      <c r="C615" s="832" t="s">
        <v>1404</v>
      </c>
      <c r="D615" s="833" t="s">
        <v>2196</v>
      </c>
      <c r="E615" s="834" t="s">
        <v>1415</v>
      </c>
      <c r="F615" s="832" t="s">
        <v>1400</v>
      </c>
      <c r="G615" s="832" t="s">
        <v>1507</v>
      </c>
      <c r="H615" s="832" t="s">
        <v>606</v>
      </c>
      <c r="I615" s="832" t="s">
        <v>1508</v>
      </c>
      <c r="J615" s="832" t="s">
        <v>1509</v>
      </c>
      <c r="K615" s="832" t="s">
        <v>1033</v>
      </c>
      <c r="L615" s="835">
        <v>170.52</v>
      </c>
      <c r="M615" s="835">
        <v>511.56000000000006</v>
      </c>
      <c r="N615" s="832">
        <v>3</v>
      </c>
      <c r="O615" s="836">
        <v>2.5</v>
      </c>
      <c r="P615" s="835">
        <v>341.04</v>
      </c>
      <c r="Q615" s="837">
        <v>0.66666666666666663</v>
      </c>
      <c r="R615" s="832">
        <v>2</v>
      </c>
      <c r="S615" s="837">
        <v>0.66666666666666663</v>
      </c>
      <c r="T615" s="836">
        <v>1.5</v>
      </c>
      <c r="U615" s="838">
        <v>0.6</v>
      </c>
    </row>
    <row r="616" spans="1:21" ht="14.4" customHeight="1" x14ac:dyDescent="0.3">
      <c r="A616" s="831">
        <v>25</v>
      </c>
      <c r="B616" s="832" t="s">
        <v>1399</v>
      </c>
      <c r="C616" s="832" t="s">
        <v>1404</v>
      </c>
      <c r="D616" s="833" t="s">
        <v>2196</v>
      </c>
      <c r="E616" s="834" t="s">
        <v>1415</v>
      </c>
      <c r="F616" s="832" t="s">
        <v>1400</v>
      </c>
      <c r="G616" s="832" t="s">
        <v>1522</v>
      </c>
      <c r="H616" s="832" t="s">
        <v>569</v>
      </c>
      <c r="I616" s="832" t="s">
        <v>1523</v>
      </c>
      <c r="J616" s="832" t="s">
        <v>1524</v>
      </c>
      <c r="K616" s="832" t="s">
        <v>1033</v>
      </c>
      <c r="L616" s="835">
        <v>78.33</v>
      </c>
      <c r="M616" s="835">
        <v>156.66</v>
      </c>
      <c r="N616" s="832">
        <v>2</v>
      </c>
      <c r="O616" s="836">
        <v>0.5</v>
      </c>
      <c r="P616" s="835">
        <v>156.66</v>
      </c>
      <c r="Q616" s="837">
        <v>1</v>
      </c>
      <c r="R616" s="832">
        <v>2</v>
      </c>
      <c r="S616" s="837">
        <v>1</v>
      </c>
      <c r="T616" s="836">
        <v>0.5</v>
      </c>
      <c r="U616" s="838">
        <v>1</v>
      </c>
    </row>
    <row r="617" spans="1:21" ht="14.4" customHeight="1" x14ac:dyDescent="0.3">
      <c r="A617" s="831">
        <v>25</v>
      </c>
      <c r="B617" s="832" t="s">
        <v>1399</v>
      </c>
      <c r="C617" s="832" t="s">
        <v>1404</v>
      </c>
      <c r="D617" s="833" t="s">
        <v>2196</v>
      </c>
      <c r="E617" s="834" t="s">
        <v>1415</v>
      </c>
      <c r="F617" s="832" t="s">
        <v>1400</v>
      </c>
      <c r="G617" s="832" t="s">
        <v>1510</v>
      </c>
      <c r="H617" s="832" t="s">
        <v>569</v>
      </c>
      <c r="I617" s="832" t="s">
        <v>2119</v>
      </c>
      <c r="J617" s="832" t="s">
        <v>1672</v>
      </c>
      <c r="K617" s="832" t="s">
        <v>2120</v>
      </c>
      <c r="L617" s="835">
        <v>23.51</v>
      </c>
      <c r="M617" s="835">
        <v>23.51</v>
      </c>
      <c r="N617" s="832">
        <v>1</v>
      </c>
      <c r="O617" s="836">
        <v>1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25</v>
      </c>
      <c r="B618" s="832" t="s">
        <v>1399</v>
      </c>
      <c r="C618" s="832" t="s">
        <v>1404</v>
      </c>
      <c r="D618" s="833" t="s">
        <v>2196</v>
      </c>
      <c r="E618" s="834" t="s">
        <v>1415</v>
      </c>
      <c r="F618" s="832" t="s">
        <v>1400</v>
      </c>
      <c r="G618" s="832" t="s">
        <v>1564</v>
      </c>
      <c r="H618" s="832" t="s">
        <v>569</v>
      </c>
      <c r="I618" s="832" t="s">
        <v>2121</v>
      </c>
      <c r="J618" s="832" t="s">
        <v>1566</v>
      </c>
      <c r="K618" s="832" t="s">
        <v>2122</v>
      </c>
      <c r="L618" s="835">
        <v>161.4</v>
      </c>
      <c r="M618" s="835">
        <v>645.6</v>
      </c>
      <c r="N618" s="832">
        <v>4</v>
      </c>
      <c r="O618" s="836">
        <v>4</v>
      </c>
      <c r="P618" s="835">
        <v>161.4</v>
      </c>
      <c r="Q618" s="837">
        <v>0.25</v>
      </c>
      <c r="R618" s="832">
        <v>1</v>
      </c>
      <c r="S618" s="837">
        <v>0.25</v>
      </c>
      <c r="T618" s="836">
        <v>1</v>
      </c>
      <c r="U618" s="838">
        <v>0.25</v>
      </c>
    </row>
    <row r="619" spans="1:21" ht="14.4" customHeight="1" x14ac:dyDescent="0.3">
      <c r="A619" s="831">
        <v>25</v>
      </c>
      <c r="B619" s="832" t="s">
        <v>1399</v>
      </c>
      <c r="C619" s="832" t="s">
        <v>1404</v>
      </c>
      <c r="D619" s="833" t="s">
        <v>2196</v>
      </c>
      <c r="E619" s="834" t="s">
        <v>1415</v>
      </c>
      <c r="F619" s="832" t="s">
        <v>1400</v>
      </c>
      <c r="G619" s="832" t="s">
        <v>1688</v>
      </c>
      <c r="H619" s="832" t="s">
        <v>569</v>
      </c>
      <c r="I619" s="832" t="s">
        <v>2123</v>
      </c>
      <c r="J619" s="832" t="s">
        <v>723</v>
      </c>
      <c r="K619" s="832" t="s">
        <v>2124</v>
      </c>
      <c r="L619" s="835">
        <v>477.5</v>
      </c>
      <c r="M619" s="835">
        <v>477.5</v>
      </c>
      <c r="N619" s="832">
        <v>1</v>
      </c>
      <c r="O619" s="836">
        <v>1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25</v>
      </c>
      <c r="B620" s="832" t="s">
        <v>1399</v>
      </c>
      <c r="C620" s="832" t="s">
        <v>1404</v>
      </c>
      <c r="D620" s="833" t="s">
        <v>2196</v>
      </c>
      <c r="E620" s="834" t="s">
        <v>1415</v>
      </c>
      <c r="F620" s="832" t="s">
        <v>1400</v>
      </c>
      <c r="G620" s="832" t="s">
        <v>1488</v>
      </c>
      <c r="H620" s="832" t="s">
        <v>569</v>
      </c>
      <c r="I620" s="832" t="s">
        <v>1489</v>
      </c>
      <c r="J620" s="832" t="s">
        <v>1054</v>
      </c>
      <c r="K620" s="832" t="s">
        <v>1490</v>
      </c>
      <c r="L620" s="835">
        <v>48.09</v>
      </c>
      <c r="M620" s="835">
        <v>48.09</v>
      </c>
      <c r="N620" s="832">
        <v>1</v>
      </c>
      <c r="O620" s="836">
        <v>1</v>
      </c>
      <c r="P620" s="835">
        <v>48.09</v>
      </c>
      <c r="Q620" s="837">
        <v>1</v>
      </c>
      <c r="R620" s="832">
        <v>1</v>
      </c>
      <c r="S620" s="837">
        <v>1</v>
      </c>
      <c r="T620" s="836">
        <v>1</v>
      </c>
      <c r="U620" s="838">
        <v>1</v>
      </c>
    </row>
    <row r="621" spans="1:21" ht="14.4" customHeight="1" x14ac:dyDescent="0.3">
      <c r="A621" s="831">
        <v>25</v>
      </c>
      <c r="B621" s="832" t="s">
        <v>1399</v>
      </c>
      <c r="C621" s="832" t="s">
        <v>1404</v>
      </c>
      <c r="D621" s="833" t="s">
        <v>2196</v>
      </c>
      <c r="E621" s="834" t="s">
        <v>1415</v>
      </c>
      <c r="F621" s="832" t="s">
        <v>1400</v>
      </c>
      <c r="G621" s="832" t="s">
        <v>1605</v>
      </c>
      <c r="H621" s="832" t="s">
        <v>569</v>
      </c>
      <c r="I621" s="832" t="s">
        <v>1609</v>
      </c>
      <c r="J621" s="832" t="s">
        <v>1610</v>
      </c>
      <c r="K621" s="832" t="s">
        <v>1611</v>
      </c>
      <c r="L621" s="835">
        <v>68.599999999999994</v>
      </c>
      <c r="M621" s="835">
        <v>480.19999999999993</v>
      </c>
      <c r="N621" s="832">
        <v>7</v>
      </c>
      <c r="O621" s="836">
        <v>5</v>
      </c>
      <c r="P621" s="835">
        <v>411.59999999999997</v>
      </c>
      <c r="Q621" s="837">
        <v>0.85714285714285721</v>
      </c>
      <c r="R621" s="832">
        <v>6</v>
      </c>
      <c r="S621" s="837">
        <v>0.8571428571428571</v>
      </c>
      <c r="T621" s="836">
        <v>4.5</v>
      </c>
      <c r="U621" s="838">
        <v>0.9</v>
      </c>
    </row>
    <row r="622" spans="1:21" ht="14.4" customHeight="1" x14ac:dyDescent="0.3">
      <c r="A622" s="831">
        <v>25</v>
      </c>
      <c r="B622" s="832" t="s">
        <v>1399</v>
      </c>
      <c r="C622" s="832" t="s">
        <v>1404</v>
      </c>
      <c r="D622" s="833" t="s">
        <v>2196</v>
      </c>
      <c r="E622" s="834" t="s">
        <v>1415</v>
      </c>
      <c r="F622" s="832" t="s">
        <v>1400</v>
      </c>
      <c r="G622" s="832" t="s">
        <v>1612</v>
      </c>
      <c r="H622" s="832" t="s">
        <v>569</v>
      </c>
      <c r="I622" s="832" t="s">
        <v>1613</v>
      </c>
      <c r="J622" s="832" t="s">
        <v>1614</v>
      </c>
      <c r="K622" s="832" t="s">
        <v>1615</v>
      </c>
      <c r="L622" s="835">
        <v>26.9</v>
      </c>
      <c r="M622" s="835">
        <v>134.5</v>
      </c>
      <c r="N622" s="832">
        <v>5</v>
      </c>
      <c r="O622" s="836">
        <v>4</v>
      </c>
      <c r="P622" s="835">
        <v>26.9</v>
      </c>
      <c r="Q622" s="837">
        <v>0.19999999999999998</v>
      </c>
      <c r="R622" s="832">
        <v>1</v>
      </c>
      <c r="S622" s="837">
        <v>0.2</v>
      </c>
      <c r="T622" s="836">
        <v>1</v>
      </c>
      <c r="U622" s="838">
        <v>0.25</v>
      </c>
    </row>
    <row r="623" spans="1:21" ht="14.4" customHeight="1" x14ac:dyDescent="0.3">
      <c r="A623" s="831">
        <v>25</v>
      </c>
      <c r="B623" s="832" t="s">
        <v>1399</v>
      </c>
      <c r="C623" s="832" t="s">
        <v>1404</v>
      </c>
      <c r="D623" s="833" t="s">
        <v>2196</v>
      </c>
      <c r="E623" s="834" t="s">
        <v>1415</v>
      </c>
      <c r="F623" s="832" t="s">
        <v>1400</v>
      </c>
      <c r="G623" s="832" t="s">
        <v>1455</v>
      </c>
      <c r="H623" s="832" t="s">
        <v>569</v>
      </c>
      <c r="I623" s="832" t="s">
        <v>1456</v>
      </c>
      <c r="J623" s="832" t="s">
        <v>1457</v>
      </c>
      <c r="K623" s="832" t="s">
        <v>1458</v>
      </c>
      <c r="L623" s="835">
        <v>132.97999999999999</v>
      </c>
      <c r="M623" s="835">
        <v>3590.46</v>
      </c>
      <c r="N623" s="832">
        <v>27</v>
      </c>
      <c r="O623" s="836">
        <v>15.5</v>
      </c>
      <c r="P623" s="835">
        <v>1329.8</v>
      </c>
      <c r="Q623" s="837">
        <v>0.37037037037037035</v>
      </c>
      <c r="R623" s="832">
        <v>10</v>
      </c>
      <c r="S623" s="837">
        <v>0.37037037037037035</v>
      </c>
      <c r="T623" s="836">
        <v>6</v>
      </c>
      <c r="U623" s="838">
        <v>0.38709677419354838</v>
      </c>
    </row>
    <row r="624" spans="1:21" ht="14.4" customHeight="1" x14ac:dyDescent="0.3">
      <c r="A624" s="831">
        <v>25</v>
      </c>
      <c r="B624" s="832" t="s">
        <v>1399</v>
      </c>
      <c r="C624" s="832" t="s">
        <v>1404</v>
      </c>
      <c r="D624" s="833" t="s">
        <v>2196</v>
      </c>
      <c r="E624" s="834" t="s">
        <v>1415</v>
      </c>
      <c r="F624" s="832" t="s">
        <v>1400</v>
      </c>
      <c r="G624" s="832" t="s">
        <v>1455</v>
      </c>
      <c r="H624" s="832" t="s">
        <v>569</v>
      </c>
      <c r="I624" s="832" t="s">
        <v>1540</v>
      </c>
      <c r="J624" s="832" t="s">
        <v>1457</v>
      </c>
      <c r="K624" s="832" t="s">
        <v>1458</v>
      </c>
      <c r="L624" s="835">
        <v>132.97999999999999</v>
      </c>
      <c r="M624" s="835">
        <v>531.91999999999996</v>
      </c>
      <c r="N624" s="832">
        <v>4</v>
      </c>
      <c r="O624" s="836">
        <v>1.5</v>
      </c>
      <c r="P624" s="835">
        <v>531.91999999999996</v>
      </c>
      <c r="Q624" s="837">
        <v>1</v>
      </c>
      <c r="R624" s="832">
        <v>4</v>
      </c>
      <c r="S624" s="837">
        <v>1</v>
      </c>
      <c r="T624" s="836">
        <v>1.5</v>
      </c>
      <c r="U624" s="838">
        <v>1</v>
      </c>
    </row>
    <row r="625" spans="1:21" ht="14.4" customHeight="1" x14ac:dyDescent="0.3">
      <c r="A625" s="831">
        <v>25</v>
      </c>
      <c r="B625" s="832" t="s">
        <v>1399</v>
      </c>
      <c r="C625" s="832" t="s">
        <v>1404</v>
      </c>
      <c r="D625" s="833" t="s">
        <v>2196</v>
      </c>
      <c r="E625" s="834" t="s">
        <v>1415</v>
      </c>
      <c r="F625" s="832" t="s">
        <v>1400</v>
      </c>
      <c r="G625" s="832" t="s">
        <v>1529</v>
      </c>
      <c r="H625" s="832" t="s">
        <v>569</v>
      </c>
      <c r="I625" s="832" t="s">
        <v>1530</v>
      </c>
      <c r="J625" s="832" t="s">
        <v>1064</v>
      </c>
      <c r="K625" s="832" t="s">
        <v>1531</v>
      </c>
      <c r="L625" s="835">
        <v>61.97</v>
      </c>
      <c r="M625" s="835">
        <v>61.97</v>
      </c>
      <c r="N625" s="832">
        <v>1</v>
      </c>
      <c r="O625" s="836">
        <v>0.5</v>
      </c>
      <c r="P625" s="835">
        <v>61.97</v>
      </c>
      <c r="Q625" s="837">
        <v>1</v>
      </c>
      <c r="R625" s="832">
        <v>1</v>
      </c>
      <c r="S625" s="837">
        <v>1</v>
      </c>
      <c r="T625" s="836">
        <v>0.5</v>
      </c>
      <c r="U625" s="838">
        <v>1</v>
      </c>
    </row>
    <row r="626" spans="1:21" ht="14.4" customHeight="1" x14ac:dyDescent="0.3">
      <c r="A626" s="831">
        <v>25</v>
      </c>
      <c r="B626" s="832" t="s">
        <v>1399</v>
      </c>
      <c r="C626" s="832" t="s">
        <v>1404</v>
      </c>
      <c r="D626" s="833" t="s">
        <v>2196</v>
      </c>
      <c r="E626" s="834" t="s">
        <v>1415</v>
      </c>
      <c r="F626" s="832" t="s">
        <v>1400</v>
      </c>
      <c r="G626" s="832" t="s">
        <v>2125</v>
      </c>
      <c r="H626" s="832" t="s">
        <v>606</v>
      </c>
      <c r="I626" s="832" t="s">
        <v>2126</v>
      </c>
      <c r="J626" s="832" t="s">
        <v>2127</v>
      </c>
      <c r="K626" s="832" t="s">
        <v>2128</v>
      </c>
      <c r="L626" s="835">
        <v>96.84</v>
      </c>
      <c r="M626" s="835">
        <v>193.68</v>
      </c>
      <c r="N626" s="832">
        <v>2</v>
      </c>
      <c r="O626" s="836">
        <v>2</v>
      </c>
      <c r="P626" s="835"/>
      <c r="Q626" s="837">
        <v>0</v>
      </c>
      <c r="R626" s="832"/>
      <c r="S626" s="837">
        <v>0</v>
      </c>
      <c r="T626" s="836"/>
      <c r="U626" s="838">
        <v>0</v>
      </c>
    </row>
    <row r="627" spans="1:21" ht="14.4" customHeight="1" x14ac:dyDescent="0.3">
      <c r="A627" s="831">
        <v>25</v>
      </c>
      <c r="B627" s="832" t="s">
        <v>1399</v>
      </c>
      <c r="C627" s="832" t="s">
        <v>1404</v>
      </c>
      <c r="D627" s="833" t="s">
        <v>2196</v>
      </c>
      <c r="E627" s="834" t="s">
        <v>1415</v>
      </c>
      <c r="F627" s="832" t="s">
        <v>1400</v>
      </c>
      <c r="G627" s="832" t="s">
        <v>2125</v>
      </c>
      <c r="H627" s="832" t="s">
        <v>606</v>
      </c>
      <c r="I627" s="832" t="s">
        <v>2129</v>
      </c>
      <c r="J627" s="832" t="s">
        <v>2127</v>
      </c>
      <c r="K627" s="832" t="s">
        <v>2130</v>
      </c>
      <c r="L627" s="835">
        <v>64.56</v>
      </c>
      <c r="M627" s="835">
        <v>64.56</v>
      </c>
      <c r="N627" s="832">
        <v>1</v>
      </c>
      <c r="O627" s="836">
        <v>0.5</v>
      </c>
      <c r="P627" s="835">
        <v>64.56</v>
      </c>
      <c r="Q627" s="837">
        <v>1</v>
      </c>
      <c r="R627" s="832">
        <v>1</v>
      </c>
      <c r="S627" s="837">
        <v>1</v>
      </c>
      <c r="T627" s="836">
        <v>0.5</v>
      </c>
      <c r="U627" s="838">
        <v>1</v>
      </c>
    </row>
    <row r="628" spans="1:21" ht="14.4" customHeight="1" x14ac:dyDescent="0.3">
      <c r="A628" s="831">
        <v>25</v>
      </c>
      <c r="B628" s="832" t="s">
        <v>1399</v>
      </c>
      <c r="C628" s="832" t="s">
        <v>1404</v>
      </c>
      <c r="D628" s="833" t="s">
        <v>2196</v>
      </c>
      <c r="E628" s="834" t="s">
        <v>1415</v>
      </c>
      <c r="F628" s="832" t="s">
        <v>1400</v>
      </c>
      <c r="G628" s="832" t="s">
        <v>1478</v>
      </c>
      <c r="H628" s="832" t="s">
        <v>569</v>
      </c>
      <c r="I628" s="832" t="s">
        <v>1479</v>
      </c>
      <c r="J628" s="832" t="s">
        <v>1052</v>
      </c>
      <c r="K628" s="832" t="s">
        <v>1480</v>
      </c>
      <c r="L628" s="835">
        <v>34.19</v>
      </c>
      <c r="M628" s="835">
        <v>34.19</v>
      </c>
      <c r="N628" s="832">
        <v>1</v>
      </c>
      <c r="O628" s="836">
        <v>1</v>
      </c>
      <c r="P628" s="835">
        <v>34.19</v>
      </c>
      <c r="Q628" s="837">
        <v>1</v>
      </c>
      <c r="R628" s="832">
        <v>1</v>
      </c>
      <c r="S628" s="837">
        <v>1</v>
      </c>
      <c r="T628" s="836">
        <v>1</v>
      </c>
      <c r="U628" s="838">
        <v>1</v>
      </c>
    </row>
    <row r="629" spans="1:21" ht="14.4" customHeight="1" x14ac:dyDescent="0.3">
      <c r="A629" s="831">
        <v>25</v>
      </c>
      <c r="B629" s="832" t="s">
        <v>1399</v>
      </c>
      <c r="C629" s="832" t="s">
        <v>1404</v>
      </c>
      <c r="D629" s="833" t="s">
        <v>2196</v>
      </c>
      <c r="E629" s="834" t="s">
        <v>1415</v>
      </c>
      <c r="F629" s="832" t="s">
        <v>1400</v>
      </c>
      <c r="G629" s="832" t="s">
        <v>1514</v>
      </c>
      <c r="H629" s="832" t="s">
        <v>606</v>
      </c>
      <c r="I629" s="832" t="s">
        <v>1515</v>
      </c>
      <c r="J629" s="832" t="s">
        <v>1516</v>
      </c>
      <c r="K629" s="832" t="s">
        <v>1517</v>
      </c>
      <c r="L629" s="835">
        <v>141.25</v>
      </c>
      <c r="M629" s="835">
        <v>706.25</v>
      </c>
      <c r="N629" s="832">
        <v>5</v>
      </c>
      <c r="O629" s="836">
        <v>4</v>
      </c>
      <c r="P629" s="835">
        <v>282.5</v>
      </c>
      <c r="Q629" s="837">
        <v>0.4</v>
      </c>
      <c r="R629" s="832">
        <v>2</v>
      </c>
      <c r="S629" s="837">
        <v>0.4</v>
      </c>
      <c r="T629" s="836">
        <v>2</v>
      </c>
      <c r="U629" s="838">
        <v>0.5</v>
      </c>
    </row>
    <row r="630" spans="1:21" ht="14.4" customHeight="1" x14ac:dyDescent="0.3">
      <c r="A630" s="831">
        <v>25</v>
      </c>
      <c r="B630" s="832" t="s">
        <v>1399</v>
      </c>
      <c r="C630" s="832" t="s">
        <v>1404</v>
      </c>
      <c r="D630" s="833" t="s">
        <v>2196</v>
      </c>
      <c r="E630" s="834" t="s">
        <v>1415</v>
      </c>
      <c r="F630" s="832" t="s">
        <v>1400</v>
      </c>
      <c r="G630" s="832" t="s">
        <v>1461</v>
      </c>
      <c r="H630" s="832" t="s">
        <v>606</v>
      </c>
      <c r="I630" s="832" t="s">
        <v>1481</v>
      </c>
      <c r="J630" s="832" t="s">
        <v>641</v>
      </c>
      <c r="K630" s="832" t="s">
        <v>1482</v>
      </c>
      <c r="L630" s="835">
        <v>24.22</v>
      </c>
      <c r="M630" s="835">
        <v>290.64</v>
      </c>
      <c r="N630" s="832">
        <v>12</v>
      </c>
      <c r="O630" s="836">
        <v>9.5</v>
      </c>
      <c r="P630" s="835">
        <v>121.1</v>
      </c>
      <c r="Q630" s="837">
        <v>0.41666666666666669</v>
      </c>
      <c r="R630" s="832">
        <v>5</v>
      </c>
      <c r="S630" s="837">
        <v>0.41666666666666669</v>
      </c>
      <c r="T630" s="836">
        <v>3</v>
      </c>
      <c r="U630" s="838">
        <v>0.31578947368421051</v>
      </c>
    </row>
    <row r="631" spans="1:21" ht="14.4" customHeight="1" x14ac:dyDescent="0.3">
      <c r="A631" s="831">
        <v>25</v>
      </c>
      <c r="B631" s="832" t="s">
        <v>1399</v>
      </c>
      <c r="C631" s="832" t="s">
        <v>1404</v>
      </c>
      <c r="D631" s="833" t="s">
        <v>2196</v>
      </c>
      <c r="E631" s="834" t="s">
        <v>1415</v>
      </c>
      <c r="F631" s="832" t="s">
        <v>1400</v>
      </c>
      <c r="G631" s="832" t="s">
        <v>1461</v>
      </c>
      <c r="H631" s="832" t="s">
        <v>606</v>
      </c>
      <c r="I631" s="832" t="s">
        <v>1317</v>
      </c>
      <c r="J631" s="832" t="s">
        <v>641</v>
      </c>
      <c r="K631" s="832" t="s">
        <v>1318</v>
      </c>
      <c r="L631" s="835">
        <v>48.42</v>
      </c>
      <c r="M631" s="835">
        <v>919.98000000000025</v>
      </c>
      <c r="N631" s="832">
        <v>19</v>
      </c>
      <c r="O631" s="836">
        <v>15.5</v>
      </c>
      <c r="P631" s="835">
        <v>484.2000000000001</v>
      </c>
      <c r="Q631" s="837">
        <v>0.52631578947368418</v>
      </c>
      <c r="R631" s="832">
        <v>10</v>
      </c>
      <c r="S631" s="837">
        <v>0.52631578947368418</v>
      </c>
      <c r="T631" s="836">
        <v>7.5</v>
      </c>
      <c r="U631" s="838">
        <v>0.4838709677419355</v>
      </c>
    </row>
    <row r="632" spans="1:21" ht="14.4" customHeight="1" x14ac:dyDescent="0.3">
      <c r="A632" s="831">
        <v>25</v>
      </c>
      <c r="B632" s="832" t="s">
        <v>1399</v>
      </c>
      <c r="C632" s="832" t="s">
        <v>1404</v>
      </c>
      <c r="D632" s="833" t="s">
        <v>2196</v>
      </c>
      <c r="E632" s="834" t="s">
        <v>1415</v>
      </c>
      <c r="F632" s="832" t="s">
        <v>1400</v>
      </c>
      <c r="G632" s="832" t="s">
        <v>1461</v>
      </c>
      <c r="H632" s="832" t="s">
        <v>569</v>
      </c>
      <c r="I632" s="832" t="s">
        <v>1568</v>
      </c>
      <c r="J632" s="832" t="s">
        <v>641</v>
      </c>
      <c r="K632" s="832" t="s">
        <v>1569</v>
      </c>
      <c r="L632" s="835">
        <v>48.42</v>
      </c>
      <c r="M632" s="835">
        <v>1113.6600000000003</v>
      </c>
      <c r="N632" s="832">
        <v>23</v>
      </c>
      <c r="O632" s="836">
        <v>17.5</v>
      </c>
      <c r="P632" s="835">
        <v>532.62000000000012</v>
      </c>
      <c r="Q632" s="837">
        <v>0.47826086956521735</v>
      </c>
      <c r="R632" s="832">
        <v>11</v>
      </c>
      <c r="S632" s="837">
        <v>0.47826086956521741</v>
      </c>
      <c r="T632" s="836">
        <v>9</v>
      </c>
      <c r="U632" s="838">
        <v>0.51428571428571423</v>
      </c>
    </row>
    <row r="633" spans="1:21" ht="14.4" customHeight="1" x14ac:dyDescent="0.3">
      <c r="A633" s="831">
        <v>25</v>
      </c>
      <c r="B633" s="832" t="s">
        <v>1399</v>
      </c>
      <c r="C633" s="832" t="s">
        <v>1404</v>
      </c>
      <c r="D633" s="833" t="s">
        <v>2196</v>
      </c>
      <c r="E633" s="834" t="s">
        <v>1415</v>
      </c>
      <c r="F633" s="832" t="s">
        <v>1400</v>
      </c>
      <c r="G633" s="832" t="s">
        <v>1461</v>
      </c>
      <c r="H633" s="832" t="s">
        <v>569</v>
      </c>
      <c r="I633" s="832" t="s">
        <v>1462</v>
      </c>
      <c r="J633" s="832" t="s">
        <v>641</v>
      </c>
      <c r="K633" s="832" t="s">
        <v>1463</v>
      </c>
      <c r="L633" s="835">
        <v>24.22</v>
      </c>
      <c r="M633" s="835">
        <v>387.52</v>
      </c>
      <c r="N633" s="832">
        <v>16</v>
      </c>
      <c r="O633" s="836">
        <v>12.5</v>
      </c>
      <c r="P633" s="835">
        <v>169.54</v>
      </c>
      <c r="Q633" s="837">
        <v>0.4375</v>
      </c>
      <c r="R633" s="832">
        <v>7</v>
      </c>
      <c r="S633" s="837">
        <v>0.4375</v>
      </c>
      <c r="T633" s="836">
        <v>5.5</v>
      </c>
      <c r="U633" s="838">
        <v>0.44</v>
      </c>
    </row>
    <row r="634" spans="1:21" ht="14.4" customHeight="1" x14ac:dyDescent="0.3">
      <c r="A634" s="831">
        <v>25</v>
      </c>
      <c r="B634" s="832" t="s">
        <v>1399</v>
      </c>
      <c r="C634" s="832" t="s">
        <v>1404</v>
      </c>
      <c r="D634" s="833" t="s">
        <v>2196</v>
      </c>
      <c r="E634" s="834" t="s">
        <v>1415</v>
      </c>
      <c r="F634" s="832" t="s">
        <v>1400</v>
      </c>
      <c r="G634" s="832" t="s">
        <v>1483</v>
      </c>
      <c r="H634" s="832" t="s">
        <v>569</v>
      </c>
      <c r="I634" s="832" t="s">
        <v>1484</v>
      </c>
      <c r="J634" s="832" t="s">
        <v>759</v>
      </c>
      <c r="K634" s="832" t="s">
        <v>1485</v>
      </c>
      <c r="L634" s="835">
        <v>32.25</v>
      </c>
      <c r="M634" s="835">
        <v>32.25</v>
      </c>
      <c r="N634" s="832">
        <v>1</v>
      </c>
      <c r="O634" s="836">
        <v>0.5</v>
      </c>
      <c r="P634" s="835">
        <v>32.25</v>
      </c>
      <c r="Q634" s="837">
        <v>1</v>
      </c>
      <c r="R634" s="832">
        <v>1</v>
      </c>
      <c r="S634" s="837">
        <v>1</v>
      </c>
      <c r="T634" s="836">
        <v>0.5</v>
      </c>
      <c r="U634" s="838">
        <v>1</v>
      </c>
    </row>
    <row r="635" spans="1:21" ht="14.4" customHeight="1" x14ac:dyDescent="0.3">
      <c r="A635" s="831">
        <v>25</v>
      </c>
      <c r="B635" s="832" t="s">
        <v>1399</v>
      </c>
      <c r="C635" s="832" t="s">
        <v>1404</v>
      </c>
      <c r="D635" s="833" t="s">
        <v>2196</v>
      </c>
      <c r="E635" s="834" t="s">
        <v>1415</v>
      </c>
      <c r="F635" s="832" t="s">
        <v>1400</v>
      </c>
      <c r="G635" s="832" t="s">
        <v>1483</v>
      </c>
      <c r="H635" s="832" t="s">
        <v>569</v>
      </c>
      <c r="I635" s="832" t="s">
        <v>1570</v>
      </c>
      <c r="J635" s="832" t="s">
        <v>759</v>
      </c>
      <c r="K635" s="832" t="s">
        <v>1495</v>
      </c>
      <c r="L635" s="835">
        <v>103.67</v>
      </c>
      <c r="M635" s="835">
        <v>103.67</v>
      </c>
      <c r="N635" s="832">
        <v>1</v>
      </c>
      <c r="O635" s="836">
        <v>1</v>
      </c>
      <c r="P635" s="835">
        <v>103.67</v>
      </c>
      <c r="Q635" s="837">
        <v>1</v>
      </c>
      <c r="R635" s="832">
        <v>1</v>
      </c>
      <c r="S635" s="837">
        <v>1</v>
      </c>
      <c r="T635" s="836">
        <v>1</v>
      </c>
      <c r="U635" s="838">
        <v>1</v>
      </c>
    </row>
    <row r="636" spans="1:21" ht="14.4" customHeight="1" x14ac:dyDescent="0.3">
      <c r="A636" s="831">
        <v>25</v>
      </c>
      <c r="B636" s="832" t="s">
        <v>1399</v>
      </c>
      <c r="C636" s="832" t="s">
        <v>1404</v>
      </c>
      <c r="D636" s="833" t="s">
        <v>2196</v>
      </c>
      <c r="E636" s="834" t="s">
        <v>1415</v>
      </c>
      <c r="F636" s="832" t="s">
        <v>1400</v>
      </c>
      <c r="G636" s="832" t="s">
        <v>1532</v>
      </c>
      <c r="H636" s="832" t="s">
        <v>569</v>
      </c>
      <c r="I636" s="832" t="s">
        <v>1571</v>
      </c>
      <c r="J636" s="832" t="s">
        <v>621</v>
      </c>
      <c r="K636" s="832" t="s">
        <v>1534</v>
      </c>
      <c r="L636" s="835">
        <v>108.44</v>
      </c>
      <c r="M636" s="835">
        <v>108.44</v>
      </c>
      <c r="N636" s="832">
        <v>1</v>
      </c>
      <c r="O636" s="836">
        <v>0.5</v>
      </c>
      <c r="P636" s="835">
        <v>108.44</v>
      </c>
      <c r="Q636" s="837">
        <v>1</v>
      </c>
      <c r="R636" s="832">
        <v>1</v>
      </c>
      <c r="S636" s="837">
        <v>1</v>
      </c>
      <c r="T636" s="836">
        <v>0.5</v>
      </c>
      <c r="U636" s="838">
        <v>1</v>
      </c>
    </row>
    <row r="637" spans="1:21" ht="14.4" customHeight="1" x14ac:dyDescent="0.3">
      <c r="A637" s="831">
        <v>25</v>
      </c>
      <c r="B637" s="832" t="s">
        <v>1399</v>
      </c>
      <c r="C637" s="832" t="s">
        <v>1404</v>
      </c>
      <c r="D637" s="833" t="s">
        <v>2196</v>
      </c>
      <c r="E637" s="834" t="s">
        <v>1415</v>
      </c>
      <c r="F637" s="832" t="s">
        <v>1400</v>
      </c>
      <c r="G637" s="832" t="s">
        <v>1464</v>
      </c>
      <c r="H637" s="832" t="s">
        <v>606</v>
      </c>
      <c r="I637" s="832" t="s">
        <v>1329</v>
      </c>
      <c r="J637" s="832" t="s">
        <v>1330</v>
      </c>
      <c r="K637" s="832" t="s">
        <v>1331</v>
      </c>
      <c r="L637" s="835">
        <v>0</v>
      </c>
      <c r="M637" s="835">
        <v>0</v>
      </c>
      <c r="N637" s="832">
        <v>5</v>
      </c>
      <c r="O637" s="836">
        <v>5</v>
      </c>
      <c r="P637" s="835">
        <v>0</v>
      </c>
      <c r="Q637" s="837"/>
      <c r="R637" s="832">
        <v>1</v>
      </c>
      <c r="S637" s="837">
        <v>0.2</v>
      </c>
      <c r="T637" s="836">
        <v>1</v>
      </c>
      <c r="U637" s="838">
        <v>0.2</v>
      </c>
    </row>
    <row r="638" spans="1:21" ht="14.4" customHeight="1" x14ac:dyDescent="0.3">
      <c r="A638" s="831">
        <v>25</v>
      </c>
      <c r="B638" s="832" t="s">
        <v>1399</v>
      </c>
      <c r="C638" s="832" t="s">
        <v>1404</v>
      </c>
      <c r="D638" s="833" t="s">
        <v>2196</v>
      </c>
      <c r="E638" s="834" t="s">
        <v>1415</v>
      </c>
      <c r="F638" s="832" t="s">
        <v>1400</v>
      </c>
      <c r="G638" s="832" t="s">
        <v>1572</v>
      </c>
      <c r="H638" s="832" t="s">
        <v>569</v>
      </c>
      <c r="I638" s="832" t="s">
        <v>2079</v>
      </c>
      <c r="J638" s="832" t="s">
        <v>2080</v>
      </c>
      <c r="K638" s="832" t="s">
        <v>2081</v>
      </c>
      <c r="L638" s="835">
        <v>300.68</v>
      </c>
      <c r="M638" s="835">
        <v>902.04</v>
      </c>
      <c r="N638" s="832">
        <v>3</v>
      </c>
      <c r="O638" s="836">
        <v>3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" customHeight="1" x14ac:dyDescent="0.3">
      <c r="A639" s="831">
        <v>25</v>
      </c>
      <c r="B639" s="832" t="s">
        <v>1399</v>
      </c>
      <c r="C639" s="832" t="s">
        <v>1404</v>
      </c>
      <c r="D639" s="833" t="s">
        <v>2196</v>
      </c>
      <c r="E639" s="834" t="s">
        <v>1441</v>
      </c>
      <c r="F639" s="832" t="s">
        <v>1400</v>
      </c>
      <c r="G639" s="832" t="s">
        <v>1503</v>
      </c>
      <c r="H639" s="832" t="s">
        <v>569</v>
      </c>
      <c r="I639" s="832" t="s">
        <v>1504</v>
      </c>
      <c r="J639" s="832" t="s">
        <v>768</v>
      </c>
      <c r="K639" s="832" t="s">
        <v>1505</v>
      </c>
      <c r="L639" s="835">
        <v>462.73</v>
      </c>
      <c r="M639" s="835">
        <v>462.73</v>
      </c>
      <c r="N639" s="832">
        <v>1</v>
      </c>
      <c r="O639" s="836">
        <v>1</v>
      </c>
      <c r="P639" s="835">
        <v>462.73</v>
      </c>
      <c r="Q639" s="837">
        <v>1</v>
      </c>
      <c r="R639" s="832">
        <v>1</v>
      </c>
      <c r="S639" s="837">
        <v>1</v>
      </c>
      <c r="T639" s="836">
        <v>1</v>
      </c>
      <c r="U639" s="838">
        <v>1</v>
      </c>
    </row>
    <row r="640" spans="1:21" ht="14.4" customHeight="1" x14ac:dyDescent="0.3">
      <c r="A640" s="831">
        <v>25</v>
      </c>
      <c r="B640" s="832" t="s">
        <v>1399</v>
      </c>
      <c r="C640" s="832" t="s">
        <v>1404</v>
      </c>
      <c r="D640" s="833" t="s">
        <v>2196</v>
      </c>
      <c r="E640" s="834" t="s">
        <v>1441</v>
      </c>
      <c r="F640" s="832" t="s">
        <v>1400</v>
      </c>
      <c r="G640" s="832" t="s">
        <v>1503</v>
      </c>
      <c r="H640" s="832" t="s">
        <v>569</v>
      </c>
      <c r="I640" s="832" t="s">
        <v>2037</v>
      </c>
      <c r="J640" s="832" t="s">
        <v>2038</v>
      </c>
      <c r="K640" s="832" t="s">
        <v>2039</v>
      </c>
      <c r="L640" s="835">
        <v>263.26</v>
      </c>
      <c r="M640" s="835">
        <v>263.26</v>
      </c>
      <c r="N640" s="832">
        <v>1</v>
      </c>
      <c r="O640" s="836">
        <v>1</v>
      </c>
      <c r="P640" s="835"/>
      <c r="Q640" s="837">
        <v>0</v>
      </c>
      <c r="R640" s="832"/>
      <c r="S640" s="837">
        <v>0</v>
      </c>
      <c r="T640" s="836"/>
      <c r="U640" s="838">
        <v>0</v>
      </c>
    </row>
    <row r="641" spans="1:21" ht="14.4" customHeight="1" x14ac:dyDescent="0.3">
      <c r="A641" s="831">
        <v>25</v>
      </c>
      <c r="B641" s="832" t="s">
        <v>1399</v>
      </c>
      <c r="C641" s="832" t="s">
        <v>1404</v>
      </c>
      <c r="D641" s="833" t="s">
        <v>2196</v>
      </c>
      <c r="E641" s="834" t="s">
        <v>1441</v>
      </c>
      <c r="F641" s="832" t="s">
        <v>1400</v>
      </c>
      <c r="G641" s="832" t="s">
        <v>1454</v>
      </c>
      <c r="H641" s="832" t="s">
        <v>606</v>
      </c>
      <c r="I641" s="832" t="s">
        <v>1264</v>
      </c>
      <c r="J641" s="832" t="s">
        <v>1018</v>
      </c>
      <c r="K641" s="832" t="s">
        <v>1265</v>
      </c>
      <c r="L641" s="835">
        <v>154.36000000000001</v>
      </c>
      <c r="M641" s="835">
        <v>14201.119999999995</v>
      </c>
      <c r="N641" s="832">
        <v>92</v>
      </c>
      <c r="O641" s="836">
        <v>78</v>
      </c>
      <c r="P641" s="835">
        <v>5402.5999999999995</v>
      </c>
      <c r="Q641" s="837">
        <v>0.38043478260869573</v>
      </c>
      <c r="R641" s="832">
        <v>35</v>
      </c>
      <c r="S641" s="837">
        <v>0.38043478260869568</v>
      </c>
      <c r="T641" s="836">
        <v>26</v>
      </c>
      <c r="U641" s="838">
        <v>0.33333333333333331</v>
      </c>
    </row>
    <row r="642" spans="1:21" ht="14.4" customHeight="1" x14ac:dyDescent="0.3">
      <c r="A642" s="831">
        <v>25</v>
      </c>
      <c r="B642" s="832" t="s">
        <v>1399</v>
      </c>
      <c r="C642" s="832" t="s">
        <v>1404</v>
      </c>
      <c r="D642" s="833" t="s">
        <v>2196</v>
      </c>
      <c r="E642" s="834" t="s">
        <v>1441</v>
      </c>
      <c r="F642" s="832" t="s">
        <v>1400</v>
      </c>
      <c r="G642" s="832" t="s">
        <v>1454</v>
      </c>
      <c r="H642" s="832" t="s">
        <v>606</v>
      </c>
      <c r="I642" s="832" t="s">
        <v>1389</v>
      </c>
      <c r="J642" s="832" t="s">
        <v>1390</v>
      </c>
      <c r="K642" s="832" t="s">
        <v>1391</v>
      </c>
      <c r="L642" s="835">
        <v>111.22</v>
      </c>
      <c r="M642" s="835">
        <v>111.22</v>
      </c>
      <c r="N642" s="832">
        <v>1</v>
      </c>
      <c r="O642" s="836">
        <v>1</v>
      </c>
      <c r="P642" s="835">
        <v>111.22</v>
      </c>
      <c r="Q642" s="837">
        <v>1</v>
      </c>
      <c r="R642" s="832">
        <v>1</v>
      </c>
      <c r="S642" s="837">
        <v>1</v>
      </c>
      <c r="T642" s="836">
        <v>1</v>
      </c>
      <c r="U642" s="838">
        <v>1</v>
      </c>
    </row>
    <row r="643" spans="1:21" ht="14.4" customHeight="1" x14ac:dyDescent="0.3">
      <c r="A643" s="831">
        <v>25</v>
      </c>
      <c r="B643" s="832" t="s">
        <v>1399</v>
      </c>
      <c r="C643" s="832" t="s">
        <v>1404</v>
      </c>
      <c r="D643" s="833" t="s">
        <v>2196</v>
      </c>
      <c r="E643" s="834" t="s">
        <v>1441</v>
      </c>
      <c r="F643" s="832" t="s">
        <v>1400</v>
      </c>
      <c r="G643" s="832" t="s">
        <v>1454</v>
      </c>
      <c r="H643" s="832" t="s">
        <v>569</v>
      </c>
      <c r="I643" s="832" t="s">
        <v>1506</v>
      </c>
      <c r="J643" s="832" t="s">
        <v>1018</v>
      </c>
      <c r="K643" s="832" t="s">
        <v>1265</v>
      </c>
      <c r="L643" s="835">
        <v>154.36000000000001</v>
      </c>
      <c r="M643" s="835">
        <v>1080.52</v>
      </c>
      <c r="N643" s="832">
        <v>7</v>
      </c>
      <c r="O643" s="836">
        <v>6</v>
      </c>
      <c r="P643" s="835">
        <v>463.08000000000004</v>
      </c>
      <c r="Q643" s="837">
        <v>0.4285714285714286</v>
      </c>
      <c r="R643" s="832">
        <v>3</v>
      </c>
      <c r="S643" s="837">
        <v>0.42857142857142855</v>
      </c>
      <c r="T643" s="836">
        <v>2.5</v>
      </c>
      <c r="U643" s="838">
        <v>0.41666666666666669</v>
      </c>
    </row>
    <row r="644" spans="1:21" ht="14.4" customHeight="1" x14ac:dyDescent="0.3">
      <c r="A644" s="831">
        <v>25</v>
      </c>
      <c r="B644" s="832" t="s">
        <v>1399</v>
      </c>
      <c r="C644" s="832" t="s">
        <v>1404</v>
      </c>
      <c r="D644" s="833" t="s">
        <v>2196</v>
      </c>
      <c r="E644" s="834" t="s">
        <v>1441</v>
      </c>
      <c r="F644" s="832" t="s">
        <v>1400</v>
      </c>
      <c r="G644" s="832" t="s">
        <v>1454</v>
      </c>
      <c r="H644" s="832" t="s">
        <v>569</v>
      </c>
      <c r="I644" s="832" t="s">
        <v>1576</v>
      </c>
      <c r="J644" s="832" t="s">
        <v>1018</v>
      </c>
      <c r="K644" s="832" t="s">
        <v>1265</v>
      </c>
      <c r="L644" s="835">
        <v>154.36000000000001</v>
      </c>
      <c r="M644" s="835">
        <v>154.36000000000001</v>
      </c>
      <c r="N644" s="832">
        <v>1</v>
      </c>
      <c r="O644" s="836">
        <v>1</v>
      </c>
      <c r="P644" s="835">
        <v>154.36000000000001</v>
      </c>
      <c r="Q644" s="837">
        <v>1</v>
      </c>
      <c r="R644" s="832">
        <v>1</v>
      </c>
      <c r="S644" s="837">
        <v>1</v>
      </c>
      <c r="T644" s="836">
        <v>1</v>
      </c>
      <c r="U644" s="838">
        <v>1</v>
      </c>
    </row>
    <row r="645" spans="1:21" ht="14.4" customHeight="1" x14ac:dyDescent="0.3">
      <c r="A645" s="831">
        <v>25</v>
      </c>
      <c r="B645" s="832" t="s">
        <v>1399</v>
      </c>
      <c r="C645" s="832" t="s">
        <v>1404</v>
      </c>
      <c r="D645" s="833" t="s">
        <v>2196</v>
      </c>
      <c r="E645" s="834" t="s">
        <v>1441</v>
      </c>
      <c r="F645" s="832" t="s">
        <v>1400</v>
      </c>
      <c r="G645" s="832" t="s">
        <v>1742</v>
      </c>
      <c r="H645" s="832" t="s">
        <v>569</v>
      </c>
      <c r="I645" s="832" t="s">
        <v>1743</v>
      </c>
      <c r="J645" s="832" t="s">
        <v>1744</v>
      </c>
      <c r="K645" s="832" t="s">
        <v>1745</v>
      </c>
      <c r="L645" s="835">
        <v>119.7</v>
      </c>
      <c r="M645" s="835">
        <v>119.7</v>
      </c>
      <c r="N645" s="832">
        <v>1</v>
      </c>
      <c r="O645" s="836">
        <v>1</v>
      </c>
      <c r="P645" s="835">
        <v>119.7</v>
      </c>
      <c r="Q645" s="837">
        <v>1</v>
      </c>
      <c r="R645" s="832">
        <v>1</v>
      </c>
      <c r="S645" s="837">
        <v>1</v>
      </c>
      <c r="T645" s="836">
        <v>1</v>
      </c>
      <c r="U645" s="838">
        <v>1</v>
      </c>
    </row>
    <row r="646" spans="1:21" ht="14.4" customHeight="1" x14ac:dyDescent="0.3">
      <c r="A646" s="831">
        <v>25</v>
      </c>
      <c r="B646" s="832" t="s">
        <v>1399</v>
      </c>
      <c r="C646" s="832" t="s">
        <v>1404</v>
      </c>
      <c r="D646" s="833" t="s">
        <v>2196</v>
      </c>
      <c r="E646" s="834" t="s">
        <v>1441</v>
      </c>
      <c r="F646" s="832" t="s">
        <v>1400</v>
      </c>
      <c r="G646" s="832" t="s">
        <v>1467</v>
      </c>
      <c r="H646" s="832" t="s">
        <v>569</v>
      </c>
      <c r="I646" s="832" t="s">
        <v>1468</v>
      </c>
      <c r="J646" s="832" t="s">
        <v>834</v>
      </c>
      <c r="K646" s="832" t="s">
        <v>1469</v>
      </c>
      <c r="L646" s="835">
        <v>0</v>
      </c>
      <c r="M646" s="835">
        <v>0</v>
      </c>
      <c r="N646" s="832">
        <v>1</v>
      </c>
      <c r="O646" s="836">
        <v>0.5</v>
      </c>
      <c r="P646" s="835"/>
      <c r="Q646" s="837"/>
      <c r="R646" s="832"/>
      <c r="S646" s="837">
        <v>0</v>
      </c>
      <c r="T646" s="836"/>
      <c r="U646" s="838">
        <v>0</v>
      </c>
    </row>
    <row r="647" spans="1:21" ht="14.4" customHeight="1" x14ac:dyDescent="0.3">
      <c r="A647" s="831">
        <v>25</v>
      </c>
      <c r="B647" s="832" t="s">
        <v>1399</v>
      </c>
      <c r="C647" s="832" t="s">
        <v>1404</v>
      </c>
      <c r="D647" s="833" t="s">
        <v>2196</v>
      </c>
      <c r="E647" s="834" t="s">
        <v>1441</v>
      </c>
      <c r="F647" s="832" t="s">
        <v>1400</v>
      </c>
      <c r="G647" s="832" t="s">
        <v>1467</v>
      </c>
      <c r="H647" s="832" t="s">
        <v>569</v>
      </c>
      <c r="I647" s="832" t="s">
        <v>2044</v>
      </c>
      <c r="J647" s="832" t="s">
        <v>836</v>
      </c>
      <c r="K647" s="832" t="s">
        <v>837</v>
      </c>
      <c r="L647" s="835">
        <v>0</v>
      </c>
      <c r="M647" s="835">
        <v>0</v>
      </c>
      <c r="N647" s="832">
        <v>1</v>
      </c>
      <c r="O647" s="836">
        <v>1</v>
      </c>
      <c r="P647" s="835"/>
      <c r="Q647" s="837"/>
      <c r="R647" s="832"/>
      <c r="S647" s="837">
        <v>0</v>
      </c>
      <c r="T647" s="836"/>
      <c r="U647" s="838">
        <v>0</v>
      </c>
    </row>
    <row r="648" spans="1:21" ht="14.4" customHeight="1" x14ac:dyDescent="0.3">
      <c r="A648" s="831">
        <v>25</v>
      </c>
      <c r="B648" s="832" t="s">
        <v>1399</v>
      </c>
      <c r="C648" s="832" t="s">
        <v>1404</v>
      </c>
      <c r="D648" s="833" t="s">
        <v>2196</v>
      </c>
      <c r="E648" s="834" t="s">
        <v>1441</v>
      </c>
      <c r="F648" s="832" t="s">
        <v>1400</v>
      </c>
      <c r="G648" s="832" t="s">
        <v>1507</v>
      </c>
      <c r="H648" s="832" t="s">
        <v>569</v>
      </c>
      <c r="I648" s="832" t="s">
        <v>1555</v>
      </c>
      <c r="J648" s="832" t="s">
        <v>1272</v>
      </c>
      <c r="K648" s="832" t="s">
        <v>1556</v>
      </c>
      <c r="L648" s="835">
        <v>238.72</v>
      </c>
      <c r="M648" s="835">
        <v>477.44</v>
      </c>
      <c r="N648" s="832">
        <v>2</v>
      </c>
      <c r="O648" s="836">
        <v>1.5</v>
      </c>
      <c r="P648" s="835">
        <v>477.44</v>
      </c>
      <c r="Q648" s="837">
        <v>1</v>
      </c>
      <c r="R648" s="832">
        <v>2</v>
      </c>
      <c r="S648" s="837">
        <v>1</v>
      </c>
      <c r="T648" s="836">
        <v>1.5</v>
      </c>
      <c r="U648" s="838">
        <v>1</v>
      </c>
    </row>
    <row r="649" spans="1:21" ht="14.4" customHeight="1" x14ac:dyDescent="0.3">
      <c r="A649" s="831">
        <v>25</v>
      </c>
      <c r="B649" s="832" t="s">
        <v>1399</v>
      </c>
      <c r="C649" s="832" t="s">
        <v>1404</v>
      </c>
      <c r="D649" s="833" t="s">
        <v>2196</v>
      </c>
      <c r="E649" s="834" t="s">
        <v>1441</v>
      </c>
      <c r="F649" s="832" t="s">
        <v>1400</v>
      </c>
      <c r="G649" s="832" t="s">
        <v>1507</v>
      </c>
      <c r="H649" s="832" t="s">
        <v>606</v>
      </c>
      <c r="I649" s="832" t="s">
        <v>1508</v>
      </c>
      <c r="J649" s="832" t="s">
        <v>1509</v>
      </c>
      <c r="K649" s="832" t="s">
        <v>1033</v>
      </c>
      <c r="L649" s="835">
        <v>170.52</v>
      </c>
      <c r="M649" s="835">
        <v>170.52</v>
      </c>
      <c r="N649" s="832">
        <v>1</v>
      </c>
      <c r="O649" s="836">
        <v>1</v>
      </c>
      <c r="P649" s="835"/>
      <c r="Q649" s="837">
        <v>0</v>
      </c>
      <c r="R649" s="832"/>
      <c r="S649" s="837">
        <v>0</v>
      </c>
      <c r="T649" s="836"/>
      <c r="U649" s="838">
        <v>0</v>
      </c>
    </row>
    <row r="650" spans="1:21" ht="14.4" customHeight="1" x14ac:dyDescent="0.3">
      <c r="A650" s="831">
        <v>25</v>
      </c>
      <c r="B650" s="832" t="s">
        <v>1399</v>
      </c>
      <c r="C650" s="832" t="s">
        <v>1404</v>
      </c>
      <c r="D650" s="833" t="s">
        <v>2196</v>
      </c>
      <c r="E650" s="834" t="s">
        <v>1441</v>
      </c>
      <c r="F650" s="832" t="s">
        <v>1400</v>
      </c>
      <c r="G650" s="832" t="s">
        <v>1598</v>
      </c>
      <c r="H650" s="832" t="s">
        <v>569</v>
      </c>
      <c r="I650" s="832" t="s">
        <v>2131</v>
      </c>
      <c r="J650" s="832" t="s">
        <v>1669</v>
      </c>
      <c r="K650" s="832" t="s">
        <v>1361</v>
      </c>
      <c r="L650" s="835">
        <v>0</v>
      </c>
      <c r="M650" s="835">
        <v>0</v>
      </c>
      <c r="N650" s="832">
        <v>1</v>
      </c>
      <c r="O650" s="836">
        <v>1</v>
      </c>
      <c r="P650" s="835">
        <v>0</v>
      </c>
      <c r="Q650" s="837"/>
      <c r="R650" s="832">
        <v>1</v>
      </c>
      <c r="S650" s="837">
        <v>1</v>
      </c>
      <c r="T650" s="836">
        <v>1</v>
      </c>
      <c r="U650" s="838">
        <v>1</v>
      </c>
    </row>
    <row r="651" spans="1:21" ht="14.4" customHeight="1" x14ac:dyDescent="0.3">
      <c r="A651" s="831">
        <v>25</v>
      </c>
      <c r="B651" s="832" t="s">
        <v>1399</v>
      </c>
      <c r="C651" s="832" t="s">
        <v>1404</v>
      </c>
      <c r="D651" s="833" t="s">
        <v>2196</v>
      </c>
      <c r="E651" s="834" t="s">
        <v>1441</v>
      </c>
      <c r="F651" s="832" t="s">
        <v>1400</v>
      </c>
      <c r="G651" s="832" t="s">
        <v>1868</v>
      </c>
      <c r="H651" s="832" t="s">
        <v>606</v>
      </c>
      <c r="I651" s="832" t="s">
        <v>1869</v>
      </c>
      <c r="J651" s="832" t="s">
        <v>1870</v>
      </c>
      <c r="K651" s="832" t="s">
        <v>1597</v>
      </c>
      <c r="L651" s="835">
        <v>42.57</v>
      </c>
      <c r="M651" s="835">
        <v>42.57</v>
      </c>
      <c r="N651" s="832">
        <v>1</v>
      </c>
      <c r="O651" s="836">
        <v>0.5</v>
      </c>
      <c r="P651" s="835"/>
      <c r="Q651" s="837">
        <v>0</v>
      </c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25</v>
      </c>
      <c r="B652" s="832" t="s">
        <v>1399</v>
      </c>
      <c r="C652" s="832" t="s">
        <v>1404</v>
      </c>
      <c r="D652" s="833" t="s">
        <v>2196</v>
      </c>
      <c r="E652" s="834" t="s">
        <v>1441</v>
      </c>
      <c r="F652" s="832" t="s">
        <v>1400</v>
      </c>
      <c r="G652" s="832" t="s">
        <v>1510</v>
      </c>
      <c r="H652" s="832" t="s">
        <v>569</v>
      </c>
      <c r="I652" s="832" t="s">
        <v>2132</v>
      </c>
      <c r="J652" s="832" t="s">
        <v>1672</v>
      </c>
      <c r="K652" s="832" t="s">
        <v>2133</v>
      </c>
      <c r="L652" s="835">
        <v>34.57</v>
      </c>
      <c r="M652" s="835">
        <v>34.57</v>
      </c>
      <c r="N652" s="832">
        <v>1</v>
      </c>
      <c r="O652" s="836">
        <v>1</v>
      </c>
      <c r="P652" s="835">
        <v>34.57</v>
      </c>
      <c r="Q652" s="837">
        <v>1</v>
      </c>
      <c r="R652" s="832">
        <v>1</v>
      </c>
      <c r="S652" s="837">
        <v>1</v>
      </c>
      <c r="T652" s="836">
        <v>1</v>
      </c>
      <c r="U652" s="838">
        <v>1</v>
      </c>
    </row>
    <row r="653" spans="1:21" ht="14.4" customHeight="1" x14ac:dyDescent="0.3">
      <c r="A653" s="831">
        <v>25</v>
      </c>
      <c r="B653" s="832" t="s">
        <v>1399</v>
      </c>
      <c r="C653" s="832" t="s">
        <v>1404</v>
      </c>
      <c r="D653" s="833" t="s">
        <v>2196</v>
      </c>
      <c r="E653" s="834" t="s">
        <v>1441</v>
      </c>
      <c r="F653" s="832" t="s">
        <v>1400</v>
      </c>
      <c r="G653" s="832" t="s">
        <v>1564</v>
      </c>
      <c r="H653" s="832" t="s">
        <v>569</v>
      </c>
      <c r="I653" s="832" t="s">
        <v>1797</v>
      </c>
      <c r="J653" s="832" t="s">
        <v>1566</v>
      </c>
      <c r="K653" s="832" t="s">
        <v>1687</v>
      </c>
      <c r="L653" s="835">
        <v>32.28</v>
      </c>
      <c r="M653" s="835">
        <v>64.56</v>
      </c>
      <c r="N653" s="832">
        <v>2</v>
      </c>
      <c r="O653" s="836">
        <v>1.5</v>
      </c>
      <c r="P653" s="835"/>
      <c r="Q653" s="837">
        <v>0</v>
      </c>
      <c r="R653" s="832"/>
      <c r="S653" s="837">
        <v>0</v>
      </c>
      <c r="T653" s="836"/>
      <c r="U653" s="838">
        <v>0</v>
      </c>
    </row>
    <row r="654" spans="1:21" ht="14.4" customHeight="1" x14ac:dyDescent="0.3">
      <c r="A654" s="831">
        <v>25</v>
      </c>
      <c r="B654" s="832" t="s">
        <v>1399</v>
      </c>
      <c r="C654" s="832" t="s">
        <v>1404</v>
      </c>
      <c r="D654" s="833" t="s">
        <v>2196</v>
      </c>
      <c r="E654" s="834" t="s">
        <v>1441</v>
      </c>
      <c r="F654" s="832" t="s">
        <v>1400</v>
      </c>
      <c r="G654" s="832" t="s">
        <v>1564</v>
      </c>
      <c r="H654" s="832" t="s">
        <v>569</v>
      </c>
      <c r="I654" s="832" t="s">
        <v>1565</v>
      </c>
      <c r="J654" s="832" t="s">
        <v>1566</v>
      </c>
      <c r="K654" s="832" t="s">
        <v>1567</v>
      </c>
      <c r="L654" s="835">
        <v>80.7</v>
      </c>
      <c r="M654" s="835">
        <v>403.5</v>
      </c>
      <c r="N654" s="832">
        <v>5</v>
      </c>
      <c r="O654" s="836">
        <v>4.5</v>
      </c>
      <c r="P654" s="835"/>
      <c r="Q654" s="837">
        <v>0</v>
      </c>
      <c r="R654" s="832"/>
      <c r="S654" s="837">
        <v>0</v>
      </c>
      <c r="T654" s="836"/>
      <c r="U654" s="838">
        <v>0</v>
      </c>
    </row>
    <row r="655" spans="1:21" ht="14.4" customHeight="1" x14ac:dyDescent="0.3">
      <c r="A655" s="831">
        <v>25</v>
      </c>
      <c r="B655" s="832" t="s">
        <v>1399</v>
      </c>
      <c r="C655" s="832" t="s">
        <v>1404</v>
      </c>
      <c r="D655" s="833" t="s">
        <v>2196</v>
      </c>
      <c r="E655" s="834" t="s">
        <v>1441</v>
      </c>
      <c r="F655" s="832" t="s">
        <v>1400</v>
      </c>
      <c r="G655" s="832" t="s">
        <v>1564</v>
      </c>
      <c r="H655" s="832" t="s">
        <v>569</v>
      </c>
      <c r="I655" s="832" t="s">
        <v>1798</v>
      </c>
      <c r="J655" s="832" t="s">
        <v>1799</v>
      </c>
      <c r="K655" s="832" t="s">
        <v>1800</v>
      </c>
      <c r="L655" s="835">
        <v>0</v>
      </c>
      <c r="M655" s="835">
        <v>0</v>
      </c>
      <c r="N655" s="832">
        <v>1</v>
      </c>
      <c r="O655" s="836">
        <v>0.5</v>
      </c>
      <c r="P655" s="835">
        <v>0</v>
      </c>
      <c r="Q655" s="837"/>
      <c r="R655" s="832">
        <v>1</v>
      </c>
      <c r="S655" s="837">
        <v>1</v>
      </c>
      <c r="T655" s="836">
        <v>0.5</v>
      </c>
      <c r="U655" s="838">
        <v>1</v>
      </c>
    </row>
    <row r="656" spans="1:21" ht="14.4" customHeight="1" x14ac:dyDescent="0.3">
      <c r="A656" s="831">
        <v>25</v>
      </c>
      <c r="B656" s="832" t="s">
        <v>1399</v>
      </c>
      <c r="C656" s="832" t="s">
        <v>1404</v>
      </c>
      <c r="D656" s="833" t="s">
        <v>2196</v>
      </c>
      <c r="E656" s="834" t="s">
        <v>1441</v>
      </c>
      <c r="F656" s="832" t="s">
        <v>1400</v>
      </c>
      <c r="G656" s="832" t="s">
        <v>1688</v>
      </c>
      <c r="H656" s="832" t="s">
        <v>569</v>
      </c>
      <c r="I656" s="832" t="s">
        <v>1873</v>
      </c>
      <c r="J656" s="832" t="s">
        <v>723</v>
      </c>
      <c r="K656" s="832" t="s">
        <v>1874</v>
      </c>
      <c r="L656" s="835">
        <v>0</v>
      </c>
      <c r="M656" s="835">
        <v>0</v>
      </c>
      <c r="N656" s="832">
        <v>1</v>
      </c>
      <c r="O656" s="836">
        <v>1</v>
      </c>
      <c r="P656" s="835">
        <v>0</v>
      </c>
      <c r="Q656" s="837"/>
      <c r="R656" s="832">
        <v>1</v>
      </c>
      <c r="S656" s="837">
        <v>1</v>
      </c>
      <c r="T656" s="836">
        <v>1</v>
      </c>
      <c r="U656" s="838">
        <v>1</v>
      </c>
    </row>
    <row r="657" spans="1:21" ht="14.4" customHeight="1" x14ac:dyDescent="0.3">
      <c r="A657" s="831">
        <v>25</v>
      </c>
      <c r="B657" s="832" t="s">
        <v>1399</v>
      </c>
      <c r="C657" s="832" t="s">
        <v>1404</v>
      </c>
      <c r="D657" s="833" t="s">
        <v>2196</v>
      </c>
      <c r="E657" s="834" t="s">
        <v>1441</v>
      </c>
      <c r="F657" s="832" t="s">
        <v>1400</v>
      </c>
      <c r="G657" s="832" t="s">
        <v>1537</v>
      </c>
      <c r="H657" s="832" t="s">
        <v>606</v>
      </c>
      <c r="I657" s="832" t="s">
        <v>1313</v>
      </c>
      <c r="J657" s="832" t="s">
        <v>1314</v>
      </c>
      <c r="K657" s="832" t="s">
        <v>1315</v>
      </c>
      <c r="L657" s="835">
        <v>3231.81</v>
      </c>
      <c r="M657" s="835">
        <v>3231.81</v>
      </c>
      <c r="N657" s="832">
        <v>1</v>
      </c>
      <c r="O657" s="836">
        <v>1</v>
      </c>
      <c r="P657" s="835">
        <v>3231.81</v>
      </c>
      <c r="Q657" s="837">
        <v>1</v>
      </c>
      <c r="R657" s="832">
        <v>1</v>
      </c>
      <c r="S657" s="837">
        <v>1</v>
      </c>
      <c r="T657" s="836">
        <v>1</v>
      </c>
      <c r="U657" s="838">
        <v>1</v>
      </c>
    </row>
    <row r="658" spans="1:21" ht="14.4" customHeight="1" x14ac:dyDescent="0.3">
      <c r="A658" s="831">
        <v>25</v>
      </c>
      <c r="B658" s="832" t="s">
        <v>1399</v>
      </c>
      <c r="C658" s="832" t="s">
        <v>1404</v>
      </c>
      <c r="D658" s="833" t="s">
        <v>2196</v>
      </c>
      <c r="E658" s="834" t="s">
        <v>1441</v>
      </c>
      <c r="F658" s="832" t="s">
        <v>1400</v>
      </c>
      <c r="G658" s="832" t="s">
        <v>1602</v>
      </c>
      <c r="H658" s="832" t="s">
        <v>569</v>
      </c>
      <c r="I658" s="832" t="s">
        <v>1880</v>
      </c>
      <c r="J658" s="832" t="s">
        <v>846</v>
      </c>
      <c r="K658" s="832" t="s">
        <v>1604</v>
      </c>
      <c r="L658" s="835">
        <v>107.27</v>
      </c>
      <c r="M658" s="835">
        <v>107.27</v>
      </c>
      <c r="N658" s="832">
        <v>1</v>
      </c>
      <c r="O658" s="836">
        <v>1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" customHeight="1" x14ac:dyDescent="0.3">
      <c r="A659" s="831">
        <v>25</v>
      </c>
      <c r="B659" s="832" t="s">
        <v>1399</v>
      </c>
      <c r="C659" s="832" t="s">
        <v>1404</v>
      </c>
      <c r="D659" s="833" t="s">
        <v>2196</v>
      </c>
      <c r="E659" s="834" t="s">
        <v>1441</v>
      </c>
      <c r="F659" s="832" t="s">
        <v>1400</v>
      </c>
      <c r="G659" s="832" t="s">
        <v>1488</v>
      </c>
      <c r="H659" s="832" t="s">
        <v>569</v>
      </c>
      <c r="I659" s="832" t="s">
        <v>1489</v>
      </c>
      <c r="J659" s="832" t="s">
        <v>1054</v>
      </c>
      <c r="K659" s="832" t="s">
        <v>1490</v>
      </c>
      <c r="L659" s="835">
        <v>48.09</v>
      </c>
      <c r="M659" s="835">
        <v>192.36</v>
      </c>
      <c r="N659" s="832">
        <v>4</v>
      </c>
      <c r="O659" s="836">
        <v>3.5</v>
      </c>
      <c r="P659" s="835">
        <v>48.09</v>
      </c>
      <c r="Q659" s="837">
        <v>0.25</v>
      </c>
      <c r="R659" s="832">
        <v>1</v>
      </c>
      <c r="S659" s="837">
        <v>0.25</v>
      </c>
      <c r="T659" s="836">
        <v>1</v>
      </c>
      <c r="U659" s="838">
        <v>0.2857142857142857</v>
      </c>
    </row>
    <row r="660" spans="1:21" ht="14.4" customHeight="1" x14ac:dyDescent="0.3">
      <c r="A660" s="831">
        <v>25</v>
      </c>
      <c r="B660" s="832" t="s">
        <v>1399</v>
      </c>
      <c r="C660" s="832" t="s">
        <v>1404</v>
      </c>
      <c r="D660" s="833" t="s">
        <v>2196</v>
      </c>
      <c r="E660" s="834" t="s">
        <v>1441</v>
      </c>
      <c r="F660" s="832" t="s">
        <v>1400</v>
      </c>
      <c r="G660" s="832" t="s">
        <v>1488</v>
      </c>
      <c r="H660" s="832" t="s">
        <v>569</v>
      </c>
      <c r="I660" s="832" t="s">
        <v>1762</v>
      </c>
      <c r="J660" s="832" t="s">
        <v>1763</v>
      </c>
      <c r="K660" s="832" t="s">
        <v>1764</v>
      </c>
      <c r="L660" s="835">
        <v>89.91</v>
      </c>
      <c r="M660" s="835">
        <v>179.82</v>
      </c>
      <c r="N660" s="832">
        <v>2</v>
      </c>
      <c r="O660" s="836">
        <v>2</v>
      </c>
      <c r="P660" s="835">
        <v>179.82</v>
      </c>
      <c r="Q660" s="837">
        <v>1</v>
      </c>
      <c r="R660" s="832">
        <v>2</v>
      </c>
      <c r="S660" s="837">
        <v>1</v>
      </c>
      <c r="T660" s="836">
        <v>2</v>
      </c>
      <c r="U660" s="838">
        <v>1</v>
      </c>
    </row>
    <row r="661" spans="1:21" ht="14.4" customHeight="1" x14ac:dyDescent="0.3">
      <c r="A661" s="831">
        <v>25</v>
      </c>
      <c r="B661" s="832" t="s">
        <v>1399</v>
      </c>
      <c r="C661" s="832" t="s">
        <v>1404</v>
      </c>
      <c r="D661" s="833" t="s">
        <v>2196</v>
      </c>
      <c r="E661" s="834" t="s">
        <v>1441</v>
      </c>
      <c r="F661" s="832" t="s">
        <v>1400</v>
      </c>
      <c r="G661" s="832" t="s">
        <v>1605</v>
      </c>
      <c r="H661" s="832" t="s">
        <v>569</v>
      </c>
      <c r="I661" s="832" t="s">
        <v>1606</v>
      </c>
      <c r="J661" s="832" t="s">
        <v>1607</v>
      </c>
      <c r="K661" s="832" t="s">
        <v>1608</v>
      </c>
      <c r="L661" s="835">
        <v>82.31</v>
      </c>
      <c r="M661" s="835">
        <v>493.86</v>
      </c>
      <c r="N661" s="832">
        <v>6</v>
      </c>
      <c r="O661" s="836">
        <v>1.5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25</v>
      </c>
      <c r="B662" s="832" t="s">
        <v>1399</v>
      </c>
      <c r="C662" s="832" t="s">
        <v>1404</v>
      </c>
      <c r="D662" s="833" t="s">
        <v>2196</v>
      </c>
      <c r="E662" s="834" t="s">
        <v>1441</v>
      </c>
      <c r="F662" s="832" t="s">
        <v>1400</v>
      </c>
      <c r="G662" s="832" t="s">
        <v>1612</v>
      </c>
      <c r="H662" s="832" t="s">
        <v>569</v>
      </c>
      <c r="I662" s="832" t="s">
        <v>1833</v>
      </c>
      <c r="J662" s="832" t="s">
        <v>1834</v>
      </c>
      <c r="K662" s="832" t="s">
        <v>1835</v>
      </c>
      <c r="L662" s="835">
        <v>76.180000000000007</v>
      </c>
      <c r="M662" s="835">
        <v>685.62</v>
      </c>
      <c r="N662" s="832">
        <v>9</v>
      </c>
      <c r="O662" s="836">
        <v>5.5</v>
      </c>
      <c r="P662" s="835">
        <v>152.36000000000001</v>
      </c>
      <c r="Q662" s="837">
        <v>0.22222222222222224</v>
      </c>
      <c r="R662" s="832">
        <v>2</v>
      </c>
      <c r="S662" s="837">
        <v>0.22222222222222221</v>
      </c>
      <c r="T662" s="836">
        <v>1</v>
      </c>
      <c r="U662" s="838">
        <v>0.18181818181818182</v>
      </c>
    </row>
    <row r="663" spans="1:21" ht="14.4" customHeight="1" x14ac:dyDescent="0.3">
      <c r="A663" s="831">
        <v>25</v>
      </c>
      <c r="B663" s="832" t="s">
        <v>1399</v>
      </c>
      <c r="C663" s="832" t="s">
        <v>1404</v>
      </c>
      <c r="D663" s="833" t="s">
        <v>2196</v>
      </c>
      <c r="E663" s="834" t="s">
        <v>1441</v>
      </c>
      <c r="F663" s="832" t="s">
        <v>1400</v>
      </c>
      <c r="G663" s="832" t="s">
        <v>1612</v>
      </c>
      <c r="H663" s="832" t="s">
        <v>569</v>
      </c>
      <c r="I663" s="832" t="s">
        <v>1613</v>
      </c>
      <c r="J663" s="832" t="s">
        <v>1614</v>
      </c>
      <c r="K663" s="832" t="s">
        <v>1615</v>
      </c>
      <c r="L663" s="835">
        <v>26.9</v>
      </c>
      <c r="M663" s="835">
        <v>564.9</v>
      </c>
      <c r="N663" s="832">
        <v>21</v>
      </c>
      <c r="O663" s="836">
        <v>14</v>
      </c>
      <c r="P663" s="835">
        <v>295.89999999999998</v>
      </c>
      <c r="Q663" s="837">
        <v>0.52380952380952384</v>
      </c>
      <c r="R663" s="832">
        <v>11</v>
      </c>
      <c r="S663" s="837">
        <v>0.52380952380952384</v>
      </c>
      <c r="T663" s="836">
        <v>7</v>
      </c>
      <c r="U663" s="838">
        <v>0.5</v>
      </c>
    </row>
    <row r="664" spans="1:21" ht="14.4" customHeight="1" x14ac:dyDescent="0.3">
      <c r="A664" s="831">
        <v>25</v>
      </c>
      <c r="B664" s="832" t="s">
        <v>1399</v>
      </c>
      <c r="C664" s="832" t="s">
        <v>1404</v>
      </c>
      <c r="D664" s="833" t="s">
        <v>2196</v>
      </c>
      <c r="E664" s="834" t="s">
        <v>1441</v>
      </c>
      <c r="F664" s="832" t="s">
        <v>1400</v>
      </c>
      <c r="G664" s="832" t="s">
        <v>1612</v>
      </c>
      <c r="H664" s="832" t="s">
        <v>569</v>
      </c>
      <c r="I664" s="832" t="s">
        <v>1997</v>
      </c>
      <c r="J664" s="832" t="s">
        <v>1834</v>
      </c>
      <c r="K664" s="832" t="s">
        <v>1998</v>
      </c>
      <c r="L664" s="835">
        <v>38.08</v>
      </c>
      <c r="M664" s="835">
        <v>456.95999999999992</v>
      </c>
      <c r="N664" s="832">
        <v>12</v>
      </c>
      <c r="O664" s="836">
        <v>6</v>
      </c>
      <c r="P664" s="835">
        <v>266.55999999999995</v>
      </c>
      <c r="Q664" s="837">
        <v>0.58333333333333326</v>
      </c>
      <c r="R664" s="832">
        <v>7</v>
      </c>
      <c r="S664" s="837">
        <v>0.58333333333333337</v>
      </c>
      <c r="T664" s="836">
        <v>3.5</v>
      </c>
      <c r="U664" s="838">
        <v>0.58333333333333337</v>
      </c>
    </row>
    <row r="665" spans="1:21" ht="14.4" customHeight="1" x14ac:dyDescent="0.3">
      <c r="A665" s="831">
        <v>25</v>
      </c>
      <c r="B665" s="832" t="s">
        <v>1399</v>
      </c>
      <c r="C665" s="832" t="s">
        <v>1404</v>
      </c>
      <c r="D665" s="833" t="s">
        <v>2196</v>
      </c>
      <c r="E665" s="834" t="s">
        <v>1441</v>
      </c>
      <c r="F665" s="832" t="s">
        <v>1400</v>
      </c>
      <c r="G665" s="832" t="s">
        <v>1705</v>
      </c>
      <c r="H665" s="832" t="s">
        <v>569</v>
      </c>
      <c r="I665" s="832" t="s">
        <v>2134</v>
      </c>
      <c r="J665" s="832" t="s">
        <v>1766</v>
      </c>
      <c r="K665" s="832" t="s">
        <v>1749</v>
      </c>
      <c r="L665" s="835">
        <v>49.38</v>
      </c>
      <c r="M665" s="835">
        <v>49.38</v>
      </c>
      <c r="N665" s="832">
        <v>1</v>
      </c>
      <c r="O665" s="836">
        <v>1</v>
      </c>
      <c r="P665" s="835">
        <v>49.38</v>
      </c>
      <c r="Q665" s="837">
        <v>1</v>
      </c>
      <c r="R665" s="832">
        <v>1</v>
      </c>
      <c r="S665" s="837">
        <v>1</v>
      </c>
      <c r="T665" s="836">
        <v>1</v>
      </c>
      <c r="U665" s="838">
        <v>1</v>
      </c>
    </row>
    <row r="666" spans="1:21" ht="14.4" customHeight="1" x14ac:dyDescent="0.3">
      <c r="A666" s="831">
        <v>25</v>
      </c>
      <c r="B666" s="832" t="s">
        <v>1399</v>
      </c>
      <c r="C666" s="832" t="s">
        <v>1404</v>
      </c>
      <c r="D666" s="833" t="s">
        <v>2196</v>
      </c>
      <c r="E666" s="834" t="s">
        <v>1441</v>
      </c>
      <c r="F666" s="832" t="s">
        <v>1400</v>
      </c>
      <c r="G666" s="832" t="s">
        <v>1455</v>
      </c>
      <c r="H666" s="832" t="s">
        <v>569</v>
      </c>
      <c r="I666" s="832" t="s">
        <v>1456</v>
      </c>
      <c r="J666" s="832" t="s">
        <v>1457</v>
      </c>
      <c r="K666" s="832" t="s">
        <v>1458</v>
      </c>
      <c r="L666" s="835">
        <v>132.97999999999999</v>
      </c>
      <c r="M666" s="835">
        <v>3191.52</v>
      </c>
      <c r="N666" s="832">
        <v>24</v>
      </c>
      <c r="O666" s="836">
        <v>17</v>
      </c>
      <c r="P666" s="835">
        <v>1728.74</v>
      </c>
      <c r="Q666" s="837">
        <v>0.54166666666666663</v>
      </c>
      <c r="R666" s="832">
        <v>13</v>
      </c>
      <c r="S666" s="837">
        <v>0.54166666666666663</v>
      </c>
      <c r="T666" s="836">
        <v>9</v>
      </c>
      <c r="U666" s="838">
        <v>0.52941176470588236</v>
      </c>
    </row>
    <row r="667" spans="1:21" ht="14.4" customHeight="1" x14ac:dyDescent="0.3">
      <c r="A667" s="831">
        <v>25</v>
      </c>
      <c r="B667" s="832" t="s">
        <v>1399</v>
      </c>
      <c r="C667" s="832" t="s">
        <v>1404</v>
      </c>
      <c r="D667" s="833" t="s">
        <v>2196</v>
      </c>
      <c r="E667" s="834" t="s">
        <v>1441</v>
      </c>
      <c r="F667" s="832" t="s">
        <v>1400</v>
      </c>
      <c r="G667" s="832" t="s">
        <v>1618</v>
      </c>
      <c r="H667" s="832" t="s">
        <v>569</v>
      </c>
      <c r="I667" s="832" t="s">
        <v>1619</v>
      </c>
      <c r="J667" s="832" t="s">
        <v>1620</v>
      </c>
      <c r="K667" s="832" t="s">
        <v>1621</v>
      </c>
      <c r="L667" s="835">
        <v>53.54</v>
      </c>
      <c r="M667" s="835">
        <v>481.86</v>
      </c>
      <c r="N667" s="832">
        <v>9</v>
      </c>
      <c r="O667" s="836">
        <v>1.5</v>
      </c>
      <c r="P667" s="835"/>
      <c r="Q667" s="837">
        <v>0</v>
      </c>
      <c r="R667" s="832"/>
      <c r="S667" s="837">
        <v>0</v>
      </c>
      <c r="T667" s="836"/>
      <c r="U667" s="838">
        <v>0</v>
      </c>
    </row>
    <row r="668" spans="1:21" ht="14.4" customHeight="1" x14ac:dyDescent="0.3">
      <c r="A668" s="831">
        <v>25</v>
      </c>
      <c r="B668" s="832" t="s">
        <v>1399</v>
      </c>
      <c r="C668" s="832" t="s">
        <v>1404</v>
      </c>
      <c r="D668" s="833" t="s">
        <v>2196</v>
      </c>
      <c r="E668" s="834" t="s">
        <v>1441</v>
      </c>
      <c r="F668" s="832" t="s">
        <v>1400</v>
      </c>
      <c r="G668" s="832" t="s">
        <v>1838</v>
      </c>
      <c r="H668" s="832" t="s">
        <v>569</v>
      </c>
      <c r="I668" s="832" t="s">
        <v>1839</v>
      </c>
      <c r="J668" s="832" t="s">
        <v>1840</v>
      </c>
      <c r="K668" s="832" t="s">
        <v>1841</v>
      </c>
      <c r="L668" s="835">
        <v>73.989999999999995</v>
      </c>
      <c r="M668" s="835">
        <v>147.97999999999999</v>
      </c>
      <c r="N668" s="832">
        <v>2</v>
      </c>
      <c r="O668" s="836">
        <v>1</v>
      </c>
      <c r="P668" s="835">
        <v>147.97999999999999</v>
      </c>
      <c r="Q668" s="837">
        <v>1</v>
      </c>
      <c r="R668" s="832">
        <v>2</v>
      </c>
      <c r="S668" s="837">
        <v>1</v>
      </c>
      <c r="T668" s="836">
        <v>1</v>
      </c>
      <c r="U668" s="838">
        <v>1</v>
      </c>
    </row>
    <row r="669" spans="1:21" ht="14.4" customHeight="1" x14ac:dyDescent="0.3">
      <c r="A669" s="831">
        <v>25</v>
      </c>
      <c r="B669" s="832" t="s">
        <v>1399</v>
      </c>
      <c r="C669" s="832" t="s">
        <v>1404</v>
      </c>
      <c r="D669" s="833" t="s">
        <v>2196</v>
      </c>
      <c r="E669" s="834" t="s">
        <v>1441</v>
      </c>
      <c r="F669" s="832" t="s">
        <v>1400</v>
      </c>
      <c r="G669" s="832" t="s">
        <v>1717</v>
      </c>
      <c r="H669" s="832" t="s">
        <v>569</v>
      </c>
      <c r="I669" s="832" t="s">
        <v>1718</v>
      </c>
      <c r="J669" s="832" t="s">
        <v>1719</v>
      </c>
      <c r="K669" s="832" t="s">
        <v>1223</v>
      </c>
      <c r="L669" s="835">
        <v>38.56</v>
      </c>
      <c r="M669" s="835">
        <v>38.56</v>
      </c>
      <c r="N669" s="832">
        <v>1</v>
      </c>
      <c r="O669" s="836">
        <v>1</v>
      </c>
      <c r="P669" s="835"/>
      <c r="Q669" s="837">
        <v>0</v>
      </c>
      <c r="R669" s="832"/>
      <c r="S669" s="837">
        <v>0</v>
      </c>
      <c r="T669" s="836"/>
      <c r="U669" s="838">
        <v>0</v>
      </c>
    </row>
    <row r="670" spans="1:21" ht="14.4" customHeight="1" x14ac:dyDescent="0.3">
      <c r="A670" s="831">
        <v>25</v>
      </c>
      <c r="B670" s="832" t="s">
        <v>1399</v>
      </c>
      <c r="C670" s="832" t="s">
        <v>1404</v>
      </c>
      <c r="D670" s="833" t="s">
        <v>2196</v>
      </c>
      <c r="E670" s="834" t="s">
        <v>1441</v>
      </c>
      <c r="F670" s="832" t="s">
        <v>1400</v>
      </c>
      <c r="G670" s="832" t="s">
        <v>2135</v>
      </c>
      <c r="H670" s="832" t="s">
        <v>606</v>
      </c>
      <c r="I670" s="832" t="s">
        <v>1354</v>
      </c>
      <c r="J670" s="832" t="s">
        <v>1355</v>
      </c>
      <c r="K670" s="832" t="s">
        <v>1356</v>
      </c>
      <c r="L670" s="835">
        <v>0</v>
      </c>
      <c r="M670" s="835">
        <v>0</v>
      </c>
      <c r="N670" s="832">
        <v>2</v>
      </c>
      <c r="O670" s="836">
        <v>1.5</v>
      </c>
      <c r="P670" s="835">
        <v>0</v>
      </c>
      <c r="Q670" s="837"/>
      <c r="R670" s="832">
        <v>1</v>
      </c>
      <c r="S670" s="837">
        <v>0.5</v>
      </c>
      <c r="T670" s="836">
        <v>0.5</v>
      </c>
      <c r="U670" s="838">
        <v>0.33333333333333331</v>
      </c>
    </row>
    <row r="671" spans="1:21" ht="14.4" customHeight="1" x14ac:dyDescent="0.3">
      <c r="A671" s="831">
        <v>25</v>
      </c>
      <c r="B671" s="832" t="s">
        <v>1399</v>
      </c>
      <c r="C671" s="832" t="s">
        <v>1404</v>
      </c>
      <c r="D671" s="833" t="s">
        <v>2196</v>
      </c>
      <c r="E671" s="834" t="s">
        <v>1441</v>
      </c>
      <c r="F671" s="832" t="s">
        <v>1400</v>
      </c>
      <c r="G671" s="832" t="s">
        <v>1514</v>
      </c>
      <c r="H671" s="832" t="s">
        <v>606</v>
      </c>
      <c r="I671" s="832" t="s">
        <v>1515</v>
      </c>
      <c r="J671" s="832" t="s">
        <v>1516</v>
      </c>
      <c r="K671" s="832" t="s">
        <v>1517</v>
      </c>
      <c r="L671" s="835">
        <v>141.25</v>
      </c>
      <c r="M671" s="835">
        <v>423.75</v>
      </c>
      <c r="N671" s="832">
        <v>3</v>
      </c>
      <c r="O671" s="836">
        <v>2</v>
      </c>
      <c r="P671" s="835">
        <v>141.25</v>
      </c>
      <c r="Q671" s="837">
        <v>0.33333333333333331</v>
      </c>
      <c r="R671" s="832">
        <v>1</v>
      </c>
      <c r="S671" s="837">
        <v>0.33333333333333331</v>
      </c>
      <c r="T671" s="836">
        <v>0.5</v>
      </c>
      <c r="U671" s="838">
        <v>0.25</v>
      </c>
    </row>
    <row r="672" spans="1:21" ht="14.4" customHeight="1" x14ac:dyDescent="0.3">
      <c r="A672" s="831">
        <v>25</v>
      </c>
      <c r="B672" s="832" t="s">
        <v>1399</v>
      </c>
      <c r="C672" s="832" t="s">
        <v>1404</v>
      </c>
      <c r="D672" s="833" t="s">
        <v>2196</v>
      </c>
      <c r="E672" s="834" t="s">
        <v>1441</v>
      </c>
      <c r="F672" s="832" t="s">
        <v>1400</v>
      </c>
      <c r="G672" s="832" t="s">
        <v>1461</v>
      </c>
      <c r="H672" s="832" t="s">
        <v>606</v>
      </c>
      <c r="I672" s="832" t="s">
        <v>1481</v>
      </c>
      <c r="J672" s="832" t="s">
        <v>641</v>
      </c>
      <c r="K672" s="832" t="s">
        <v>1482</v>
      </c>
      <c r="L672" s="835">
        <v>24.22</v>
      </c>
      <c r="M672" s="835">
        <v>24.22</v>
      </c>
      <c r="N672" s="832">
        <v>1</v>
      </c>
      <c r="O672" s="836">
        <v>0.5</v>
      </c>
      <c r="P672" s="835">
        <v>24.22</v>
      </c>
      <c r="Q672" s="837">
        <v>1</v>
      </c>
      <c r="R672" s="832">
        <v>1</v>
      </c>
      <c r="S672" s="837">
        <v>1</v>
      </c>
      <c r="T672" s="836">
        <v>0.5</v>
      </c>
      <c r="U672" s="838">
        <v>1</v>
      </c>
    </row>
    <row r="673" spans="1:21" ht="14.4" customHeight="1" x14ac:dyDescent="0.3">
      <c r="A673" s="831">
        <v>25</v>
      </c>
      <c r="B673" s="832" t="s">
        <v>1399</v>
      </c>
      <c r="C673" s="832" t="s">
        <v>1404</v>
      </c>
      <c r="D673" s="833" t="s">
        <v>2196</v>
      </c>
      <c r="E673" s="834" t="s">
        <v>1441</v>
      </c>
      <c r="F673" s="832" t="s">
        <v>1400</v>
      </c>
      <c r="G673" s="832" t="s">
        <v>1461</v>
      </c>
      <c r="H673" s="832" t="s">
        <v>606</v>
      </c>
      <c r="I673" s="832" t="s">
        <v>1317</v>
      </c>
      <c r="J673" s="832" t="s">
        <v>641</v>
      </c>
      <c r="K673" s="832" t="s">
        <v>1318</v>
      </c>
      <c r="L673" s="835">
        <v>48.42</v>
      </c>
      <c r="M673" s="835">
        <v>96.84</v>
      </c>
      <c r="N673" s="832">
        <v>2</v>
      </c>
      <c r="O673" s="836">
        <v>1.5</v>
      </c>
      <c r="P673" s="835">
        <v>48.42</v>
      </c>
      <c r="Q673" s="837">
        <v>0.5</v>
      </c>
      <c r="R673" s="832">
        <v>1</v>
      </c>
      <c r="S673" s="837">
        <v>0.5</v>
      </c>
      <c r="T673" s="836">
        <v>1</v>
      </c>
      <c r="U673" s="838">
        <v>0.66666666666666663</v>
      </c>
    </row>
    <row r="674" spans="1:21" ht="14.4" customHeight="1" x14ac:dyDescent="0.3">
      <c r="A674" s="831">
        <v>25</v>
      </c>
      <c r="B674" s="832" t="s">
        <v>1399</v>
      </c>
      <c r="C674" s="832" t="s">
        <v>1404</v>
      </c>
      <c r="D674" s="833" t="s">
        <v>2196</v>
      </c>
      <c r="E674" s="834" t="s">
        <v>1441</v>
      </c>
      <c r="F674" s="832" t="s">
        <v>1400</v>
      </c>
      <c r="G674" s="832" t="s">
        <v>1461</v>
      </c>
      <c r="H674" s="832" t="s">
        <v>569</v>
      </c>
      <c r="I674" s="832" t="s">
        <v>1568</v>
      </c>
      <c r="J674" s="832" t="s">
        <v>641</v>
      </c>
      <c r="K674" s="832" t="s">
        <v>1569</v>
      </c>
      <c r="L674" s="835">
        <v>48.42</v>
      </c>
      <c r="M674" s="835">
        <v>1501.02</v>
      </c>
      <c r="N674" s="832">
        <v>31</v>
      </c>
      <c r="O674" s="836">
        <v>21.5</v>
      </c>
      <c r="P674" s="835">
        <v>871.55999999999983</v>
      </c>
      <c r="Q674" s="837">
        <v>0.58064516129032251</v>
      </c>
      <c r="R674" s="832">
        <v>18</v>
      </c>
      <c r="S674" s="837">
        <v>0.58064516129032262</v>
      </c>
      <c r="T674" s="836">
        <v>11.5</v>
      </c>
      <c r="U674" s="838">
        <v>0.53488372093023251</v>
      </c>
    </row>
    <row r="675" spans="1:21" ht="14.4" customHeight="1" x14ac:dyDescent="0.3">
      <c r="A675" s="831">
        <v>25</v>
      </c>
      <c r="B675" s="832" t="s">
        <v>1399</v>
      </c>
      <c r="C675" s="832" t="s">
        <v>1404</v>
      </c>
      <c r="D675" s="833" t="s">
        <v>2196</v>
      </c>
      <c r="E675" s="834" t="s">
        <v>1441</v>
      </c>
      <c r="F675" s="832" t="s">
        <v>1400</v>
      </c>
      <c r="G675" s="832" t="s">
        <v>1461</v>
      </c>
      <c r="H675" s="832" t="s">
        <v>569</v>
      </c>
      <c r="I675" s="832" t="s">
        <v>1462</v>
      </c>
      <c r="J675" s="832" t="s">
        <v>641</v>
      </c>
      <c r="K675" s="832" t="s">
        <v>1463</v>
      </c>
      <c r="L675" s="835">
        <v>24.22</v>
      </c>
      <c r="M675" s="835">
        <v>48.44</v>
      </c>
      <c r="N675" s="832">
        <v>2</v>
      </c>
      <c r="O675" s="836">
        <v>1.5</v>
      </c>
      <c r="P675" s="835">
        <v>24.22</v>
      </c>
      <c r="Q675" s="837">
        <v>0.5</v>
      </c>
      <c r="R675" s="832">
        <v>1</v>
      </c>
      <c r="S675" s="837">
        <v>0.5</v>
      </c>
      <c r="T675" s="836">
        <v>0.5</v>
      </c>
      <c r="U675" s="838">
        <v>0.33333333333333331</v>
      </c>
    </row>
    <row r="676" spans="1:21" ht="14.4" customHeight="1" x14ac:dyDescent="0.3">
      <c r="A676" s="831">
        <v>25</v>
      </c>
      <c r="B676" s="832" t="s">
        <v>1399</v>
      </c>
      <c r="C676" s="832" t="s">
        <v>1404</v>
      </c>
      <c r="D676" s="833" t="s">
        <v>2196</v>
      </c>
      <c r="E676" s="834" t="s">
        <v>1441</v>
      </c>
      <c r="F676" s="832" t="s">
        <v>1400</v>
      </c>
      <c r="G676" s="832" t="s">
        <v>1483</v>
      </c>
      <c r="H676" s="832" t="s">
        <v>569</v>
      </c>
      <c r="I676" s="832" t="s">
        <v>2136</v>
      </c>
      <c r="J676" s="832" t="s">
        <v>2137</v>
      </c>
      <c r="K676" s="832" t="s">
        <v>2138</v>
      </c>
      <c r="L676" s="835">
        <v>64.5</v>
      </c>
      <c r="M676" s="835">
        <v>129</v>
      </c>
      <c r="N676" s="832">
        <v>2</v>
      </c>
      <c r="O676" s="836">
        <v>0.5</v>
      </c>
      <c r="P676" s="835">
        <v>129</v>
      </c>
      <c r="Q676" s="837">
        <v>1</v>
      </c>
      <c r="R676" s="832">
        <v>2</v>
      </c>
      <c r="S676" s="837">
        <v>1</v>
      </c>
      <c r="T676" s="836">
        <v>0.5</v>
      </c>
      <c r="U676" s="838">
        <v>1</v>
      </c>
    </row>
    <row r="677" spans="1:21" ht="14.4" customHeight="1" x14ac:dyDescent="0.3">
      <c r="A677" s="831">
        <v>25</v>
      </c>
      <c r="B677" s="832" t="s">
        <v>1399</v>
      </c>
      <c r="C677" s="832" t="s">
        <v>1404</v>
      </c>
      <c r="D677" s="833" t="s">
        <v>2196</v>
      </c>
      <c r="E677" s="834" t="s">
        <v>1441</v>
      </c>
      <c r="F677" s="832" t="s">
        <v>1400</v>
      </c>
      <c r="G677" s="832" t="s">
        <v>1532</v>
      </c>
      <c r="H677" s="832" t="s">
        <v>569</v>
      </c>
      <c r="I677" s="832" t="s">
        <v>1571</v>
      </c>
      <c r="J677" s="832" t="s">
        <v>621</v>
      </c>
      <c r="K677" s="832" t="s">
        <v>1534</v>
      </c>
      <c r="L677" s="835">
        <v>108.44</v>
      </c>
      <c r="M677" s="835">
        <v>216.88</v>
      </c>
      <c r="N677" s="832">
        <v>2</v>
      </c>
      <c r="O677" s="836">
        <v>2</v>
      </c>
      <c r="P677" s="835">
        <v>108.44</v>
      </c>
      <c r="Q677" s="837">
        <v>0.5</v>
      </c>
      <c r="R677" s="832">
        <v>1</v>
      </c>
      <c r="S677" s="837">
        <v>0.5</v>
      </c>
      <c r="T677" s="836">
        <v>1</v>
      </c>
      <c r="U677" s="838">
        <v>0.5</v>
      </c>
    </row>
    <row r="678" spans="1:21" ht="14.4" customHeight="1" x14ac:dyDescent="0.3">
      <c r="A678" s="831">
        <v>25</v>
      </c>
      <c r="B678" s="832" t="s">
        <v>1399</v>
      </c>
      <c r="C678" s="832" t="s">
        <v>1404</v>
      </c>
      <c r="D678" s="833" t="s">
        <v>2196</v>
      </c>
      <c r="E678" s="834" t="s">
        <v>1441</v>
      </c>
      <c r="F678" s="832" t="s">
        <v>1400</v>
      </c>
      <c r="G678" s="832" t="s">
        <v>1904</v>
      </c>
      <c r="H678" s="832" t="s">
        <v>569</v>
      </c>
      <c r="I678" s="832" t="s">
        <v>1908</v>
      </c>
      <c r="J678" s="832" t="s">
        <v>1906</v>
      </c>
      <c r="K678" s="832" t="s">
        <v>1909</v>
      </c>
      <c r="L678" s="835">
        <v>0</v>
      </c>
      <c r="M678" s="835">
        <v>0</v>
      </c>
      <c r="N678" s="832">
        <v>1</v>
      </c>
      <c r="O678" s="836">
        <v>0.5</v>
      </c>
      <c r="P678" s="835">
        <v>0</v>
      </c>
      <c r="Q678" s="837"/>
      <c r="R678" s="832">
        <v>1</v>
      </c>
      <c r="S678" s="837">
        <v>1</v>
      </c>
      <c r="T678" s="836">
        <v>0.5</v>
      </c>
      <c r="U678" s="838">
        <v>1</v>
      </c>
    </row>
    <row r="679" spans="1:21" ht="14.4" customHeight="1" x14ac:dyDescent="0.3">
      <c r="A679" s="831">
        <v>25</v>
      </c>
      <c r="B679" s="832" t="s">
        <v>1399</v>
      </c>
      <c r="C679" s="832" t="s">
        <v>1404</v>
      </c>
      <c r="D679" s="833" t="s">
        <v>2196</v>
      </c>
      <c r="E679" s="834" t="s">
        <v>1441</v>
      </c>
      <c r="F679" s="832" t="s">
        <v>1400</v>
      </c>
      <c r="G679" s="832" t="s">
        <v>1464</v>
      </c>
      <c r="H679" s="832" t="s">
        <v>606</v>
      </c>
      <c r="I679" s="832" t="s">
        <v>1329</v>
      </c>
      <c r="J679" s="832" t="s">
        <v>1330</v>
      </c>
      <c r="K679" s="832" t="s">
        <v>1331</v>
      </c>
      <c r="L679" s="835">
        <v>0</v>
      </c>
      <c r="M679" s="835">
        <v>0</v>
      </c>
      <c r="N679" s="832">
        <v>6</v>
      </c>
      <c r="O679" s="836">
        <v>2.5</v>
      </c>
      <c r="P679" s="835">
        <v>0</v>
      </c>
      <c r="Q679" s="837"/>
      <c r="R679" s="832">
        <v>3</v>
      </c>
      <c r="S679" s="837">
        <v>0.5</v>
      </c>
      <c r="T679" s="836">
        <v>1</v>
      </c>
      <c r="U679" s="838">
        <v>0.4</v>
      </c>
    </row>
    <row r="680" spans="1:21" ht="14.4" customHeight="1" x14ac:dyDescent="0.3">
      <c r="A680" s="831">
        <v>25</v>
      </c>
      <c r="B680" s="832" t="s">
        <v>1399</v>
      </c>
      <c r="C680" s="832" t="s">
        <v>1404</v>
      </c>
      <c r="D680" s="833" t="s">
        <v>2196</v>
      </c>
      <c r="E680" s="834" t="s">
        <v>1441</v>
      </c>
      <c r="F680" s="832" t="s">
        <v>1400</v>
      </c>
      <c r="G680" s="832" t="s">
        <v>1500</v>
      </c>
      <c r="H680" s="832" t="s">
        <v>569</v>
      </c>
      <c r="I680" s="832" t="s">
        <v>1501</v>
      </c>
      <c r="J680" s="832" t="s">
        <v>1069</v>
      </c>
      <c r="K680" s="832" t="s">
        <v>1502</v>
      </c>
      <c r="L680" s="835">
        <v>42.54</v>
      </c>
      <c r="M680" s="835">
        <v>85.08</v>
      </c>
      <c r="N680" s="832">
        <v>2</v>
      </c>
      <c r="O680" s="836">
        <v>1</v>
      </c>
      <c r="P680" s="835"/>
      <c r="Q680" s="837">
        <v>0</v>
      </c>
      <c r="R680" s="832"/>
      <c r="S680" s="837">
        <v>0</v>
      </c>
      <c r="T680" s="836"/>
      <c r="U680" s="838">
        <v>0</v>
      </c>
    </row>
    <row r="681" spans="1:21" ht="14.4" customHeight="1" x14ac:dyDescent="0.3">
      <c r="A681" s="831">
        <v>25</v>
      </c>
      <c r="B681" s="832" t="s">
        <v>1399</v>
      </c>
      <c r="C681" s="832" t="s">
        <v>1404</v>
      </c>
      <c r="D681" s="833" t="s">
        <v>2196</v>
      </c>
      <c r="E681" s="834" t="s">
        <v>1441</v>
      </c>
      <c r="F681" s="832" t="s">
        <v>1400</v>
      </c>
      <c r="G681" s="832" t="s">
        <v>2139</v>
      </c>
      <c r="H681" s="832" t="s">
        <v>569</v>
      </c>
      <c r="I681" s="832" t="s">
        <v>2140</v>
      </c>
      <c r="J681" s="832" t="s">
        <v>2141</v>
      </c>
      <c r="K681" s="832" t="s">
        <v>2142</v>
      </c>
      <c r="L681" s="835">
        <v>61.97</v>
      </c>
      <c r="M681" s="835">
        <v>123.94</v>
      </c>
      <c r="N681" s="832">
        <v>2</v>
      </c>
      <c r="O681" s="836">
        <v>1</v>
      </c>
      <c r="P681" s="835"/>
      <c r="Q681" s="837">
        <v>0</v>
      </c>
      <c r="R681" s="832"/>
      <c r="S681" s="837">
        <v>0</v>
      </c>
      <c r="T681" s="836"/>
      <c r="U681" s="838">
        <v>0</v>
      </c>
    </row>
    <row r="682" spans="1:21" ht="14.4" customHeight="1" x14ac:dyDescent="0.3">
      <c r="A682" s="831">
        <v>25</v>
      </c>
      <c r="B682" s="832" t="s">
        <v>1399</v>
      </c>
      <c r="C682" s="832" t="s">
        <v>1404</v>
      </c>
      <c r="D682" s="833" t="s">
        <v>2196</v>
      </c>
      <c r="E682" s="834" t="s">
        <v>1441</v>
      </c>
      <c r="F682" s="832" t="s">
        <v>1400</v>
      </c>
      <c r="G682" s="832" t="s">
        <v>1572</v>
      </c>
      <c r="H682" s="832" t="s">
        <v>569</v>
      </c>
      <c r="I682" s="832" t="s">
        <v>2143</v>
      </c>
      <c r="J682" s="832" t="s">
        <v>2080</v>
      </c>
      <c r="K682" s="832" t="s">
        <v>1652</v>
      </c>
      <c r="L682" s="835">
        <v>31.32</v>
      </c>
      <c r="M682" s="835">
        <v>31.32</v>
      </c>
      <c r="N682" s="832">
        <v>1</v>
      </c>
      <c r="O682" s="836">
        <v>1</v>
      </c>
      <c r="P682" s="835"/>
      <c r="Q682" s="837">
        <v>0</v>
      </c>
      <c r="R682" s="832"/>
      <c r="S682" s="837">
        <v>0</v>
      </c>
      <c r="T682" s="836"/>
      <c r="U682" s="838">
        <v>0</v>
      </c>
    </row>
    <row r="683" spans="1:21" ht="14.4" customHeight="1" x14ac:dyDescent="0.3">
      <c r="A683" s="831">
        <v>25</v>
      </c>
      <c r="B683" s="832" t="s">
        <v>1399</v>
      </c>
      <c r="C683" s="832" t="s">
        <v>1404</v>
      </c>
      <c r="D683" s="833" t="s">
        <v>2196</v>
      </c>
      <c r="E683" s="834" t="s">
        <v>1441</v>
      </c>
      <c r="F683" s="832" t="s">
        <v>1400</v>
      </c>
      <c r="G683" s="832" t="s">
        <v>1572</v>
      </c>
      <c r="H683" s="832" t="s">
        <v>569</v>
      </c>
      <c r="I683" s="832" t="s">
        <v>2079</v>
      </c>
      <c r="J683" s="832" t="s">
        <v>2080</v>
      </c>
      <c r="K683" s="832" t="s">
        <v>2081</v>
      </c>
      <c r="L683" s="835">
        <v>300.68</v>
      </c>
      <c r="M683" s="835">
        <v>902.04</v>
      </c>
      <c r="N683" s="832">
        <v>3</v>
      </c>
      <c r="O683" s="836">
        <v>1.5</v>
      </c>
      <c r="P683" s="835">
        <v>601.36</v>
      </c>
      <c r="Q683" s="837">
        <v>0.66666666666666674</v>
      </c>
      <c r="R683" s="832">
        <v>2</v>
      </c>
      <c r="S683" s="837">
        <v>0.66666666666666663</v>
      </c>
      <c r="T683" s="836">
        <v>1</v>
      </c>
      <c r="U683" s="838">
        <v>0.66666666666666663</v>
      </c>
    </row>
    <row r="684" spans="1:21" ht="14.4" customHeight="1" x14ac:dyDescent="0.3">
      <c r="A684" s="831">
        <v>25</v>
      </c>
      <c r="B684" s="832" t="s">
        <v>1399</v>
      </c>
      <c r="C684" s="832" t="s">
        <v>1404</v>
      </c>
      <c r="D684" s="833" t="s">
        <v>2196</v>
      </c>
      <c r="E684" s="834" t="s">
        <v>1441</v>
      </c>
      <c r="F684" s="832" t="s">
        <v>1400</v>
      </c>
      <c r="G684" s="832" t="s">
        <v>1572</v>
      </c>
      <c r="H684" s="832" t="s">
        <v>569</v>
      </c>
      <c r="I684" s="832" t="s">
        <v>2082</v>
      </c>
      <c r="J684" s="832" t="s">
        <v>2080</v>
      </c>
      <c r="K684" s="832" t="s">
        <v>2081</v>
      </c>
      <c r="L684" s="835">
        <v>300.68</v>
      </c>
      <c r="M684" s="835">
        <v>300.68</v>
      </c>
      <c r="N684" s="832">
        <v>1</v>
      </c>
      <c r="O684" s="836">
        <v>0.5</v>
      </c>
      <c r="P684" s="835">
        <v>300.68</v>
      </c>
      <c r="Q684" s="837">
        <v>1</v>
      </c>
      <c r="R684" s="832">
        <v>1</v>
      </c>
      <c r="S684" s="837">
        <v>1</v>
      </c>
      <c r="T684" s="836">
        <v>0.5</v>
      </c>
      <c r="U684" s="838">
        <v>1</v>
      </c>
    </row>
    <row r="685" spans="1:21" ht="14.4" customHeight="1" x14ac:dyDescent="0.3">
      <c r="A685" s="831">
        <v>25</v>
      </c>
      <c r="B685" s="832" t="s">
        <v>1399</v>
      </c>
      <c r="C685" s="832" t="s">
        <v>1404</v>
      </c>
      <c r="D685" s="833" t="s">
        <v>2196</v>
      </c>
      <c r="E685" s="834" t="s">
        <v>1441</v>
      </c>
      <c r="F685" s="832" t="s">
        <v>1400</v>
      </c>
      <c r="G685" s="832" t="s">
        <v>1572</v>
      </c>
      <c r="H685" s="832" t="s">
        <v>569</v>
      </c>
      <c r="I685" s="832" t="s">
        <v>2144</v>
      </c>
      <c r="J685" s="832" t="s">
        <v>2145</v>
      </c>
      <c r="K685" s="832" t="s">
        <v>1575</v>
      </c>
      <c r="L685" s="835">
        <v>119.1</v>
      </c>
      <c r="M685" s="835">
        <v>238.2</v>
      </c>
      <c r="N685" s="832">
        <v>2</v>
      </c>
      <c r="O685" s="836">
        <v>1.5</v>
      </c>
      <c r="P685" s="835">
        <v>238.2</v>
      </c>
      <c r="Q685" s="837">
        <v>1</v>
      </c>
      <c r="R685" s="832">
        <v>2</v>
      </c>
      <c r="S685" s="837">
        <v>1</v>
      </c>
      <c r="T685" s="836">
        <v>1.5</v>
      </c>
      <c r="U685" s="838">
        <v>1</v>
      </c>
    </row>
    <row r="686" spans="1:21" ht="14.4" customHeight="1" x14ac:dyDescent="0.3">
      <c r="A686" s="831">
        <v>25</v>
      </c>
      <c r="B686" s="832" t="s">
        <v>1399</v>
      </c>
      <c r="C686" s="832" t="s">
        <v>1404</v>
      </c>
      <c r="D686" s="833" t="s">
        <v>2196</v>
      </c>
      <c r="E686" s="834" t="s">
        <v>1441</v>
      </c>
      <c r="F686" s="832" t="s">
        <v>1400</v>
      </c>
      <c r="G686" s="832" t="s">
        <v>1572</v>
      </c>
      <c r="H686" s="832" t="s">
        <v>569</v>
      </c>
      <c r="I686" s="832" t="s">
        <v>2084</v>
      </c>
      <c r="J686" s="832" t="s">
        <v>2080</v>
      </c>
      <c r="K686" s="832" t="s">
        <v>2081</v>
      </c>
      <c r="L686" s="835">
        <v>300.68</v>
      </c>
      <c r="M686" s="835">
        <v>601.36</v>
      </c>
      <c r="N686" s="832">
        <v>2</v>
      </c>
      <c r="O686" s="836">
        <v>2</v>
      </c>
      <c r="P686" s="835">
        <v>300.68</v>
      </c>
      <c r="Q686" s="837">
        <v>0.5</v>
      </c>
      <c r="R686" s="832">
        <v>1</v>
      </c>
      <c r="S686" s="837">
        <v>0.5</v>
      </c>
      <c r="T686" s="836">
        <v>1</v>
      </c>
      <c r="U686" s="838">
        <v>0.5</v>
      </c>
    </row>
    <row r="687" spans="1:21" ht="14.4" customHeight="1" x14ac:dyDescent="0.3">
      <c r="A687" s="831">
        <v>25</v>
      </c>
      <c r="B687" s="832" t="s">
        <v>1399</v>
      </c>
      <c r="C687" s="832" t="s">
        <v>1404</v>
      </c>
      <c r="D687" s="833" t="s">
        <v>2196</v>
      </c>
      <c r="E687" s="834" t="s">
        <v>1441</v>
      </c>
      <c r="F687" s="832" t="s">
        <v>1400</v>
      </c>
      <c r="G687" s="832" t="s">
        <v>1496</v>
      </c>
      <c r="H687" s="832" t="s">
        <v>569</v>
      </c>
      <c r="I687" s="832" t="s">
        <v>2146</v>
      </c>
      <c r="J687" s="832" t="s">
        <v>1583</v>
      </c>
      <c r="K687" s="832" t="s">
        <v>2147</v>
      </c>
      <c r="L687" s="835">
        <v>0</v>
      </c>
      <c r="M687" s="835">
        <v>0</v>
      </c>
      <c r="N687" s="832">
        <v>1</v>
      </c>
      <c r="O687" s="836">
        <v>0.5</v>
      </c>
      <c r="P687" s="835">
        <v>0</v>
      </c>
      <c r="Q687" s="837"/>
      <c r="R687" s="832">
        <v>1</v>
      </c>
      <c r="S687" s="837">
        <v>1</v>
      </c>
      <c r="T687" s="836">
        <v>0.5</v>
      </c>
      <c r="U687" s="838">
        <v>1</v>
      </c>
    </row>
    <row r="688" spans="1:21" ht="14.4" customHeight="1" x14ac:dyDescent="0.3">
      <c r="A688" s="831">
        <v>25</v>
      </c>
      <c r="B688" s="832" t="s">
        <v>1399</v>
      </c>
      <c r="C688" s="832" t="s">
        <v>1404</v>
      </c>
      <c r="D688" s="833" t="s">
        <v>2196</v>
      </c>
      <c r="E688" s="834" t="s">
        <v>1446</v>
      </c>
      <c r="F688" s="832" t="s">
        <v>1400</v>
      </c>
      <c r="G688" s="832" t="s">
        <v>1474</v>
      </c>
      <c r="H688" s="832" t="s">
        <v>569</v>
      </c>
      <c r="I688" s="832" t="s">
        <v>1475</v>
      </c>
      <c r="J688" s="832" t="s">
        <v>1476</v>
      </c>
      <c r="K688" s="832" t="s">
        <v>1477</v>
      </c>
      <c r="L688" s="835">
        <v>121.07</v>
      </c>
      <c r="M688" s="835">
        <v>121.07</v>
      </c>
      <c r="N688" s="832">
        <v>1</v>
      </c>
      <c r="O688" s="836">
        <v>1</v>
      </c>
      <c r="P688" s="835"/>
      <c r="Q688" s="837">
        <v>0</v>
      </c>
      <c r="R688" s="832"/>
      <c r="S688" s="837">
        <v>0</v>
      </c>
      <c r="T688" s="836"/>
      <c r="U688" s="838">
        <v>0</v>
      </c>
    </row>
    <row r="689" spans="1:21" ht="14.4" customHeight="1" x14ac:dyDescent="0.3">
      <c r="A689" s="831">
        <v>25</v>
      </c>
      <c r="B689" s="832" t="s">
        <v>1399</v>
      </c>
      <c r="C689" s="832" t="s">
        <v>1404</v>
      </c>
      <c r="D689" s="833" t="s">
        <v>2196</v>
      </c>
      <c r="E689" s="834" t="s">
        <v>1418</v>
      </c>
      <c r="F689" s="832" t="s">
        <v>1400</v>
      </c>
      <c r="G689" s="832" t="s">
        <v>1454</v>
      </c>
      <c r="H689" s="832" t="s">
        <v>606</v>
      </c>
      <c r="I689" s="832" t="s">
        <v>1264</v>
      </c>
      <c r="J689" s="832" t="s">
        <v>1018</v>
      </c>
      <c r="K689" s="832" t="s">
        <v>1265</v>
      </c>
      <c r="L689" s="835">
        <v>154.36000000000001</v>
      </c>
      <c r="M689" s="835">
        <v>4630.800000000002</v>
      </c>
      <c r="N689" s="832">
        <v>30</v>
      </c>
      <c r="O689" s="836">
        <v>30</v>
      </c>
      <c r="P689" s="835">
        <v>1852.3200000000006</v>
      </c>
      <c r="Q689" s="837">
        <v>0.39999999999999997</v>
      </c>
      <c r="R689" s="832">
        <v>12</v>
      </c>
      <c r="S689" s="837">
        <v>0.4</v>
      </c>
      <c r="T689" s="836">
        <v>12</v>
      </c>
      <c r="U689" s="838">
        <v>0.4</v>
      </c>
    </row>
    <row r="690" spans="1:21" ht="14.4" customHeight="1" x14ac:dyDescent="0.3">
      <c r="A690" s="831">
        <v>25</v>
      </c>
      <c r="B690" s="832" t="s">
        <v>1399</v>
      </c>
      <c r="C690" s="832" t="s">
        <v>1404</v>
      </c>
      <c r="D690" s="833" t="s">
        <v>2196</v>
      </c>
      <c r="E690" s="834" t="s">
        <v>1418</v>
      </c>
      <c r="F690" s="832" t="s">
        <v>1400</v>
      </c>
      <c r="G690" s="832" t="s">
        <v>1454</v>
      </c>
      <c r="H690" s="832" t="s">
        <v>606</v>
      </c>
      <c r="I690" s="832" t="s">
        <v>1386</v>
      </c>
      <c r="J690" s="832" t="s">
        <v>1387</v>
      </c>
      <c r="K690" s="832" t="s">
        <v>1388</v>
      </c>
      <c r="L690" s="835">
        <v>149.52000000000001</v>
      </c>
      <c r="M690" s="835">
        <v>448.56000000000006</v>
      </c>
      <c r="N690" s="832">
        <v>3</v>
      </c>
      <c r="O690" s="836">
        <v>3</v>
      </c>
      <c r="P690" s="835">
        <v>149.52000000000001</v>
      </c>
      <c r="Q690" s="837">
        <v>0.33333333333333331</v>
      </c>
      <c r="R690" s="832">
        <v>1</v>
      </c>
      <c r="S690" s="837">
        <v>0.33333333333333331</v>
      </c>
      <c r="T690" s="836">
        <v>1</v>
      </c>
      <c r="U690" s="838">
        <v>0.33333333333333331</v>
      </c>
    </row>
    <row r="691" spans="1:21" ht="14.4" customHeight="1" x14ac:dyDescent="0.3">
      <c r="A691" s="831">
        <v>25</v>
      </c>
      <c r="B691" s="832" t="s">
        <v>1399</v>
      </c>
      <c r="C691" s="832" t="s">
        <v>1404</v>
      </c>
      <c r="D691" s="833" t="s">
        <v>2196</v>
      </c>
      <c r="E691" s="834" t="s">
        <v>1418</v>
      </c>
      <c r="F691" s="832" t="s">
        <v>1400</v>
      </c>
      <c r="G691" s="832" t="s">
        <v>1454</v>
      </c>
      <c r="H691" s="832" t="s">
        <v>606</v>
      </c>
      <c r="I691" s="832" t="s">
        <v>1262</v>
      </c>
      <c r="J691" s="832" t="s">
        <v>1018</v>
      </c>
      <c r="K691" s="832" t="s">
        <v>1263</v>
      </c>
      <c r="L691" s="835">
        <v>225.06</v>
      </c>
      <c r="M691" s="835">
        <v>225.06</v>
      </c>
      <c r="N691" s="832">
        <v>1</v>
      </c>
      <c r="O691" s="836">
        <v>1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25</v>
      </c>
      <c r="B692" s="832" t="s">
        <v>1399</v>
      </c>
      <c r="C692" s="832" t="s">
        <v>1404</v>
      </c>
      <c r="D692" s="833" t="s">
        <v>2196</v>
      </c>
      <c r="E692" s="834" t="s">
        <v>1418</v>
      </c>
      <c r="F692" s="832" t="s">
        <v>1400</v>
      </c>
      <c r="G692" s="832" t="s">
        <v>1507</v>
      </c>
      <c r="H692" s="832" t="s">
        <v>569</v>
      </c>
      <c r="I692" s="832" t="s">
        <v>1271</v>
      </c>
      <c r="J692" s="832" t="s">
        <v>1272</v>
      </c>
      <c r="K692" s="832" t="s">
        <v>1033</v>
      </c>
      <c r="L692" s="835">
        <v>170.52</v>
      </c>
      <c r="M692" s="835">
        <v>170.52</v>
      </c>
      <c r="N692" s="832">
        <v>1</v>
      </c>
      <c r="O692" s="836">
        <v>1</v>
      </c>
      <c r="P692" s="835"/>
      <c r="Q692" s="837">
        <v>0</v>
      </c>
      <c r="R692" s="832"/>
      <c r="S692" s="837">
        <v>0</v>
      </c>
      <c r="T692" s="836"/>
      <c r="U692" s="838">
        <v>0</v>
      </c>
    </row>
    <row r="693" spans="1:21" ht="14.4" customHeight="1" x14ac:dyDescent="0.3">
      <c r="A693" s="831">
        <v>25</v>
      </c>
      <c r="B693" s="832" t="s">
        <v>1399</v>
      </c>
      <c r="C693" s="832" t="s">
        <v>1404</v>
      </c>
      <c r="D693" s="833" t="s">
        <v>2196</v>
      </c>
      <c r="E693" s="834" t="s">
        <v>1418</v>
      </c>
      <c r="F693" s="832" t="s">
        <v>1400</v>
      </c>
      <c r="G693" s="832" t="s">
        <v>1507</v>
      </c>
      <c r="H693" s="832" t="s">
        <v>569</v>
      </c>
      <c r="I693" s="832" t="s">
        <v>1555</v>
      </c>
      <c r="J693" s="832" t="s">
        <v>1272</v>
      </c>
      <c r="K693" s="832" t="s">
        <v>1556</v>
      </c>
      <c r="L693" s="835">
        <v>238.72</v>
      </c>
      <c r="M693" s="835">
        <v>477.44</v>
      </c>
      <c r="N693" s="832">
        <v>2</v>
      </c>
      <c r="O693" s="836">
        <v>2</v>
      </c>
      <c r="P693" s="835">
        <v>238.72</v>
      </c>
      <c r="Q693" s="837">
        <v>0.5</v>
      </c>
      <c r="R693" s="832">
        <v>1</v>
      </c>
      <c r="S693" s="837">
        <v>0.5</v>
      </c>
      <c r="T693" s="836">
        <v>1</v>
      </c>
      <c r="U693" s="838">
        <v>0.5</v>
      </c>
    </row>
    <row r="694" spans="1:21" ht="14.4" customHeight="1" x14ac:dyDescent="0.3">
      <c r="A694" s="831">
        <v>25</v>
      </c>
      <c r="B694" s="832" t="s">
        <v>1399</v>
      </c>
      <c r="C694" s="832" t="s">
        <v>1404</v>
      </c>
      <c r="D694" s="833" t="s">
        <v>2196</v>
      </c>
      <c r="E694" s="834" t="s">
        <v>1418</v>
      </c>
      <c r="F694" s="832" t="s">
        <v>1400</v>
      </c>
      <c r="G694" s="832" t="s">
        <v>1488</v>
      </c>
      <c r="H694" s="832" t="s">
        <v>569</v>
      </c>
      <c r="I694" s="832" t="s">
        <v>1489</v>
      </c>
      <c r="J694" s="832" t="s">
        <v>1054</v>
      </c>
      <c r="K694" s="832" t="s">
        <v>1490</v>
      </c>
      <c r="L694" s="835">
        <v>48.09</v>
      </c>
      <c r="M694" s="835">
        <v>48.09</v>
      </c>
      <c r="N694" s="832">
        <v>1</v>
      </c>
      <c r="O694" s="836">
        <v>1</v>
      </c>
      <c r="P694" s="835"/>
      <c r="Q694" s="837">
        <v>0</v>
      </c>
      <c r="R694" s="832"/>
      <c r="S694" s="837">
        <v>0</v>
      </c>
      <c r="T694" s="836"/>
      <c r="U694" s="838">
        <v>0</v>
      </c>
    </row>
    <row r="695" spans="1:21" ht="14.4" customHeight="1" x14ac:dyDescent="0.3">
      <c r="A695" s="831">
        <v>25</v>
      </c>
      <c r="B695" s="832" t="s">
        <v>1399</v>
      </c>
      <c r="C695" s="832" t="s">
        <v>1404</v>
      </c>
      <c r="D695" s="833" t="s">
        <v>2196</v>
      </c>
      <c r="E695" s="834" t="s">
        <v>1418</v>
      </c>
      <c r="F695" s="832" t="s">
        <v>1400</v>
      </c>
      <c r="G695" s="832" t="s">
        <v>1705</v>
      </c>
      <c r="H695" s="832" t="s">
        <v>569</v>
      </c>
      <c r="I695" s="832" t="s">
        <v>1867</v>
      </c>
      <c r="J695" s="832" t="s">
        <v>1837</v>
      </c>
      <c r="K695" s="832" t="s">
        <v>1556</v>
      </c>
      <c r="L695" s="835">
        <v>98.75</v>
      </c>
      <c r="M695" s="835">
        <v>98.75</v>
      </c>
      <c r="N695" s="832">
        <v>1</v>
      </c>
      <c r="O695" s="836">
        <v>1</v>
      </c>
      <c r="P695" s="835"/>
      <c r="Q695" s="837">
        <v>0</v>
      </c>
      <c r="R695" s="832"/>
      <c r="S695" s="837">
        <v>0</v>
      </c>
      <c r="T695" s="836"/>
      <c r="U695" s="838">
        <v>0</v>
      </c>
    </row>
    <row r="696" spans="1:21" ht="14.4" customHeight="1" x14ac:dyDescent="0.3">
      <c r="A696" s="831">
        <v>25</v>
      </c>
      <c r="B696" s="832" t="s">
        <v>1399</v>
      </c>
      <c r="C696" s="832" t="s">
        <v>1404</v>
      </c>
      <c r="D696" s="833" t="s">
        <v>2196</v>
      </c>
      <c r="E696" s="834" t="s">
        <v>1418</v>
      </c>
      <c r="F696" s="832" t="s">
        <v>1400</v>
      </c>
      <c r="G696" s="832" t="s">
        <v>1455</v>
      </c>
      <c r="H696" s="832" t="s">
        <v>569</v>
      </c>
      <c r="I696" s="832" t="s">
        <v>1456</v>
      </c>
      <c r="J696" s="832" t="s">
        <v>1457</v>
      </c>
      <c r="K696" s="832" t="s">
        <v>1458</v>
      </c>
      <c r="L696" s="835">
        <v>132.97999999999999</v>
      </c>
      <c r="M696" s="835">
        <v>664.9</v>
      </c>
      <c r="N696" s="832">
        <v>5</v>
      </c>
      <c r="O696" s="836">
        <v>2.5</v>
      </c>
      <c r="P696" s="835">
        <v>132.97999999999999</v>
      </c>
      <c r="Q696" s="837">
        <v>0.19999999999999998</v>
      </c>
      <c r="R696" s="832">
        <v>1</v>
      </c>
      <c r="S696" s="837">
        <v>0.2</v>
      </c>
      <c r="T696" s="836">
        <v>1</v>
      </c>
      <c r="U696" s="838">
        <v>0.4</v>
      </c>
    </row>
    <row r="697" spans="1:21" ht="14.4" customHeight="1" x14ac:dyDescent="0.3">
      <c r="A697" s="831">
        <v>25</v>
      </c>
      <c r="B697" s="832" t="s">
        <v>1399</v>
      </c>
      <c r="C697" s="832" t="s">
        <v>1404</v>
      </c>
      <c r="D697" s="833" t="s">
        <v>2196</v>
      </c>
      <c r="E697" s="834" t="s">
        <v>1418</v>
      </c>
      <c r="F697" s="832" t="s">
        <v>1400</v>
      </c>
      <c r="G697" s="832" t="s">
        <v>1455</v>
      </c>
      <c r="H697" s="832" t="s">
        <v>569</v>
      </c>
      <c r="I697" s="832" t="s">
        <v>1540</v>
      </c>
      <c r="J697" s="832" t="s">
        <v>1457</v>
      </c>
      <c r="K697" s="832" t="s">
        <v>1458</v>
      </c>
      <c r="L697" s="835">
        <v>132.97999999999999</v>
      </c>
      <c r="M697" s="835">
        <v>797.87999999999988</v>
      </c>
      <c r="N697" s="832">
        <v>6</v>
      </c>
      <c r="O697" s="836">
        <v>3</v>
      </c>
      <c r="P697" s="835"/>
      <c r="Q697" s="837">
        <v>0</v>
      </c>
      <c r="R697" s="832"/>
      <c r="S697" s="837">
        <v>0</v>
      </c>
      <c r="T697" s="836"/>
      <c r="U697" s="838">
        <v>0</v>
      </c>
    </row>
    <row r="698" spans="1:21" ht="14.4" customHeight="1" x14ac:dyDescent="0.3">
      <c r="A698" s="831">
        <v>25</v>
      </c>
      <c r="B698" s="832" t="s">
        <v>1399</v>
      </c>
      <c r="C698" s="832" t="s">
        <v>1404</v>
      </c>
      <c r="D698" s="833" t="s">
        <v>2196</v>
      </c>
      <c r="E698" s="834" t="s">
        <v>1418</v>
      </c>
      <c r="F698" s="832" t="s">
        <v>1400</v>
      </c>
      <c r="G698" s="832" t="s">
        <v>1478</v>
      </c>
      <c r="H698" s="832" t="s">
        <v>569</v>
      </c>
      <c r="I698" s="832" t="s">
        <v>1479</v>
      </c>
      <c r="J698" s="832" t="s">
        <v>1052</v>
      </c>
      <c r="K698" s="832" t="s">
        <v>1480</v>
      </c>
      <c r="L698" s="835">
        <v>34.19</v>
      </c>
      <c r="M698" s="835">
        <v>34.19</v>
      </c>
      <c r="N698" s="832">
        <v>1</v>
      </c>
      <c r="O698" s="836">
        <v>0.5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" customHeight="1" x14ac:dyDescent="0.3">
      <c r="A699" s="831">
        <v>25</v>
      </c>
      <c r="B699" s="832" t="s">
        <v>1399</v>
      </c>
      <c r="C699" s="832" t="s">
        <v>1404</v>
      </c>
      <c r="D699" s="833" t="s">
        <v>2196</v>
      </c>
      <c r="E699" s="834" t="s">
        <v>1418</v>
      </c>
      <c r="F699" s="832" t="s">
        <v>1400</v>
      </c>
      <c r="G699" s="832" t="s">
        <v>1461</v>
      </c>
      <c r="H699" s="832" t="s">
        <v>606</v>
      </c>
      <c r="I699" s="832" t="s">
        <v>1481</v>
      </c>
      <c r="J699" s="832" t="s">
        <v>641</v>
      </c>
      <c r="K699" s="832" t="s">
        <v>1482</v>
      </c>
      <c r="L699" s="835">
        <v>24.22</v>
      </c>
      <c r="M699" s="835">
        <v>24.22</v>
      </c>
      <c r="N699" s="832">
        <v>1</v>
      </c>
      <c r="O699" s="836">
        <v>1</v>
      </c>
      <c r="P699" s="835">
        <v>24.22</v>
      </c>
      <c r="Q699" s="837">
        <v>1</v>
      </c>
      <c r="R699" s="832">
        <v>1</v>
      </c>
      <c r="S699" s="837">
        <v>1</v>
      </c>
      <c r="T699" s="836">
        <v>1</v>
      </c>
      <c r="U699" s="838">
        <v>1</v>
      </c>
    </row>
    <row r="700" spans="1:21" ht="14.4" customHeight="1" x14ac:dyDescent="0.3">
      <c r="A700" s="831">
        <v>25</v>
      </c>
      <c r="B700" s="832" t="s">
        <v>1399</v>
      </c>
      <c r="C700" s="832" t="s">
        <v>1404</v>
      </c>
      <c r="D700" s="833" t="s">
        <v>2196</v>
      </c>
      <c r="E700" s="834" t="s">
        <v>1418</v>
      </c>
      <c r="F700" s="832" t="s">
        <v>1400</v>
      </c>
      <c r="G700" s="832" t="s">
        <v>1461</v>
      </c>
      <c r="H700" s="832" t="s">
        <v>606</v>
      </c>
      <c r="I700" s="832" t="s">
        <v>1317</v>
      </c>
      <c r="J700" s="832" t="s">
        <v>641</v>
      </c>
      <c r="K700" s="832" t="s">
        <v>1318</v>
      </c>
      <c r="L700" s="835">
        <v>48.42</v>
      </c>
      <c r="M700" s="835">
        <v>145.26</v>
      </c>
      <c r="N700" s="832">
        <v>3</v>
      </c>
      <c r="O700" s="836">
        <v>3</v>
      </c>
      <c r="P700" s="835">
        <v>48.42</v>
      </c>
      <c r="Q700" s="837">
        <v>0.33333333333333337</v>
      </c>
      <c r="R700" s="832">
        <v>1</v>
      </c>
      <c r="S700" s="837">
        <v>0.33333333333333331</v>
      </c>
      <c r="T700" s="836">
        <v>1</v>
      </c>
      <c r="U700" s="838">
        <v>0.33333333333333331</v>
      </c>
    </row>
    <row r="701" spans="1:21" ht="14.4" customHeight="1" x14ac:dyDescent="0.3">
      <c r="A701" s="831">
        <v>25</v>
      </c>
      <c r="B701" s="832" t="s">
        <v>1399</v>
      </c>
      <c r="C701" s="832" t="s">
        <v>1404</v>
      </c>
      <c r="D701" s="833" t="s">
        <v>2196</v>
      </c>
      <c r="E701" s="834" t="s">
        <v>1442</v>
      </c>
      <c r="F701" s="832" t="s">
        <v>1400</v>
      </c>
      <c r="G701" s="832" t="s">
        <v>1454</v>
      </c>
      <c r="H701" s="832" t="s">
        <v>569</v>
      </c>
      <c r="I701" s="832" t="s">
        <v>1549</v>
      </c>
      <c r="J701" s="832" t="s">
        <v>1018</v>
      </c>
      <c r="K701" s="832" t="s">
        <v>1550</v>
      </c>
      <c r="L701" s="835">
        <v>0</v>
      </c>
      <c r="M701" s="835">
        <v>0</v>
      </c>
      <c r="N701" s="832">
        <v>3</v>
      </c>
      <c r="O701" s="836">
        <v>3</v>
      </c>
      <c r="P701" s="835">
        <v>0</v>
      </c>
      <c r="Q701" s="837"/>
      <c r="R701" s="832">
        <v>2</v>
      </c>
      <c r="S701" s="837">
        <v>0.66666666666666663</v>
      </c>
      <c r="T701" s="836">
        <v>2</v>
      </c>
      <c r="U701" s="838">
        <v>0.66666666666666663</v>
      </c>
    </row>
    <row r="702" spans="1:21" ht="14.4" customHeight="1" x14ac:dyDescent="0.3">
      <c r="A702" s="831">
        <v>25</v>
      </c>
      <c r="B702" s="832" t="s">
        <v>1399</v>
      </c>
      <c r="C702" s="832" t="s">
        <v>1404</v>
      </c>
      <c r="D702" s="833" t="s">
        <v>2196</v>
      </c>
      <c r="E702" s="834" t="s">
        <v>1442</v>
      </c>
      <c r="F702" s="832" t="s">
        <v>1400</v>
      </c>
      <c r="G702" s="832" t="s">
        <v>1454</v>
      </c>
      <c r="H702" s="832" t="s">
        <v>606</v>
      </c>
      <c r="I702" s="832" t="s">
        <v>1264</v>
      </c>
      <c r="J702" s="832" t="s">
        <v>1018</v>
      </c>
      <c r="K702" s="832" t="s">
        <v>1265</v>
      </c>
      <c r="L702" s="835">
        <v>154.36000000000001</v>
      </c>
      <c r="M702" s="835">
        <v>463.08000000000004</v>
      </c>
      <c r="N702" s="832">
        <v>3</v>
      </c>
      <c r="O702" s="836">
        <v>3</v>
      </c>
      <c r="P702" s="835">
        <v>154.36000000000001</v>
      </c>
      <c r="Q702" s="837">
        <v>0.33333333333333331</v>
      </c>
      <c r="R702" s="832">
        <v>1</v>
      </c>
      <c r="S702" s="837">
        <v>0.33333333333333331</v>
      </c>
      <c r="T702" s="836">
        <v>1</v>
      </c>
      <c r="U702" s="838">
        <v>0.33333333333333331</v>
      </c>
    </row>
    <row r="703" spans="1:21" ht="14.4" customHeight="1" x14ac:dyDescent="0.3">
      <c r="A703" s="831">
        <v>25</v>
      </c>
      <c r="B703" s="832" t="s">
        <v>1399</v>
      </c>
      <c r="C703" s="832" t="s">
        <v>1404</v>
      </c>
      <c r="D703" s="833" t="s">
        <v>2196</v>
      </c>
      <c r="E703" s="834" t="s">
        <v>1442</v>
      </c>
      <c r="F703" s="832" t="s">
        <v>1400</v>
      </c>
      <c r="G703" s="832" t="s">
        <v>1455</v>
      </c>
      <c r="H703" s="832" t="s">
        <v>569</v>
      </c>
      <c r="I703" s="832" t="s">
        <v>1456</v>
      </c>
      <c r="J703" s="832" t="s">
        <v>1457</v>
      </c>
      <c r="K703" s="832" t="s">
        <v>1458</v>
      </c>
      <c r="L703" s="835">
        <v>132.97999999999999</v>
      </c>
      <c r="M703" s="835">
        <v>132.97999999999999</v>
      </c>
      <c r="N703" s="832">
        <v>1</v>
      </c>
      <c r="O703" s="836">
        <v>1</v>
      </c>
      <c r="P703" s="835"/>
      <c r="Q703" s="837">
        <v>0</v>
      </c>
      <c r="R703" s="832"/>
      <c r="S703" s="837">
        <v>0</v>
      </c>
      <c r="T703" s="836"/>
      <c r="U703" s="838">
        <v>0</v>
      </c>
    </row>
    <row r="704" spans="1:21" ht="14.4" customHeight="1" x14ac:dyDescent="0.3">
      <c r="A704" s="831">
        <v>25</v>
      </c>
      <c r="B704" s="832" t="s">
        <v>1399</v>
      </c>
      <c r="C704" s="832" t="s">
        <v>1404</v>
      </c>
      <c r="D704" s="833" t="s">
        <v>2196</v>
      </c>
      <c r="E704" s="834" t="s">
        <v>1442</v>
      </c>
      <c r="F704" s="832" t="s">
        <v>1400</v>
      </c>
      <c r="G704" s="832" t="s">
        <v>1455</v>
      </c>
      <c r="H704" s="832" t="s">
        <v>569</v>
      </c>
      <c r="I704" s="832" t="s">
        <v>1540</v>
      </c>
      <c r="J704" s="832" t="s">
        <v>1457</v>
      </c>
      <c r="K704" s="832" t="s">
        <v>1458</v>
      </c>
      <c r="L704" s="835">
        <v>132.97999999999999</v>
      </c>
      <c r="M704" s="835">
        <v>132.97999999999999</v>
      </c>
      <c r="N704" s="832">
        <v>1</v>
      </c>
      <c r="O704" s="836">
        <v>1</v>
      </c>
      <c r="P704" s="835">
        <v>132.97999999999999</v>
      </c>
      <c r="Q704" s="837">
        <v>1</v>
      </c>
      <c r="R704" s="832">
        <v>1</v>
      </c>
      <c r="S704" s="837">
        <v>1</v>
      </c>
      <c r="T704" s="836">
        <v>1</v>
      </c>
      <c r="U704" s="838">
        <v>1</v>
      </c>
    </row>
    <row r="705" spans="1:21" ht="14.4" customHeight="1" x14ac:dyDescent="0.3">
      <c r="A705" s="831">
        <v>25</v>
      </c>
      <c r="B705" s="832" t="s">
        <v>1399</v>
      </c>
      <c r="C705" s="832" t="s">
        <v>1404</v>
      </c>
      <c r="D705" s="833" t="s">
        <v>2196</v>
      </c>
      <c r="E705" s="834" t="s">
        <v>1433</v>
      </c>
      <c r="F705" s="832" t="s">
        <v>1400</v>
      </c>
      <c r="G705" s="832" t="s">
        <v>1454</v>
      </c>
      <c r="H705" s="832" t="s">
        <v>606</v>
      </c>
      <c r="I705" s="832" t="s">
        <v>1264</v>
      </c>
      <c r="J705" s="832" t="s">
        <v>1018</v>
      </c>
      <c r="K705" s="832" t="s">
        <v>1265</v>
      </c>
      <c r="L705" s="835">
        <v>154.36000000000001</v>
      </c>
      <c r="M705" s="835">
        <v>1697.96</v>
      </c>
      <c r="N705" s="832">
        <v>11</v>
      </c>
      <c r="O705" s="836">
        <v>10.5</v>
      </c>
      <c r="P705" s="835">
        <v>926.16000000000008</v>
      </c>
      <c r="Q705" s="837">
        <v>0.54545454545454553</v>
      </c>
      <c r="R705" s="832">
        <v>6</v>
      </c>
      <c r="S705" s="837">
        <v>0.54545454545454541</v>
      </c>
      <c r="T705" s="836">
        <v>6</v>
      </c>
      <c r="U705" s="838">
        <v>0.5714285714285714</v>
      </c>
    </row>
    <row r="706" spans="1:21" ht="14.4" customHeight="1" x14ac:dyDescent="0.3">
      <c r="A706" s="831">
        <v>25</v>
      </c>
      <c r="B706" s="832" t="s">
        <v>1399</v>
      </c>
      <c r="C706" s="832" t="s">
        <v>1404</v>
      </c>
      <c r="D706" s="833" t="s">
        <v>2196</v>
      </c>
      <c r="E706" s="834" t="s">
        <v>1433</v>
      </c>
      <c r="F706" s="832" t="s">
        <v>1400</v>
      </c>
      <c r="G706" s="832" t="s">
        <v>1454</v>
      </c>
      <c r="H706" s="832" t="s">
        <v>606</v>
      </c>
      <c r="I706" s="832" t="s">
        <v>1262</v>
      </c>
      <c r="J706" s="832" t="s">
        <v>1018</v>
      </c>
      <c r="K706" s="832" t="s">
        <v>1263</v>
      </c>
      <c r="L706" s="835">
        <v>225.06</v>
      </c>
      <c r="M706" s="835">
        <v>225.06</v>
      </c>
      <c r="N706" s="832">
        <v>1</v>
      </c>
      <c r="O706" s="836">
        <v>0.5</v>
      </c>
      <c r="P706" s="835">
        <v>225.06</v>
      </c>
      <c r="Q706" s="837">
        <v>1</v>
      </c>
      <c r="R706" s="832">
        <v>1</v>
      </c>
      <c r="S706" s="837">
        <v>1</v>
      </c>
      <c r="T706" s="836">
        <v>0.5</v>
      </c>
      <c r="U706" s="838">
        <v>1</v>
      </c>
    </row>
    <row r="707" spans="1:21" ht="14.4" customHeight="1" x14ac:dyDescent="0.3">
      <c r="A707" s="831">
        <v>25</v>
      </c>
      <c r="B707" s="832" t="s">
        <v>1399</v>
      </c>
      <c r="C707" s="832" t="s">
        <v>1404</v>
      </c>
      <c r="D707" s="833" t="s">
        <v>2196</v>
      </c>
      <c r="E707" s="834" t="s">
        <v>1433</v>
      </c>
      <c r="F707" s="832" t="s">
        <v>1400</v>
      </c>
      <c r="G707" s="832" t="s">
        <v>1507</v>
      </c>
      <c r="H707" s="832" t="s">
        <v>569</v>
      </c>
      <c r="I707" s="832" t="s">
        <v>2148</v>
      </c>
      <c r="J707" s="832" t="s">
        <v>1272</v>
      </c>
      <c r="K707" s="832" t="s">
        <v>2149</v>
      </c>
      <c r="L707" s="835">
        <v>55.41</v>
      </c>
      <c r="M707" s="835">
        <v>55.41</v>
      </c>
      <c r="N707" s="832">
        <v>1</v>
      </c>
      <c r="O707" s="836">
        <v>0.5</v>
      </c>
      <c r="P707" s="835">
        <v>55.41</v>
      </c>
      <c r="Q707" s="837">
        <v>1</v>
      </c>
      <c r="R707" s="832">
        <v>1</v>
      </c>
      <c r="S707" s="837">
        <v>1</v>
      </c>
      <c r="T707" s="836">
        <v>0.5</v>
      </c>
      <c r="U707" s="838">
        <v>1</v>
      </c>
    </row>
    <row r="708" spans="1:21" ht="14.4" customHeight="1" x14ac:dyDescent="0.3">
      <c r="A708" s="831">
        <v>25</v>
      </c>
      <c r="B708" s="832" t="s">
        <v>1399</v>
      </c>
      <c r="C708" s="832" t="s">
        <v>1404</v>
      </c>
      <c r="D708" s="833" t="s">
        <v>2196</v>
      </c>
      <c r="E708" s="834" t="s">
        <v>1433</v>
      </c>
      <c r="F708" s="832" t="s">
        <v>1400</v>
      </c>
      <c r="G708" s="832" t="s">
        <v>1564</v>
      </c>
      <c r="H708" s="832" t="s">
        <v>569</v>
      </c>
      <c r="I708" s="832" t="s">
        <v>1921</v>
      </c>
      <c r="J708" s="832" t="s">
        <v>1922</v>
      </c>
      <c r="K708" s="832" t="s">
        <v>1923</v>
      </c>
      <c r="L708" s="835">
        <v>0</v>
      </c>
      <c r="M708" s="835">
        <v>0</v>
      </c>
      <c r="N708" s="832">
        <v>1</v>
      </c>
      <c r="O708" s="836">
        <v>1</v>
      </c>
      <c r="P708" s="835"/>
      <c r="Q708" s="837"/>
      <c r="R708" s="832"/>
      <c r="S708" s="837">
        <v>0</v>
      </c>
      <c r="T708" s="836"/>
      <c r="U708" s="838">
        <v>0</v>
      </c>
    </row>
    <row r="709" spans="1:21" ht="14.4" customHeight="1" x14ac:dyDescent="0.3">
      <c r="A709" s="831">
        <v>25</v>
      </c>
      <c r="B709" s="832" t="s">
        <v>1399</v>
      </c>
      <c r="C709" s="832" t="s">
        <v>1404</v>
      </c>
      <c r="D709" s="833" t="s">
        <v>2196</v>
      </c>
      <c r="E709" s="834" t="s">
        <v>1433</v>
      </c>
      <c r="F709" s="832" t="s">
        <v>1400</v>
      </c>
      <c r="G709" s="832" t="s">
        <v>1488</v>
      </c>
      <c r="H709" s="832" t="s">
        <v>569</v>
      </c>
      <c r="I709" s="832" t="s">
        <v>1489</v>
      </c>
      <c r="J709" s="832" t="s">
        <v>1054</v>
      </c>
      <c r="K709" s="832" t="s">
        <v>1490</v>
      </c>
      <c r="L709" s="835">
        <v>48.09</v>
      </c>
      <c r="M709" s="835">
        <v>96.18</v>
      </c>
      <c r="N709" s="832">
        <v>2</v>
      </c>
      <c r="O709" s="836">
        <v>2</v>
      </c>
      <c r="P709" s="835">
        <v>48.09</v>
      </c>
      <c r="Q709" s="837">
        <v>0.5</v>
      </c>
      <c r="R709" s="832">
        <v>1</v>
      </c>
      <c r="S709" s="837">
        <v>0.5</v>
      </c>
      <c r="T709" s="836">
        <v>1</v>
      </c>
      <c r="U709" s="838">
        <v>0.5</v>
      </c>
    </row>
    <row r="710" spans="1:21" ht="14.4" customHeight="1" x14ac:dyDescent="0.3">
      <c r="A710" s="831">
        <v>25</v>
      </c>
      <c r="B710" s="832" t="s">
        <v>1399</v>
      </c>
      <c r="C710" s="832" t="s">
        <v>1404</v>
      </c>
      <c r="D710" s="833" t="s">
        <v>2196</v>
      </c>
      <c r="E710" s="834" t="s">
        <v>1433</v>
      </c>
      <c r="F710" s="832" t="s">
        <v>1400</v>
      </c>
      <c r="G710" s="832" t="s">
        <v>1461</v>
      </c>
      <c r="H710" s="832" t="s">
        <v>606</v>
      </c>
      <c r="I710" s="832" t="s">
        <v>1481</v>
      </c>
      <c r="J710" s="832" t="s">
        <v>641</v>
      </c>
      <c r="K710" s="832" t="s">
        <v>1482</v>
      </c>
      <c r="L710" s="835">
        <v>24.22</v>
      </c>
      <c r="M710" s="835">
        <v>48.44</v>
      </c>
      <c r="N710" s="832">
        <v>2</v>
      </c>
      <c r="O710" s="836">
        <v>1.5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" customHeight="1" x14ac:dyDescent="0.3">
      <c r="A711" s="831">
        <v>25</v>
      </c>
      <c r="B711" s="832" t="s">
        <v>1399</v>
      </c>
      <c r="C711" s="832" t="s">
        <v>1404</v>
      </c>
      <c r="D711" s="833" t="s">
        <v>2196</v>
      </c>
      <c r="E711" s="834" t="s">
        <v>1433</v>
      </c>
      <c r="F711" s="832" t="s">
        <v>1400</v>
      </c>
      <c r="G711" s="832" t="s">
        <v>1461</v>
      </c>
      <c r="H711" s="832" t="s">
        <v>569</v>
      </c>
      <c r="I711" s="832" t="s">
        <v>1568</v>
      </c>
      <c r="J711" s="832" t="s">
        <v>641</v>
      </c>
      <c r="K711" s="832" t="s">
        <v>1569</v>
      </c>
      <c r="L711" s="835">
        <v>48.42</v>
      </c>
      <c r="M711" s="835">
        <v>96.84</v>
      </c>
      <c r="N711" s="832">
        <v>2</v>
      </c>
      <c r="O711" s="836">
        <v>1.5</v>
      </c>
      <c r="P711" s="835">
        <v>48.42</v>
      </c>
      <c r="Q711" s="837">
        <v>0.5</v>
      </c>
      <c r="R711" s="832">
        <v>1</v>
      </c>
      <c r="S711" s="837">
        <v>0.5</v>
      </c>
      <c r="T711" s="836">
        <v>0.5</v>
      </c>
      <c r="U711" s="838">
        <v>0.33333333333333331</v>
      </c>
    </row>
    <row r="712" spans="1:21" ht="14.4" customHeight="1" x14ac:dyDescent="0.3">
      <c r="A712" s="831">
        <v>25</v>
      </c>
      <c r="B712" s="832" t="s">
        <v>1399</v>
      </c>
      <c r="C712" s="832" t="s">
        <v>1404</v>
      </c>
      <c r="D712" s="833" t="s">
        <v>2196</v>
      </c>
      <c r="E712" s="834" t="s">
        <v>1433</v>
      </c>
      <c r="F712" s="832" t="s">
        <v>1400</v>
      </c>
      <c r="G712" s="832" t="s">
        <v>1461</v>
      </c>
      <c r="H712" s="832" t="s">
        <v>569</v>
      </c>
      <c r="I712" s="832" t="s">
        <v>1462</v>
      </c>
      <c r="J712" s="832" t="s">
        <v>641</v>
      </c>
      <c r="K712" s="832" t="s">
        <v>1463</v>
      </c>
      <c r="L712" s="835">
        <v>24.22</v>
      </c>
      <c r="M712" s="835">
        <v>48.44</v>
      </c>
      <c r="N712" s="832">
        <v>2</v>
      </c>
      <c r="O712" s="836">
        <v>1.5</v>
      </c>
      <c r="P712" s="835">
        <v>24.22</v>
      </c>
      <c r="Q712" s="837">
        <v>0.5</v>
      </c>
      <c r="R712" s="832">
        <v>1</v>
      </c>
      <c r="S712" s="837">
        <v>0.5</v>
      </c>
      <c r="T712" s="836">
        <v>0.5</v>
      </c>
      <c r="U712" s="838">
        <v>0.33333333333333331</v>
      </c>
    </row>
    <row r="713" spans="1:21" ht="14.4" customHeight="1" x14ac:dyDescent="0.3">
      <c r="A713" s="831">
        <v>25</v>
      </c>
      <c r="B713" s="832" t="s">
        <v>1399</v>
      </c>
      <c r="C713" s="832" t="s">
        <v>1404</v>
      </c>
      <c r="D713" s="833" t="s">
        <v>2196</v>
      </c>
      <c r="E713" s="834" t="s">
        <v>1426</v>
      </c>
      <c r="F713" s="832" t="s">
        <v>1400</v>
      </c>
      <c r="G713" s="832" t="s">
        <v>1454</v>
      </c>
      <c r="H713" s="832" t="s">
        <v>606</v>
      </c>
      <c r="I713" s="832" t="s">
        <v>1264</v>
      </c>
      <c r="J713" s="832" t="s">
        <v>1018</v>
      </c>
      <c r="K713" s="832" t="s">
        <v>1265</v>
      </c>
      <c r="L713" s="835">
        <v>154.36000000000001</v>
      </c>
      <c r="M713" s="835">
        <v>926.16000000000008</v>
      </c>
      <c r="N713" s="832">
        <v>6</v>
      </c>
      <c r="O713" s="836">
        <v>6</v>
      </c>
      <c r="P713" s="835">
        <v>617.44000000000005</v>
      </c>
      <c r="Q713" s="837">
        <v>0.66666666666666663</v>
      </c>
      <c r="R713" s="832">
        <v>4</v>
      </c>
      <c r="S713" s="837">
        <v>0.66666666666666663</v>
      </c>
      <c r="T713" s="836">
        <v>4</v>
      </c>
      <c r="U713" s="838">
        <v>0.66666666666666663</v>
      </c>
    </row>
    <row r="714" spans="1:21" ht="14.4" customHeight="1" x14ac:dyDescent="0.3">
      <c r="A714" s="831">
        <v>25</v>
      </c>
      <c r="B714" s="832" t="s">
        <v>1399</v>
      </c>
      <c r="C714" s="832" t="s">
        <v>1404</v>
      </c>
      <c r="D714" s="833" t="s">
        <v>2196</v>
      </c>
      <c r="E714" s="834" t="s">
        <v>1426</v>
      </c>
      <c r="F714" s="832" t="s">
        <v>1400</v>
      </c>
      <c r="G714" s="832" t="s">
        <v>1464</v>
      </c>
      <c r="H714" s="832" t="s">
        <v>606</v>
      </c>
      <c r="I714" s="832" t="s">
        <v>1329</v>
      </c>
      <c r="J714" s="832" t="s">
        <v>1330</v>
      </c>
      <c r="K714" s="832" t="s">
        <v>1331</v>
      </c>
      <c r="L714" s="835">
        <v>0</v>
      </c>
      <c r="M714" s="835">
        <v>0</v>
      </c>
      <c r="N714" s="832">
        <v>1</v>
      </c>
      <c r="O714" s="836">
        <v>1</v>
      </c>
      <c r="P714" s="835"/>
      <c r="Q714" s="837"/>
      <c r="R714" s="832"/>
      <c r="S714" s="837">
        <v>0</v>
      </c>
      <c r="T714" s="836"/>
      <c r="U714" s="838">
        <v>0</v>
      </c>
    </row>
    <row r="715" spans="1:21" ht="14.4" customHeight="1" x14ac:dyDescent="0.3">
      <c r="A715" s="831">
        <v>25</v>
      </c>
      <c r="B715" s="832" t="s">
        <v>1399</v>
      </c>
      <c r="C715" s="832" t="s">
        <v>1404</v>
      </c>
      <c r="D715" s="833" t="s">
        <v>2196</v>
      </c>
      <c r="E715" s="834" t="s">
        <v>1417</v>
      </c>
      <c r="F715" s="832" t="s">
        <v>1400</v>
      </c>
      <c r="G715" s="832" t="s">
        <v>1454</v>
      </c>
      <c r="H715" s="832" t="s">
        <v>569</v>
      </c>
      <c r="I715" s="832" t="s">
        <v>1549</v>
      </c>
      <c r="J715" s="832" t="s">
        <v>1018</v>
      </c>
      <c r="K715" s="832" t="s">
        <v>1550</v>
      </c>
      <c r="L715" s="835">
        <v>0</v>
      </c>
      <c r="M715" s="835">
        <v>0</v>
      </c>
      <c r="N715" s="832">
        <v>1</v>
      </c>
      <c r="O715" s="836">
        <v>1</v>
      </c>
      <c r="P715" s="835"/>
      <c r="Q715" s="837"/>
      <c r="R715" s="832"/>
      <c r="S715" s="837">
        <v>0</v>
      </c>
      <c r="T715" s="836"/>
      <c r="U715" s="838">
        <v>0</v>
      </c>
    </row>
    <row r="716" spans="1:21" ht="14.4" customHeight="1" x14ac:dyDescent="0.3">
      <c r="A716" s="831">
        <v>25</v>
      </c>
      <c r="B716" s="832" t="s">
        <v>1399</v>
      </c>
      <c r="C716" s="832" t="s">
        <v>1404</v>
      </c>
      <c r="D716" s="833" t="s">
        <v>2196</v>
      </c>
      <c r="E716" s="834" t="s">
        <v>1417</v>
      </c>
      <c r="F716" s="832" t="s">
        <v>1400</v>
      </c>
      <c r="G716" s="832" t="s">
        <v>1454</v>
      </c>
      <c r="H716" s="832" t="s">
        <v>606</v>
      </c>
      <c r="I716" s="832" t="s">
        <v>1264</v>
      </c>
      <c r="J716" s="832" t="s">
        <v>1018</v>
      </c>
      <c r="K716" s="832" t="s">
        <v>1265</v>
      </c>
      <c r="L716" s="835">
        <v>154.36000000000001</v>
      </c>
      <c r="M716" s="835">
        <v>6174.4000000000033</v>
      </c>
      <c r="N716" s="832">
        <v>40</v>
      </c>
      <c r="O716" s="836">
        <v>38.5</v>
      </c>
      <c r="P716" s="835">
        <v>2932.8400000000015</v>
      </c>
      <c r="Q716" s="837">
        <v>0.47499999999999998</v>
      </c>
      <c r="R716" s="832">
        <v>19</v>
      </c>
      <c r="S716" s="837">
        <v>0.47499999999999998</v>
      </c>
      <c r="T716" s="836">
        <v>18</v>
      </c>
      <c r="U716" s="838">
        <v>0.46753246753246752</v>
      </c>
    </row>
    <row r="717" spans="1:21" ht="14.4" customHeight="1" x14ac:dyDescent="0.3">
      <c r="A717" s="831">
        <v>25</v>
      </c>
      <c r="B717" s="832" t="s">
        <v>1399</v>
      </c>
      <c r="C717" s="832" t="s">
        <v>1404</v>
      </c>
      <c r="D717" s="833" t="s">
        <v>2196</v>
      </c>
      <c r="E717" s="834" t="s">
        <v>1417</v>
      </c>
      <c r="F717" s="832" t="s">
        <v>1400</v>
      </c>
      <c r="G717" s="832" t="s">
        <v>1454</v>
      </c>
      <c r="H717" s="832" t="s">
        <v>606</v>
      </c>
      <c r="I717" s="832" t="s">
        <v>1262</v>
      </c>
      <c r="J717" s="832" t="s">
        <v>1018</v>
      </c>
      <c r="K717" s="832" t="s">
        <v>1263</v>
      </c>
      <c r="L717" s="835">
        <v>225.06</v>
      </c>
      <c r="M717" s="835">
        <v>225.06</v>
      </c>
      <c r="N717" s="832">
        <v>1</v>
      </c>
      <c r="O717" s="836">
        <v>1</v>
      </c>
      <c r="P717" s="835"/>
      <c r="Q717" s="837">
        <v>0</v>
      </c>
      <c r="R717" s="832"/>
      <c r="S717" s="837">
        <v>0</v>
      </c>
      <c r="T717" s="836"/>
      <c r="U717" s="838">
        <v>0</v>
      </c>
    </row>
    <row r="718" spans="1:21" ht="14.4" customHeight="1" x14ac:dyDescent="0.3">
      <c r="A718" s="831">
        <v>25</v>
      </c>
      <c r="B718" s="832" t="s">
        <v>1399</v>
      </c>
      <c r="C718" s="832" t="s">
        <v>1404</v>
      </c>
      <c r="D718" s="833" t="s">
        <v>2196</v>
      </c>
      <c r="E718" s="834" t="s">
        <v>1417</v>
      </c>
      <c r="F718" s="832" t="s">
        <v>1400</v>
      </c>
      <c r="G718" s="832" t="s">
        <v>1455</v>
      </c>
      <c r="H718" s="832" t="s">
        <v>569</v>
      </c>
      <c r="I718" s="832" t="s">
        <v>1456</v>
      </c>
      <c r="J718" s="832" t="s">
        <v>1457</v>
      </c>
      <c r="K718" s="832" t="s">
        <v>1458</v>
      </c>
      <c r="L718" s="835">
        <v>132.97999999999999</v>
      </c>
      <c r="M718" s="835">
        <v>1728.7399999999998</v>
      </c>
      <c r="N718" s="832">
        <v>13</v>
      </c>
      <c r="O718" s="836">
        <v>12.5</v>
      </c>
      <c r="P718" s="835">
        <v>398.93999999999994</v>
      </c>
      <c r="Q718" s="837">
        <v>0.23076923076923075</v>
      </c>
      <c r="R718" s="832">
        <v>3</v>
      </c>
      <c r="S718" s="837">
        <v>0.23076923076923078</v>
      </c>
      <c r="T718" s="836">
        <v>3</v>
      </c>
      <c r="U718" s="838">
        <v>0.24</v>
      </c>
    </row>
    <row r="719" spans="1:21" ht="14.4" customHeight="1" x14ac:dyDescent="0.3">
      <c r="A719" s="831">
        <v>25</v>
      </c>
      <c r="B719" s="832" t="s">
        <v>1399</v>
      </c>
      <c r="C719" s="832" t="s">
        <v>1404</v>
      </c>
      <c r="D719" s="833" t="s">
        <v>2196</v>
      </c>
      <c r="E719" s="834" t="s">
        <v>1417</v>
      </c>
      <c r="F719" s="832" t="s">
        <v>1400</v>
      </c>
      <c r="G719" s="832" t="s">
        <v>1551</v>
      </c>
      <c r="H719" s="832" t="s">
        <v>569</v>
      </c>
      <c r="I719" s="832" t="s">
        <v>2150</v>
      </c>
      <c r="J719" s="832" t="s">
        <v>1553</v>
      </c>
      <c r="K719" s="832" t="s">
        <v>2151</v>
      </c>
      <c r="L719" s="835">
        <v>35.18</v>
      </c>
      <c r="M719" s="835">
        <v>35.18</v>
      </c>
      <c r="N719" s="832">
        <v>1</v>
      </c>
      <c r="O719" s="836">
        <v>1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" customHeight="1" x14ac:dyDescent="0.3">
      <c r="A720" s="831">
        <v>25</v>
      </c>
      <c r="B720" s="832" t="s">
        <v>1399</v>
      </c>
      <c r="C720" s="832" t="s">
        <v>1404</v>
      </c>
      <c r="D720" s="833" t="s">
        <v>2196</v>
      </c>
      <c r="E720" s="834" t="s">
        <v>1417</v>
      </c>
      <c r="F720" s="832" t="s">
        <v>1400</v>
      </c>
      <c r="G720" s="832" t="s">
        <v>1478</v>
      </c>
      <c r="H720" s="832" t="s">
        <v>569</v>
      </c>
      <c r="I720" s="832" t="s">
        <v>1479</v>
      </c>
      <c r="J720" s="832" t="s">
        <v>1052</v>
      </c>
      <c r="K720" s="832" t="s">
        <v>1480</v>
      </c>
      <c r="L720" s="835">
        <v>34.19</v>
      </c>
      <c r="M720" s="835">
        <v>34.19</v>
      </c>
      <c r="N720" s="832">
        <v>1</v>
      </c>
      <c r="O720" s="836">
        <v>0.5</v>
      </c>
      <c r="P720" s="835"/>
      <c r="Q720" s="837">
        <v>0</v>
      </c>
      <c r="R720" s="832"/>
      <c r="S720" s="837">
        <v>0</v>
      </c>
      <c r="T720" s="836"/>
      <c r="U720" s="838">
        <v>0</v>
      </c>
    </row>
    <row r="721" spans="1:21" ht="14.4" customHeight="1" x14ac:dyDescent="0.3">
      <c r="A721" s="831">
        <v>25</v>
      </c>
      <c r="B721" s="832" t="s">
        <v>1399</v>
      </c>
      <c r="C721" s="832" t="s">
        <v>1404</v>
      </c>
      <c r="D721" s="833" t="s">
        <v>2196</v>
      </c>
      <c r="E721" s="834" t="s">
        <v>1417</v>
      </c>
      <c r="F721" s="832" t="s">
        <v>1400</v>
      </c>
      <c r="G721" s="832" t="s">
        <v>1461</v>
      </c>
      <c r="H721" s="832" t="s">
        <v>606</v>
      </c>
      <c r="I721" s="832" t="s">
        <v>1481</v>
      </c>
      <c r="J721" s="832" t="s">
        <v>641</v>
      </c>
      <c r="K721" s="832" t="s">
        <v>1482</v>
      </c>
      <c r="L721" s="835">
        <v>24.22</v>
      </c>
      <c r="M721" s="835">
        <v>48.44</v>
      </c>
      <c r="N721" s="832">
        <v>2</v>
      </c>
      <c r="O721" s="836">
        <v>2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" customHeight="1" x14ac:dyDescent="0.3">
      <c r="A722" s="831">
        <v>25</v>
      </c>
      <c r="B722" s="832" t="s">
        <v>1399</v>
      </c>
      <c r="C722" s="832" t="s">
        <v>1404</v>
      </c>
      <c r="D722" s="833" t="s">
        <v>2196</v>
      </c>
      <c r="E722" s="834" t="s">
        <v>1417</v>
      </c>
      <c r="F722" s="832" t="s">
        <v>1400</v>
      </c>
      <c r="G722" s="832" t="s">
        <v>1461</v>
      </c>
      <c r="H722" s="832" t="s">
        <v>606</v>
      </c>
      <c r="I722" s="832" t="s">
        <v>1317</v>
      </c>
      <c r="J722" s="832" t="s">
        <v>641</v>
      </c>
      <c r="K722" s="832" t="s">
        <v>1318</v>
      </c>
      <c r="L722" s="835">
        <v>48.42</v>
      </c>
      <c r="M722" s="835">
        <v>96.84</v>
      </c>
      <c r="N722" s="832">
        <v>2</v>
      </c>
      <c r="O722" s="836">
        <v>1.5</v>
      </c>
      <c r="P722" s="835">
        <v>48.42</v>
      </c>
      <c r="Q722" s="837">
        <v>0.5</v>
      </c>
      <c r="R722" s="832">
        <v>1</v>
      </c>
      <c r="S722" s="837">
        <v>0.5</v>
      </c>
      <c r="T722" s="836">
        <v>1</v>
      </c>
      <c r="U722" s="838">
        <v>0.66666666666666663</v>
      </c>
    </row>
    <row r="723" spans="1:21" ht="14.4" customHeight="1" x14ac:dyDescent="0.3">
      <c r="A723" s="831">
        <v>25</v>
      </c>
      <c r="B723" s="832" t="s">
        <v>1399</v>
      </c>
      <c r="C723" s="832" t="s">
        <v>1404</v>
      </c>
      <c r="D723" s="833" t="s">
        <v>2196</v>
      </c>
      <c r="E723" s="834" t="s">
        <v>1417</v>
      </c>
      <c r="F723" s="832" t="s">
        <v>1400</v>
      </c>
      <c r="G723" s="832" t="s">
        <v>1461</v>
      </c>
      <c r="H723" s="832" t="s">
        <v>569</v>
      </c>
      <c r="I723" s="832" t="s">
        <v>1950</v>
      </c>
      <c r="J723" s="832" t="s">
        <v>1951</v>
      </c>
      <c r="K723" s="832" t="s">
        <v>1952</v>
      </c>
      <c r="L723" s="835">
        <v>48.42</v>
      </c>
      <c r="M723" s="835">
        <v>48.42</v>
      </c>
      <c r="N723" s="832">
        <v>1</v>
      </c>
      <c r="O723" s="836">
        <v>1</v>
      </c>
      <c r="P723" s="835"/>
      <c r="Q723" s="837">
        <v>0</v>
      </c>
      <c r="R723" s="832"/>
      <c r="S723" s="837">
        <v>0</v>
      </c>
      <c r="T723" s="836"/>
      <c r="U723" s="838">
        <v>0</v>
      </c>
    </row>
    <row r="724" spans="1:21" ht="14.4" customHeight="1" x14ac:dyDescent="0.3">
      <c r="A724" s="831">
        <v>25</v>
      </c>
      <c r="B724" s="832" t="s">
        <v>1399</v>
      </c>
      <c r="C724" s="832" t="s">
        <v>1404</v>
      </c>
      <c r="D724" s="833" t="s">
        <v>2196</v>
      </c>
      <c r="E724" s="834" t="s">
        <v>1417</v>
      </c>
      <c r="F724" s="832" t="s">
        <v>1400</v>
      </c>
      <c r="G724" s="832" t="s">
        <v>1483</v>
      </c>
      <c r="H724" s="832" t="s">
        <v>569</v>
      </c>
      <c r="I724" s="832" t="s">
        <v>2116</v>
      </c>
      <c r="J724" s="832" t="s">
        <v>759</v>
      </c>
      <c r="K724" s="832" t="s">
        <v>1487</v>
      </c>
      <c r="L724" s="835">
        <v>16.12</v>
      </c>
      <c r="M724" s="835">
        <v>16.12</v>
      </c>
      <c r="N724" s="832">
        <v>1</v>
      </c>
      <c r="O724" s="836">
        <v>1</v>
      </c>
      <c r="P724" s="835">
        <v>16.12</v>
      </c>
      <c r="Q724" s="837">
        <v>1</v>
      </c>
      <c r="R724" s="832">
        <v>1</v>
      </c>
      <c r="S724" s="837">
        <v>1</v>
      </c>
      <c r="T724" s="836">
        <v>1</v>
      </c>
      <c r="U724" s="838">
        <v>1</v>
      </c>
    </row>
    <row r="725" spans="1:21" ht="14.4" customHeight="1" x14ac:dyDescent="0.3">
      <c r="A725" s="831">
        <v>25</v>
      </c>
      <c r="B725" s="832" t="s">
        <v>1399</v>
      </c>
      <c r="C725" s="832" t="s">
        <v>1404</v>
      </c>
      <c r="D725" s="833" t="s">
        <v>2196</v>
      </c>
      <c r="E725" s="834" t="s">
        <v>1417</v>
      </c>
      <c r="F725" s="832" t="s">
        <v>1400</v>
      </c>
      <c r="G725" s="832" t="s">
        <v>1464</v>
      </c>
      <c r="H725" s="832" t="s">
        <v>606</v>
      </c>
      <c r="I725" s="832" t="s">
        <v>1329</v>
      </c>
      <c r="J725" s="832" t="s">
        <v>1330</v>
      </c>
      <c r="K725" s="832" t="s">
        <v>1331</v>
      </c>
      <c r="L725" s="835">
        <v>0</v>
      </c>
      <c r="M725" s="835">
        <v>0</v>
      </c>
      <c r="N725" s="832">
        <v>1</v>
      </c>
      <c r="O725" s="836">
        <v>1</v>
      </c>
      <c r="P725" s="835"/>
      <c r="Q725" s="837"/>
      <c r="R725" s="832"/>
      <c r="S725" s="837">
        <v>0</v>
      </c>
      <c r="T725" s="836"/>
      <c r="U725" s="838">
        <v>0</v>
      </c>
    </row>
    <row r="726" spans="1:21" ht="14.4" customHeight="1" x14ac:dyDescent="0.3">
      <c r="A726" s="831">
        <v>25</v>
      </c>
      <c r="B726" s="832" t="s">
        <v>1399</v>
      </c>
      <c r="C726" s="832" t="s">
        <v>1406</v>
      </c>
      <c r="D726" s="833" t="s">
        <v>2197</v>
      </c>
      <c r="E726" s="834" t="s">
        <v>1421</v>
      </c>
      <c r="F726" s="832" t="s">
        <v>1400</v>
      </c>
      <c r="G726" s="832" t="s">
        <v>1454</v>
      </c>
      <c r="H726" s="832" t="s">
        <v>606</v>
      </c>
      <c r="I726" s="832" t="s">
        <v>1264</v>
      </c>
      <c r="J726" s="832" t="s">
        <v>1018</v>
      </c>
      <c r="K726" s="832" t="s">
        <v>1265</v>
      </c>
      <c r="L726" s="835">
        <v>154.36000000000001</v>
      </c>
      <c r="M726" s="835">
        <v>2006.6800000000003</v>
      </c>
      <c r="N726" s="832">
        <v>13</v>
      </c>
      <c r="O726" s="836">
        <v>8.5</v>
      </c>
      <c r="P726" s="835">
        <v>771.80000000000007</v>
      </c>
      <c r="Q726" s="837">
        <v>0.38461538461538458</v>
      </c>
      <c r="R726" s="832">
        <v>5</v>
      </c>
      <c r="S726" s="837">
        <v>0.38461538461538464</v>
      </c>
      <c r="T726" s="836">
        <v>3.5</v>
      </c>
      <c r="U726" s="838">
        <v>0.41176470588235292</v>
      </c>
    </row>
    <row r="727" spans="1:21" ht="14.4" customHeight="1" x14ac:dyDescent="0.3">
      <c r="A727" s="831">
        <v>25</v>
      </c>
      <c r="B727" s="832" t="s">
        <v>1399</v>
      </c>
      <c r="C727" s="832" t="s">
        <v>1406</v>
      </c>
      <c r="D727" s="833" t="s">
        <v>2197</v>
      </c>
      <c r="E727" s="834" t="s">
        <v>1421</v>
      </c>
      <c r="F727" s="832" t="s">
        <v>1400</v>
      </c>
      <c r="G727" s="832" t="s">
        <v>1461</v>
      </c>
      <c r="H727" s="832" t="s">
        <v>606</v>
      </c>
      <c r="I727" s="832" t="s">
        <v>1481</v>
      </c>
      <c r="J727" s="832" t="s">
        <v>641</v>
      </c>
      <c r="K727" s="832" t="s">
        <v>1482</v>
      </c>
      <c r="L727" s="835">
        <v>24.22</v>
      </c>
      <c r="M727" s="835">
        <v>242.2</v>
      </c>
      <c r="N727" s="832">
        <v>10</v>
      </c>
      <c r="O727" s="836">
        <v>5.5</v>
      </c>
      <c r="P727" s="835">
        <v>72.66</v>
      </c>
      <c r="Q727" s="837">
        <v>0.3</v>
      </c>
      <c r="R727" s="832">
        <v>3</v>
      </c>
      <c r="S727" s="837">
        <v>0.3</v>
      </c>
      <c r="T727" s="836">
        <v>1.5</v>
      </c>
      <c r="U727" s="838">
        <v>0.27272727272727271</v>
      </c>
    </row>
    <row r="728" spans="1:21" ht="14.4" customHeight="1" x14ac:dyDescent="0.3">
      <c r="A728" s="831">
        <v>25</v>
      </c>
      <c r="B728" s="832" t="s">
        <v>1399</v>
      </c>
      <c r="C728" s="832" t="s">
        <v>1406</v>
      </c>
      <c r="D728" s="833" t="s">
        <v>2197</v>
      </c>
      <c r="E728" s="834" t="s">
        <v>1421</v>
      </c>
      <c r="F728" s="832" t="s">
        <v>1400</v>
      </c>
      <c r="G728" s="832" t="s">
        <v>1647</v>
      </c>
      <c r="H728" s="832" t="s">
        <v>569</v>
      </c>
      <c r="I728" s="832" t="s">
        <v>2152</v>
      </c>
      <c r="J728" s="832" t="s">
        <v>1649</v>
      </c>
      <c r="K728" s="832" t="s">
        <v>2153</v>
      </c>
      <c r="L728" s="835">
        <v>0</v>
      </c>
      <c r="M728" s="835">
        <v>0</v>
      </c>
      <c r="N728" s="832">
        <v>1</v>
      </c>
      <c r="O728" s="836">
        <v>1</v>
      </c>
      <c r="P728" s="835">
        <v>0</v>
      </c>
      <c r="Q728" s="837"/>
      <c r="R728" s="832">
        <v>1</v>
      </c>
      <c r="S728" s="837">
        <v>1</v>
      </c>
      <c r="T728" s="836">
        <v>1</v>
      </c>
      <c r="U728" s="838">
        <v>1</v>
      </c>
    </row>
    <row r="729" spans="1:21" ht="14.4" customHeight="1" x14ac:dyDescent="0.3">
      <c r="A729" s="831">
        <v>25</v>
      </c>
      <c r="B729" s="832" t="s">
        <v>1399</v>
      </c>
      <c r="C729" s="832" t="s">
        <v>1406</v>
      </c>
      <c r="D729" s="833" t="s">
        <v>2197</v>
      </c>
      <c r="E729" s="834" t="s">
        <v>1422</v>
      </c>
      <c r="F729" s="832" t="s">
        <v>1400</v>
      </c>
      <c r="G729" s="832" t="s">
        <v>1454</v>
      </c>
      <c r="H729" s="832" t="s">
        <v>606</v>
      </c>
      <c r="I729" s="832" t="s">
        <v>1264</v>
      </c>
      <c r="J729" s="832" t="s">
        <v>1018</v>
      </c>
      <c r="K729" s="832" t="s">
        <v>1265</v>
      </c>
      <c r="L729" s="835">
        <v>154.36000000000001</v>
      </c>
      <c r="M729" s="835">
        <v>463.08000000000004</v>
      </c>
      <c r="N729" s="832">
        <v>3</v>
      </c>
      <c r="O729" s="836">
        <v>3</v>
      </c>
      <c r="P729" s="835">
        <v>308.72000000000003</v>
      </c>
      <c r="Q729" s="837">
        <v>0.66666666666666663</v>
      </c>
      <c r="R729" s="832">
        <v>2</v>
      </c>
      <c r="S729" s="837">
        <v>0.66666666666666663</v>
      </c>
      <c r="T729" s="836">
        <v>2</v>
      </c>
      <c r="U729" s="838">
        <v>0.66666666666666663</v>
      </c>
    </row>
    <row r="730" spans="1:21" ht="14.4" customHeight="1" x14ac:dyDescent="0.3">
      <c r="A730" s="831">
        <v>25</v>
      </c>
      <c r="B730" s="832" t="s">
        <v>1399</v>
      </c>
      <c r="C730" s="832" t="s">
        <v>1406</v>
      </c>
      <c r="D730" s="833" t="s">
        <v>2197</v>
      </c>
      <c r="E730" s="834" t="s">
        <v>1422</v>
      </c>
      <c r="F730" s="832" t="s">
        <v>1400</v>
      </c>
      <c r="G730" s="832" t="s">
        <v>1461</v>
      </c>
      <c r="H730" s="832" t="s">
        <v>606</v>
      </c>
      <c r="I730" s="832" t="s">
        <v>1481</v>
      </c>
      <c r="J730" s="832" t="s">
        <v>641</v>
      </c>
      <c r="K730" s="832" t="s">
        <v>1482</v>
      </c>
      <c r="L730" s="835">
        <v>24.22</v>
      </c>
      <c r="M730" s="835">
        <v>24.22</v>
      </c>
      <c r="N730" s="832">
        <v>1</v>
      </c>
      <c r="O730" s="836">
        <v>1</v>
      </c>
      <c r="P730" s="835"/>
      <c r="Q730" s="837">
        <v>0</v>
      </c>
      <c r="R730" s="832"/>
      <c r="S730" s="837">
        <v>0</v>
      </c>
      <c r="T730" s="836"/>
      <c r="U730" s="838">
        <v>0</v>
      </c>
    </row>
    <row r="731" spans="1:21" ht="14.4" customHeight="1" x14ac:dyDescent="0.3">
      <c r="A731" s="831">
        <v>25</v>
      </c>
      <c r="B731" s="832" t="s">
        <v>1399</v>
      </c>
      <c r="C731" s="832" t="s">
        <v>1406</v>
      </c>
      <c r="D731" s="833" t="s">
        <v>2197</v>
      </c>
      <c r="E731" s="834" t="s">
        <v>1423</v>
      </c>
      <c r="F731" s="832" t="s">
        <v>1400</v>
      </c>
      <c r="G731" s="832" t="s">
        <v>1454</v>
      </c>
      <c r="H731" s="832" t="s">
        <v>606</v>
      </c>
      <c r="I731" s="832" t="s">
        <v>1264</v>
      </c>
      <c r="J731" s="832" t="s">
        <v>1018</v>
      </c>
      <c r="K731" s="832" t="s">
        <v>1265</v>
      </c>
      <c r="L731" s="835">
        <v>154.36000000000001</v>
      </c>
      <c r="M731" s="835">
        <v>1234.8800000000001</v>
      </c>
      <c r="N731" s="832">
        <v>8</v>
      </c>
      <c r="O731" s="836">
        <v>6</v>
      </c>
      <c r="P731" s="835">
        <v>771.80000000000007</v>
      </c>
      <c r="Q731" s="837">
        <v>0.625</v>
      </c>
      <c r="R731" s="832">
        <v>5</v>
      </c>
      <c r="S731" s="837">
        <v>0.625</v>
      </c>
      <c r="T731" s="836">
        <v>3.5</v>
      </c>
      <c r="U731" s="838">
        <v>0.58333333333333337</v>
      </c>
    </row>
    <row r="732" spans="1:21" ht="14.4" customHeight="1" x14ac:dyDescent="0.3">
      <c r="A732" s="831">
        <v>25</v>
      </c>
      <c r="B732" s="832" t="s">
        <v>1399</v>
      </c>
      <c r="C732" s="832" t="s">
        <v>1406</v>
      </c>
      <c r="D732" s="833" t="s">
        <v>2197</v>
      </c>
      <c r="E732" s="834" t="s">
        <v>1423</v>
      </c>
      <c r="F732" s="832" t="s">
        <v>1400</v>
      </c>
      <c r="G732" s="832" t="s">
        <v>1454</v>
      </c>
      <c r="H732" s="832" t="s">
        <v>569</v>
      </c>
      <c r="I732" s="832" t="s">
        <v>1506</v>
      </c>
      <c r="J732" s="832" t="s">
        <v>1018</v>
      </c>
      <c r="K732" s="832" t="s">
        <v>1265</v>
      </c>
      <c r="L732" s="835">
        <v>154.36000000000001</v>
      </c>
      <c r="M732" s="835">
        <v>154.36000000000001</v>
      </c>
      <c r="N732" s="832">
        <v>1</v>
      </c>
      <c r="O732" s="836">
        <v>1</v>
      </c>
      <c r="P732" s="835"/>
      <c r="Q732" s="837">
        <v>0</v>
      </c>
      <c r="R732" s="832"/>
      <c r="S732" s="837">
        <v>0</v>
      </c>
      <c r="T732" s="836"/>
      <c r="U732" s="838">
        <v>0</v>
      </c>
    </row>
    <row r="733" spans="1:21" ht="14.4" customHeight="1" x14ac:dyDescent="0.3">
      <c r="A733" s="831">
        <v>25</v>
      </c>
      <c r="B733" s="832" t="s">
        <v>1399</v>
      </c>
      <c r="C733" s="832" t="s">
        <v>1406</v>
      </c>
      <c r="D733" s="833" t="s">
        <v>2197</v>
      </c>
      <c r="E733" s="834" t="s">
        <v>1423</v>
      </c>
      <c r="F733" s="832" t="s">
        <v>1400</v>
      </c>
      <c r="G733" s="832" t="s">
        <v>1507</v>
      </c>
      <c r="H733" s="832" t="s">
        <v>569</v>
      </c>
      <c r="I733" s="832" t="s">
        <v>2154</v>
      </c>
      <c r="J733" s="832" t="s">
        <v>1272</v>
      </c>
      <c r="K733" s="832" t="s">
        <v>1033</v>
      </c>
      <c r="L733" s="835">
        <v>170.52</v>
      </c>
      <c r="M733" s="835">
        <v>170.52</v>
      </c>
      <c r="N733" s="832">
        <v>1</v>
      </c>
      <c r="O733" s="836">
        <v>0.5</v>
      </c>
      <c r="P733" s="835"/>
      <c r="Q733" s="837">
        <v>0</v>
      </c>
      <c r="R733" s="832"/>
      <c r="S733" s="837">
        <v>0</v>
      </c>
      <c r="T733" s="836"/>
      <c r="U733" s="838">
        <v>0</v>
      </c>
    </row>
    <row r="734" spans="1:21" ht="14.4" customHeight="1" x14ac:dyDescent="0.3">
      <c r="A734" s="831">
        <v>25</v>
      </c>
      <c r="B734" s="832" t="s">
        <v>1399</v>
      </c>
      <c r="C734" s="832" t="s">
        <v>1406</v>
      </c>
      <c r="D734" s="833" t="s">
        <v>2197</v>
      </c>
      <c r="E734" s="834" t="s">
        <v>1423</v>
      </c>
      <c r="F734" s="832" t="s">
        <v>1400</v>
      </c>
      <c r="G734" s="832" t="s">
        <v>1455</v>
      </c>
      <c r="H734" s="832" t="s">
        <v>569</v>
      </c>
      <c r="I734" s="832" t="s">
        <v>1456</v>
      </c>
      <c r="J734" s="832" t="s">
        <v>1457</v>
      </c>
      <c r="K734" s="832" t="s">
        <v>1458</v>
      </c>
      <c r="L734" s="835">
        <v>132.97999999999999</v>
      </c>
      <c r="M734" s="835">
        <v>132.97999999999999</v>
      </c>
      <c r="N734" s="832">
        <v>1</v>
      </c>
      <c r="O734" s="836">
        <v>1</v>
      </c>
      <c r="P734" s="835"/>
      <c r="Q734" s="837">
        <v>0</v>
      </c>
      <c r="R734" s="832"/>
      <c r="S734" s="837">
        <v>0</v>
      </c>
      <c r="T734" s="836"/>
      <c r="U734" s="838">
        <v>0</v>
      </c>
    </row>
    <row r="735" spans="1:21" ht="14.4" customHeight="1" x14ac:dyDescent="0.3">
      <c r="A735" s="831">
        <v>25</v>
      </c>
      <c r="B735" s="832" t="s">
        <v>1399</v>
      </c>
      <c r="C735" s="832" t="s">
        <v>1406</v>
      </c>
      <c r="D735" s="833" t="s">
        <v>2197</v>
      </c>
      <c r="E735" s="834" t="s">
        <v>1423</v>
      </c>
      <c r="F735" s="832" t="s">
        <v>1400</v>
      </c>
      <c r="G735" s="832" t="s">
        <v>1461</v>
      </c>
      <c r="H735" s="832" t="s">
        <v>569</v>
      </c>
      <c r="I735" s="832" t="s">
        <v>1568</v>
      </c>
      <c r="J735" s="832" t="s">
        <v>641</v>
      </c>
      <c r="K735" s="832" t="s">
        <v>1569</v>
      </c>
      <c r="L735" s="835">
        <v>48.42</v>
      </c>
      <c r="M735" s="835">
        <v>48.42</v>
      </c>
      <c r="N735" s="832">
        <v>1</v>
      </c>
      <c r="O735" s="836">
        <v>0.5</v>
      </c>
      <c r="P735" s="835">
        <v>48.42</v>
      </c>
      <c r="Q735" s="837">
        <v>1</v>
      </c>
      <c r="R735" s="832">
        <v>1</v>
      </c>
      <c r="S735" s="837">
        <v>1</v>
      </c>
      <c r="T735" s="836">
        <v>0.5</v>
      </c>
      <c r="U735" s="838">
        <v>1</v>
      </c>
    </row>
    <row r="736" spans="1:21" ht="14.4" customHeight="1" x14ac:dyDescent="0.3">
      <c r="A736" s="831">
        <v>25</v>
      </c>
      <c r="B736" s="832" t="s">
        <v>1399</v>
      </c>
      <c r="C736" s="832" t="s">
        <v>1406</v>
      </c>
      <c r="D736" s="833" t="s">
        <v>2197</v>
      </c>
      <c r="E736" s="834" t="s">
        <v>1423</v>
      </c>
      <c r="F736" s="832" t="s">
        <v>1400</v>
      </c>
      <c r="G736" s="832" t="s">
        <v>1461</v>
      </c>
      <c r="H736" s="832" t="s">
        <v>569</v>
      </c>
      <c r="I736" s="832" t="s">
        <v>1462</v>
      </c>
      <c r="J736" s="832" t="s">
        <v>641</v>
      </c>
      <c r="K736" s="832" t="s">
        <v>1463</v>
      </c>
      <c r="L736" s="835">
        <v>24.22</v>
      </c>
      <c r="M736" s="835">
        <v>48.44</v>
      </c>
      <c r="N736" s="832">
        <v>2</v>
      </c>
      <c r="O736" s="836">
        <v>1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" customHeight="1" x14ac:dyDescent="0.3">
      <c r="A737" s="831">
        <v>25</v>
      </c>
      <c r="B737" s="832" t="s">
        <v>1399</v>
      </c>
      <c r="C737" s="832" t="s">
        <v>1406</v>
      </c>
      <c r="D737" s="833" t="s">
        <v>2197</v>
      </c>
      <c r="E737" s="834" t="s">
        <v>1425</v>
      </c>
      <c r="F737" s="832" t="s">
        <v>1400</v>
      </c>
      <c r="G737" s="832" t="s">
        <v>1454</v>
      </c>
      <c r="H737" s="832" t="s">
        <v>569</v>
      </c>
      <c r="I737" s="832" t="s">
        <v>1591</v>
      </c>
      <c r="J737" s="832" t="s">
        <v>1592</v>
      </c>
      <c r="K737" s="832" t="s">
        <v>1593</v>
      </c>
      <c r="L737" s="835">
        <v>154.36000000000001</v>
      </c>
      <c r="M737" s="835">
        <v>154.36000000000001</v>
      </c>
      <c r="N737" s="832">
        <v>1</v>
      </c>
      <c r="O737" s="836">
        <v>1</v>
      </c>
      <c r="P737" s="835"/>
      <c r="Q737" s="837">
        <v>0</v>
      </c>
      <c r="R737" s="832"/>
      <c r="S737" s="837">
        <v>0</v>
      </c>
      <c r="T737" s="836"/>
      <c r="U737" s="838">
        <v>0</v>
      </c>
    </row>
    <row r="738" spans="1:21" ht="14.4" customHeight="1" x14ac:dyDescent="0.3">
      <c r="A738" s="831">
        <v>25</v>
      </c>
      <c r="B738" s="832" t="s">
        <v>1399</v>
      </c>
      <c r="C738" s="832" t="s">
        <v>1406</v>
      </c>
      <c r="D738" s="833" t="s">
        <v>2197</v>
      </c>
      <c r="E738" s="834" t="s">
        <v>1432</v>
      </c>
      <c r="F738" s="832" t="s">
        <v>1400</v>
      </c>
      <c r="G738" s="832" t="s">
        <v>1454</v>
      </c>
      <c r="H738" s="832" t="s">
        <v>606</v>
      </c>
      <c r="I738" s="832" t="s">
        <v>1264</v>
      </c>
      <c r="J738" s="832" t="s">
        <v>1018</v>
      </c>
      <c r="K738" s="832" t="s">
        <v>1265</v>
      </c>
      <c r="L738" s="835">
        <v>154.36000000000001</v>
      </c>
      <c r="M738" s="835">
        <v>2624.1200000000003</v>
      </c>
      <c r="N738" s="832">
        <v>17</v>
      </c>
      <c r="O738" s="836">
        <v>12</v>
      </c>
      <c r="P738" s="835">
        <v>1234.8800000000001</v>
      </c>
      <c r="Q738" s="837">
        <v>0.47058823529411764</v>
      </c>
      <c r="R738" s="832">
        <v>8</v>
      </c>
      <c r="S738" s="837">
        <v>0.47058823529411764</v>
      </c>
      <c r="T738" s="836">
        <v>5.5</v>
      </c>
      <c r="U738" s="838">
        <v>0.45833333333333331</v>
      </c>
    </row>
    <row r="739" spans="1:21" ht="14.4" customHeight="1" x14ac:dyDescent="0.3">
      <c r="A739" s="831">
        <v>25</v>
      </c>
      <c r="B739" s="832" t="s">
        <v>1399</v>
      </c>
      <c r="C739" s="832" t="s">
        <v>1406</v>
      </c>
      <c r="D739" s="833" t="s">
        <v>2197</v>
      </c>
      <c r="E739" s="834" t="s">
        <v>1432</v>
      </c>
      <c r="F739" s="832" t="s">
        <v>1400</v>
      </c>
      <c r="G739" s="832" t="s">
        <v>1507</v>
      </c>
      <c r="H739" s="832" t="s">
        <v>569</v>
      </c>
      <c r="I739" s="832" t="s">
        <v>2155</v>
      </c>
      <c r="J739" s="832" t="s">
        <v>1272</v>
      </c>
      <c r="K739" s="832" t="s">
        <v>2156</v>
      </c>
      <c r="L739" s="835">
        <v>42.63</v>
      </c>
      <c r="M739" s="835">
        <v>42.63</v>
      </c>
      <c r="N739" s="832">
        <v>1</v>
      </c>
      <c r="O739" s="836">
        <v>1</v>
      </c>
      <c r="P739" s="835">
        <v>42.63</v>
      </c>
      <c r="Q739" s="837">
        <v>1</v>
      </c>
      <c r="R739" s="832">
        <v>1</v>
      </c>
      <c r="S739" s="837">
        <v>1</v>
      </c>
      <c r="T739" s="836">
        <v>1</v>
      </c>
      <c r="U739" s="838">
        <v>1</v>
      </c>
    </row>
    <row r="740" spans="1:21" ht="14.4" customHeight="1" x14ac:dyDescent="0.3">
      <c r="A740" s="831">
        <v>25</v>
      </c>
      <c r="B740" s="832" t="s">
        <v>1399</v>
      </c>
      <c r="C740" s="832" t="s">
        <v>1406</v>
      </c>
      <c r="D740" s="833" t="s">
        <v>2197</v>
      </c>
      <c r="E740" s="834" t="s">
        <v>1432</v>
      </c>
      <c r="F740" s="832" t="s">
        <v>1400</v>
      </c>
      <c r="G740" s="832" t="s">
        <v>1461</v>
      </c>
      <c r="H740" s="832" t="s">
        <v>606</v>
      </c>
      <c r="I740" s="832" t="s">
        <v>1481</v>
      </c>
      <c r="J740" s="832" t="s">
        <v>641</v>
      </c>
      <c r="K740" s="832" t="s">
        <v>1482</v>
      </c>
      <c r="L740" s="835">
        <v>24.22</v>
      </c>
      <c r="M740" s="835">
        <v>169.54</v>
      </c>
      <c r="N740" s="832">
        <v>7</v>
      </c>
      <c r="O740" s="836">
        <v>4</v>
      </c>
      <c r="P740" s="835">
        <v>96.88</v>
      </c>
      <c r="Q740" s="837">
        <v>0.5714285714285714</v>
      </c>
      <c r="R740" s="832">
        <v>4</v>
      </c>
      <c r="S740" s="837">
        <v>0.5714285714285714</v>
      </c>
      <c r="T740" s="836">
        <v>2.5</v>
      </c>
      <c r="U740" s="838">
        <v>0.625</v>
      </c>
    </row>
    <row r="741" spans="1:21" ht="14.4" customHeight="1" x14ac:dyDescent="0.3">
      <c r="A741" s="831">
        <v>25</v>
      </c>
      <c r="B741" s="832" t="s">
        <v>1399</v>
      </c>
      <c r="C741" s="832" t="s">
        <v>1406</v>
      </c>
      <c r="D741" s="833" t="s">
        <v>2197</v>
      </c>
      <c r="E741" s="834" t="s">
        <v>1432</v>
      </c>
      <c r="F741" s="832" t="s">
        <v>1400</v>
      </c>
      <c r="G741" s="832" t="s">
        <v>1461</v>
      </c>
      <c r="H741" s="832" t="s">
        <v>569</v>
      </c>
      <c r="I741" s="832" t="s">
        <v>1462</v>
      </c>
      <c r="J741" s="832" t="s">
        <v>641</v>
      </c>
      <c r="K741" s="832" t="s">
        <v>1463</v>
      </c>
      <c r="L741" s="835">
        <v>24.22</v>
      </c>
      <c r="M741" s="835">
        <v>48.44</v>
      </c>
      <c r="N741" s="832">
        <v>2</v>
      </c>
      <c r="O741" s="836">
        <v>2</v>
      </c>
      <c r="P741" s="835">
        <v>24.22</v>
      </c>
      <c r="Q741" s="837">
        <v>0.5</v>
      </c>
      <c r="R741" s="832">
        <v>1</v>
      </c>
      <c r="S741" s="837">
        <v>0.5</v>
      </c>
      <c r="T741" s="836">
        <v>1</v>
      </c>
      <c r="U741" s="838">
        <v>0.5</v>
      </c>
    </row>
    <row r="742" spans="1:21" ht="14.4" customHeight="1" x14ac:dyDescent="0.3">
      <c r="A742" s="831">
        <v>25</v>
      </c>
      <c r="B742" s="832" t="s">
        <v>1399</v>
      </c>
      <c r="C742" s="832" t="s">
        <v>1406</v>
      </c>
      <c r="D742" s="833" t="s">
        <v>2197</v>
      </c>
      <c r="E742" s="834" t="s">
        <v>1435</v>
      </c>
      <c r="F742" s="832" t="s">
        <v>1400</v>
      </c>
      <c r="G742" s="832" t="s">
        <v>1454</v>
      </c>
      <c r="H742" s="832" t="s">
        <v>606</v>
      </c>
      <c r="I742" s="832" t="s">
        <v>1264</v>
      </c>
      <c r="J742" s="832" t="s">
        <v>1018</v>
      </c>
      <c r="K742" s="832" t="s">
        <v>1265</v>
      </c>
      <c r="L742" s="835">
        <v>154.36000000000001</v>
      </c>
      <c r="M742" s="835">
        <v>1543.6000000000001</v>
      </c>
      <c r="N742" s="832">
        <v>10</v>
      </c>
      <c r="O742" s="836">
        <v>9.5</v>
      </c>
      <c r="P742" s="835">
        <v>617.44000000000005</v>
      </c>
      <c r="Q742" s="837">
        <v>0.4</v>
      </c>
      <c r="R742" s="832">
        <v>4</v>
      </c>
      <c r="S742" s="837">
        <v>0.4</v>
      </c>
      <c r="T742" s="836">
        <v>4</v>
      </c>
      <c r="U742" s="838">
        <v>0.42105263157894735</v>
      </c>
    </row>
    <row r="743" spans="1:21" ht="14.4" customHeight="1" x14ac:dyDescent="0.3">
      <c r="A743" s="831">
        <v>25</v>
      </c>
      <c r="B743" s="832" t="s">
        <v>1399</v>
      </c>
      <c r="C743" s="832" t="s">
        <v>1406</v>
      </c>
      <c r="D743" s="833" t="s">
        <v>2197</v>
      </c>
      <c r="E743" s="834" t="s">
        <v>1435</v>
      </c>
      <c r="F743" s="832" t="s">
        <v>1400</v>
      </c>
      <c r="G743" s="832" t="s">
        <v>1454</v>
      </c>
      <c r="H743" s="832" t="s">
        <v>569</v>
      </c>
      <c r="I743" s="832" t="s">
        <v>1506</v>
      </c>
      <c r="J743" s="832" t="s">
        <v>1018</v>
      </c>
      <c r="K743" s="832" t="s">
        <v>1265</v>
      </c>
      <c r="L743" s="835">
        <v>154.36000000000001</v>
      </c>
      <c r="M743" s="835">
        <v>154.36000000000001</v>
      </c>
      <c r="N743" s="832">
        <v>1</v>
      </c>
      <c r="O743" s="836">
        <v>1</v>
      </c>
      <c r="P743" s="835"/>
      <c r="Q743" s="837">
        <v>0</v>
      </c>
      <c r="R743" s="832"/>
      <c r="S743" s="837">
        <v>0</v>
      </c>
      <c r="T743" s="836"/>
      <c r="U743" s="838">
        <v>0</v>
      </c>
    </row>
    <row r="744" spans="1:21" ht="14.4" customHeight="1" x14ac:dyDescent="0.3">
      <c r="A744" s="831">
        <v>25</v>
      </c>
      <c r="B744" s="832" t="s">
        <v>1399</v>
      </c>
      <c r="C744" s="832" t="s">
        <v>1406</v>
      </c>
      <c r="D744" s="833" t="s">
        <v>2197</v>
      </c>
      <c r="E744" s="834" t="s">
        <v>1435</v>
      </c>
      <c r="F744" s="832" t="s">
        <v>1400</v>
      </c>
      <c r="G744" s="832" t="s">
        <v>1455</v>
      </c>
      <c r="H744" s="832" t="s">
        <v>569</v>
      </c>
      <c r="I744" s="832" t="s">
        <v>1540</v>
      </c>
      <c r="J744" s="832" t="s">
        <v>1457</v>
      </c>
      <c r="K744" s="832" t="s">
        <v>1458</v>
      </c>
      <c r="L744" s="835">
        <v>132.97999999999999</v>
      </c>
      <c r="M744" s="835">
        <v>265.95999999999998</v>
      </c>
      <c r="N744" s="832">
        <v>2</v>
      </c>
      <c r="O744" s="836">
        <v>1</v>
      </c>
      <c r="P744" s="835">
        <v>265.95999999999998</v>
      </c>
      <c r="Q744" s="837">
        <v>1</v>
      </c>
      <c r="R744" s="832">
        <v>2</v>
      </c>
      <c r="S744" s="837">
        <v>1</v>
      </c>
      <c r="T744" s="836">
        <v>1</v>
      </c>
      <c r="U744" s="838">
        <v>1</v>
      </c>
    </row>
    <row r="745" spans="1:21" ht="14.4" customHeight="1" x14ac:dyDescent="0.3">
      <c r="A745" s="831">
        <v>25</v>
      </c>
      <c r="B745" s="832" t="s">
        <v>1399</v>
      </c>
      <c r="C745" s="832" t="s">
        <v>1406</v>
      </c>
      <c r="D745" s="833" t="s">
        <v>2197</v>
      </c>
      <c r="E745" s="834" t="s">
        <v>1435</v>
      </c>
      <c r="F745" s="832" t="s">
        <v>1400</v>
      </c>
      <c r="G745" s="832" t="s">
        <v>1461</v>
      </c>
      <c r="H745" s="832" t="s">
        <v>569</v>
      </c>
      <c r="I745" s="832" t="s">
        <v>1462</v>
      </c>
      <c r="J745" s="832" t="s">
        <v>641</v>
      </c>
      <c r="K745" s="832" t="s">
        <v>1463</v>
      </c>
      <c r="L745" s="835">
        <v>24.22</v>
      </c>
      <c r="M745" s="835">
        <v>24.22</v>
      </c>
      <c r="N745" s="832">
        <v>1</v>
      </c>
      <c r="O745" s="836">
        <v>0.5</v>
      </c>
      <c r="P745" s="835"/>
      <c r="Q745" s="837">
        <v>0</v>
      </c>
      <c r="R745" s="832"/>
      <c r="S745" s="837">
        <v>0</v>
      </c>
      <c r="T745" s="836"/>
      <c r="U745" s="838">
        <v>0</v>
      </c>
    </row>
    <row r="746" spans="1:21" ht="14.4" customHeight="1" x14ac:dyDescent="0.3">
      <c r="A746" s="831">
        <v>25</v>
      </c>
      <c r="B746" s="832" t="s">
        <v>1399</v>
      </c>
      <c r="C746" s="832" t="s">
        <v>1406</v>
      </c>
      <c r="D746" s="833" t="s">
        <v>2197</v>
      </c>
      <c r="E746" s="834" t="s">
        <v>1439</v>
      </c>
      <c r="F746" s="832" t="s">
        <v>1400</v>
      </c>
      <c r="G746" s="832" t="s">
        <v>1454</v>
      </c>
      <c r="H746" s="832" t="s">
        <v>606</v>
      </c>
      <c r="I746" s="832" t="s">
        <v>1264</v>
      </c>
      <c r="J746" s="832" t="s">
        <v>1018</v>
      </c>
      <c r="K746" s="832" t="s">
        <v>1265</v>
      </c>
      <c r="L746" s="835">
        <v>154.36000000000001</v>
      </c>
      <c r="M746" s="835">
        <v>1234.8800000000001</v>
      </c>
      <c r="N746" s="832">
        <v>8</v>
      </c>
      <c r="O746" s="836">
        <v>5</v>
      </c>
      <c r="P746" s="835">
        <v>463.08000000000004</v>
      </c>
      <c r="Q746" s="837">
        <v>0.375</v>
      </c>
      <c r="R746" s="832">
        <v>3</v>
      </c>
      <c r="S746" s="837">
        <v>0.375</v>
      </c>
      <c r="T746" s="836">
        <v>1.5</v>
      </c>
      <c r="U746" s="838">
        <v>0.3</v>
      </c>
    </row>
    <row r="747" spans="1:21" ht="14.4" customHeight="1" x14ac:dyDescent="0.3">
      <c r="A747" s="831">
        <v>25</v>
      </c>
      <c r="B747" s="832" t="s">
        <v>1399</v>
      </c>
      <c r="C747" s="832" t="s">
        <v>1406</v>
      </c>
      <c r="D747" s="833" t="s">
        <v>2197</v>
      </c>
      <c r="E747" s="834" t="s">
        <v>1439</v>
      </c>
      <c r="F747" s="832" t="s">
        <v>1400</v>
      </c>
      <c r="G747" s="832" t="s">
        <v>1454</v>
      </c>
      <c r="H747" s="832" t="s">
        <v>606</v>
      </c>
      <c r="I747" s="832" t="s">
        <v>1386</v>
      </c>
      <c r="J747" s="832" t="s">
        <v>1387</v>
      </c>
      <c r="K747" s="832" t="s">
        <v>1388</v>
      </c>
      <c r="L747" s="835">
        <v>149.52000000000001</v>
      </c>
      <c r="M747" s="835">
        <v>149.52000000000001</v>
      </c>
      <c r="N747" s="832">
        <v>1</v>
      </c>
      <c r="O747" s="836">
        <v>0.5</v>
      </c>
      <c r="P747" s="835">
        <v>149.52000000000001</v>
      </c>
      <c r="Q747" s="837">
        <v>1</v>
      </c>
      <c r="R747" s="832">
        <v>1</v>
      </c>
      <c r="S747" s="837">
        <v>1</v>
      </c>
      <c r="T747" s="836">
        <v>0.5</v>
      </c>
      <c r="U747" s="838">
        <v>1</v>
      </c>
    </row>
    <row r="748" spans="1:21" ht="14.4" customHeight="1" x14ac:dyDescent="0.3">
      <c r="A748" s="831">
        <v>25</v>
      </c>
      <c r="B748" s="832" t="s">
        <v>1399</v>
      </c>
      <c r="C748" s="832" t="s">
        <v>1406</v>
      </c>
      <c r="D748" s="833" t="s">
        <v>2197</v>
      </c>
      <c r="E748" s="834" t="s">
        <v>1439</v>
      </c>
      <c r="F748" s="832" t="s">
        <v>1400</v>
      </c>
      <c r="G748" s="832" t="s">
        <v>1454</v>
      </c>
      <c r="H748" s="832" t="s">
        <v>569</v>
      </c>
      <c r="I748" s="832" t="s">
        <v>1506</v>
      </c>
      <c r="J748" s="832" t="s">
        <v>1018</v>
      </c>
      <c r="K748" s="832" t="s">
        <v>1265</v>
      </c>
      <c r="L748" s="835">
        <v>154.36000000000001</v>
      </c>
      <c r="M748" s="835">
        <v>154.36000000000001</v>
      </c>
      <c r="N748" s="832">
        <v>1</v>
      </c>
      <c r="O748" s="836">
        <v>0.5</v>
      </c>
      <c r="P748" s="835"/>
      <c r="Q748" s="837">
        <v>0</v>
      </c>
      <c r="R748" s="832"/>
      <c r="S748" s="837">
        <v>0</v>
      </c>
      <c r="T748" s="836"/>
      <c r="U748" s="838">
        <v>0</v>
      </c>
    </row>
    <row r="749" spans="1:21" ht="14.4" customHeight="1" x14ac:dyDescent="0.3">
      <c r="A749" s="831">
        <v>25</v>
      </c>
      <c r="B749" s="832" t="s">
        <v>1399</v>
      </c>
      <c r="C749" s="832" t="s">
        <v>1406</v>
      </c>
      <c r="D749" s="833" t="s">
        <v>2197</v>
      </c>
      <c r="E749" s="834" t="s">
        <v>1439</v>
      </c>
      <c r="F749" s="832" t="s">
        <v>1400</v>
      </c>
      <c r="G749" s="832" t="s">
        <v>1488</v>
      </c>
      <c r="H749" s="832" t="s">
        <v>569</v>
      </c>
      <c r="I749" s="832" t="s">
        <v>1489</v>
      </c>
      <c r="J749" s="832" t="s">
        <v>1054</v>
      </c>
      <c r="K749" s="832" t="s">
        <v>1490</v>
      </c>
      <c r="L749" s="835">
        <v>48.09</v>
      </c>
      <c r="M749" s="835">
        <v>48.09</v>
      </c>
      <c r="N749" s="832">
        <v>1</v>
      </c>
      <c r="O749" s="836">
        <v>1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" customHeight="1" x14ac:dyDescent="0.3">
      <c r="A750" s="831">
        <v>25</v>
      </c>
      <c r="B750" s="832" t="s">
        <v>1399</v>
      </c>
      <c r="C750" s="832" t="s">
        <v>1406</v>
      </c>
      <c r="D750" s="833" t="s">
        <v>2197</v>
      </c>
      <c r="E750" s="834" t="s">
        <v>1439</v>
      </c>
      <c r="F750" s="832" t="s">
        <v>1400</v>
      </c>
      <c r="G750" s="832" t="s">
        <v>1455</v>
      </c>
      <c r="H750" s="832" t="s">
        <v>569</v>
      </c>
      <c r="I750" s="832" t="s">
        <v>1456</v>
      </c>
      <c r="J750" s="832" t="s">
        <v>1457</v>
      </c>
      <c r="K750" s="832" t="s">
        <v>1458</v>
      </c>
      <c r="L750" s="835">
        <v>132.97999999999999</v>
      </c>
      <c r="M750" s="835">
        <v>265.95999999999998</v>
      </c>
      <c r="N750" s="832">
        <v>2</v>
      </c>
      <c r="O750" s="836">
        <v>2</v>
      </c>
      <c r="P750" s="835"/>
      <c r="Q750" s="837">
        <v>0</v>
      </c>
      <c r="R750" s="832"/>
      <c r="S750" s="837">
        <v>0</v>
      </c>
      <c r="T750" s="836"/>
      <c r="U750" s="838">
        <v>0</v>
      </c>
    </row>
    <row r="751" spans="1:21" ht="14.4" customHeight="1" x14ac:dyDescent="0.3">
      <c r="A751" s="831">
        <v>25</v>
      </c>
      <c r="B751" s="832" t="s">
        <v>1399</v>
      </c>
      <c r="C751" s="832" t="s">
        <v>1406</v>
      </c>
      <c r="D751" s="833" t="s">
        <v>2197</v>
      </c>
      <c r="E751" s="834" t="s">
        <v>1439</v>
      </c>
      <c r="F751" s="832" t="s">
        <v>1400</v>
      </c>
      <c r="G751" s="832" t="s">
        <v>1455</v>
      </c>
      <c r="H751" s="832" t="s">
        <v>569</v>
      </c>
      <c r="I751" s="832" t="s">
        <v>1616</v>
      </c>
      <c r="J751" s="832" t="s">
        <v>1457</v>
      </c>
      <c r="K751" s="832" t="s">
        <v>1617</v>
      </c>
      <c r="L751" s="835">
        <v>0</v>
      </c>
      <c r="M751" s="835">
        <v>0</v>
      </c>
      <c r="N751" s="832">
        <v>1</v>
      </c>
      <c r="O751" s="836">
        <v>1</v>
      </c>
      <c r="P751" s="835"/>
      <c r="Q751" s="837"/>
      <c r="R751" s="832"/>
      <c r="S751" s="837">
        <v>0</v>
      </c>
      <c r="T751" s="836"/>
      <c r="U751" s="838">
        <v>0</v>
      </c>
    </row>
    <row r="752" spans="1:21" ht="14.4" customHeight="1" x14ac:dyDescent="0.3">
      <c r="A752" s="831">
        <v>25</v>
      </c>
      <c r="B752" s="832" t="s">
        <v>1399</v>
      </c>
      <c r="C752" s="832" t="s">
        <v>1406</v>
      </c>
      <c r="D752" s="833" t="s">
        <v>2197</v>
      </c>
      <c r="E752" s="834" t="s">
        <v>1439</v>
      </c>
      <c r="F752" s="832" t="s">
        <v>1400</v>
      </c>
      <c r="G752" s="832" t="s">
        <v>1461</v>
      </c>
      <c r="H752" s="832" t="s">
        <v>606</v>
      </c>
      <c r="I752" s="832" t="s">
        <v>1481</v>
      </c>
      <c r="J752" s="832" t="s">
        <v>641</v>
      </c>
      <c r="K752" s="832" t="s">
        <v>1482</v>
      </c>
      <c r="L752" s="835">
        <v>24.22</v>
      </c>
      <c r="M752" s="835">
        <v>48.44</v>
      </c>
      <c r="N752" s="832">
        <v>2</v>
      </c>
      <c r="O752" s="836">
        <v>1.5</v>
      </c>
      <c r="P752" s="835">
        <v>24.22</v>
      </c>
      <c r="Q752" s="837">
        <v>0.5</v>
      </c>
      <c r="R752" s="832">
        <v>1</v>
      </c>
      <c r="S752" s="837">
        <v>0.5</v>
      </c>
      <c r="T752" s="836">
        <v>0.5</v>
      </c>
      <c r="U752" s="838">
        <v>0.33333333333333331</v>
      </c>
    </row>
    <row r="753" spans="1:21" ht="14.4" customHeight="1" x14ac:dyDescent="0.3">
      <c r="A753" s="831">
        <v>25</v>
      </c>
      <c r="B753" s="832" t="s">
        <v>1399</v>
      </c>
      <c r="C753" s="832" t="s">
        <v>1406</v>
      </c>
      <c r="D753" s="833" t="s">
        <v>2197</v>
      </c>
      <c r="E753" s="834" t="s">
        <v>1439</v>
      </c>
      <c r="F753" s="832" t="s">
        <v>1400</v>
      </c>
      <c r="G753" s="832" t="s">
        <v>1461</v>
      </c>
      <c r="H753" s="832" t="s">
        <v>569</v>
      </c>
      <c r="I753" s="832" t="s">
        <v>1462</v>
      </c>
      <c r="J753" s="832" t="s">
        <v>641</v>
      </c>
      <c r="K753" s="832" t="s">
        <v>1463</v>
      </c>
      <c r="L753" s="835">
        <v>24.22</v>
      </c>
      <c r="M753" s="835">
        <v>217.98</v>
      </c>
      <c r="N753" s="832">
        <v>9</v>
      </c>
      <c r="O753" s="836">
        <v>5.5</v>
      </c>
      <c r="P753" s="835">
        <v>121.1</v>
      </c>
      <c r="Q753" s="837">
        <v>0.55555555555555558</v>
      </c>
      <c r="R753" s="832">
        <v>5</v>
      </c>
      <c r="S753" s="837">
        <v>0.55555555555555558</v>
      </c>
      <c r="T753" s="836">
        <v>3.5</v>
      </c>
      <c r="U753" s="838">
        <v>0.63636363636363635</v>
      </c>
    </row>
    <row r="754" spans="1:21" ht="14.4" customHeight="1" x14ac:dyDescent="0.3">
      <c r="A754" s="831">
        <v>25</v>
      </c>
      <c r="B754" s="832" t="s">
        <v>1399</v>
      </c>
      <c r="C754" s="832" t="s">
        <v>1406</v>
      </c>
      <c r="D754" s="833" t="s">
        <v>2197</v>
      </c>
      <c r="E754" s="834" t="s">
        <v>1444</v>
      </c>
      <c r="F754" s="832" t="s">
        <v>1400</v>
      </c>
      <c r="G754" s="832" t="s">
        <v>1454</v>
      </c>
      <c r="H754" s="832" t="s">
        <v>569</v>
      </c>
      <c r="I754" s="832" t="s">
        <v>1549</v>
      </c>
      <c r="J754" s="832" t="s">
        <v>1018</v>
      </c>
      <c r="K754" s="832" t="s">
        <v>1550</v>
      </c>
      <c r="L754" s="835">
        <v>0</v>
      </c>
      <c r="M754" s="835">
        <v>0</v>
      </c>
      <c r="N754" s="832">
        <v>1</v>
      </c>
      <c r="O754" s="836">
        <v>1</v>
      </c>
      <c r="P754" s="835">
        <v>0</v>
      </c>
      <c r="Q754" s="837"/>
      <c r="R754" s="832">
        <v>1</v>
      </c>
      <c r="S754" s="837">
        <v>1</v>
      </c>
      <c r="T754" s="836">
        <v>1</v>
      </c>
      <c r="U754" s="838">
        <v>1</v>
      </c>
    </row>
    <row r="755" spans="1:21" ht="14.4" customHeight="1" x14ac:dyDescent="0.3">
      <c r="A755" s="831">
        <v>25</v>
      </c>
      <c r="B755" s="832" t="s">
        <v>1399</v>
      </c>
      <c r="C755" s="832" t="s">
        <v>1406</v>
      </c>
      <c r="D755" s="833" t="s">
        <v>2197</v>
      </c>
      <c r="E755" s="834" t="s">
        <v>1444</v>
      </c>
      <c r="F755" s="832" t="s">
        <v>1400</v>
      </c>
      <c r="G755" s="832" t="s">
        <v>1454</v>
      </c>
      <c r="H755" s="832" t="s">
        <v>606</v>
      </c>
      <c r="I755" s="832" t="s">
        <v>1264</v>
      </c>
      <c r="J755" s="832" t="s">
        <v>1018</v>
      </c>
      <c r="K755" s="832" t="s">
        <v>1265</v>
      </c>
      <c r="L755" s="835">
        <v>154.36000000000001</v>
      </c>
      <c r="M755" s="835">
        <v>308.72000000000003</v>
      </c>
      <c r="N755" s="832">
        <v>2</v>
      </c>
      <c r="O755" s="836">
        <v>2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25</v>
      </c>
      <c r="B756" s="832" t="s">
        <v>1399</v>
      </c>
      <c r="C756" s="832" t="s">
        <v>1406</v>
      </c>
      <c r="D756" s="833" t="s">
        <v>2197</v>
      </c>
      <c r="E756" s="834" t="s">
        <v>1444</v>
      </c>
      <c r="F756" s="832" t="s">
        <v>1400</v>
      </c>
      <c r="G756" s="832" t="s">
        <v>1454</v>
      </c>
      <c r="H756" s="832" t="s">
        <v>569</v>
      </c>
      <c r="I756" s="832" t="s">
        <v>1506</v>
      </c>
      <c r="J756" s="832" t="s">
        <v>1018</v>
      </c>
      <c r="K756" s="832" t="s">
        <v>1265</v>
      </c>
      <c r="L756" s="835">
        <v>154.36000000000001</v>
      </c>
      <c r="M756" s="835">
        <v>154.36000000000001</v>
      </c>
      <c r="N756" s="832">
        <v>1</v>
      </c>
      <c r="O756" s="836">
        <v>1</v>
      </c>
      <c r="P756" s="835"/>
      <c r="Q756" s="837">
        <v>0</v>
      </c>
      <c r="R756" s="832"/>
      <c r="S756" s="837">
        <v>0</v>
      </c>
      <c r="T756" s="836"/>
      <c r="U756" s="838">
        <v>0</v>
      </c>
    </row>
    <row r="757" spans="1:21" ht="14.4" customHeight="1" x14ac:dyDescent="0.3">
      <c r="A757" s="831">
        <v>25</v>
      </c>
      <c r="B757" s="832" t="s">
        <v>1399</v>
      </c>
      <c r="C757" s="832" t="s">
        <v>1406</v>
      </c>
      <c r="D757" s="833" t="s">
        <v>2197</v>
      </c>
      <c r="E757" s="834" t="s">
        <v>1444</v>
      </c>
      <c r="F757" s="832" t="s">
        <v>1400</v>
      </c>
      <c r="G757" s="832" t="s">
        <v>1455</v>
      </c>
      <c r="H757" s="832" t="s">
        <v>569</v>
      </c>
      <c r="I757" s="832" t="s">
        <v>1456</v>
      </c>
      <c r="J757" s="832" t="s">
        <v>1457</v>
      </c>
      <c r="K757" s="832" t="s">
        <v>1458</v>
      </c>
      <c r="L757" s="835">
        <v>132.97999999999999</v>
      </c>
      <c r="M757" s="835">
        <v>398.93999999999994</v>
      </c>
      <c r="N757" s="832">
        <v>3</v>
      </c>
      <c r="O757" s="836">
        <v>3</v>
      </c>
      <c r="P757" s="835">
        <v>265.95999999999998</v>
      </c>
      <c r="Q757" s="837">
        <v>0.66666666666666674</v>
      </c>
      <c r="R757" s="832">
        <v>2</v>
      </c>
      <c r="S757" s="837">
        <v>0.66666666666666663</v>
      </c>
      <c r="T757" s="836">
        <v>2</v>
      </c>
      <c r="U757" s="838">
        <v>0.66666666666666663</v>
      </c>
    </row>
    <row r="758" spans="1:21" ht="14.4" customHeight="1" x14ac:dyDescent="0.3">
      <c r="A758" s="831">
        <v>25</v>
      </c>
      <c r="B758" s="832" t="s">
        <v>1399</v>
      </c>
      <c r="C758" s="832" t="s">
        <v>1406</v>
      </c>
      <c r="D758" s="833" t="s">
        <v>2197</v>
      </c>
      <c r="E758" s="834" t="s">
        <v>1444</v>
      </c>
      <c r="F758" s="832" t="s">
        <v>1400</v>
      </c>
      <c r="G758" s="832" t="s">
        <v>1461</v>
      </c>
      <c r="H758" s="832" t="s">
        <v>606</v>
      </c>
      <c r="I758" s="832" t="s">
        <v>1317</v>
      </c>
      <c r="J758" s="832" t="s">
        <v>641</v>
      </c>
      <c r="K758" s="832" t="s">
        <v>1318</v>
      </c>
      <c r="L758" s="835">
        <v>48.42</v>
      </c>
      <c r="M758" s="835">
        <v>48.42</v>
      </c>
      <c r="N758" s="832">
        <v>1</v>
      </c>
      <c r="O758" s="836">
        <v>1</v>
      </c>
      <c r="P758" s="835">
        <v>48.42</v>
      </c>
      <c r="Q758" s="837">
        <v>1</v>
      </c>
      <c r="R758" s="832">
        <v>1</v>
      </c>
      <c r="S758" s="837">
        <v>1</v>
      </c>
      <c r="T758" s="836">
        <v>1</v>
      </c>
      <c r="U758" s="838">
        <v>1</v>
      </c>
    </row>
    <row r="759" spans="1:21" ht="14.4" customHeight="1" x14ac:dyDescent="0.3">
      <c r="A759" s="831">
        <v>25</v>
      </c>
      <c r="B759" s="832" t="s">
        <v>1399</v>
      </c>
      <c r="C759" s="832" t="s">
        <v>1406</v>
      </c>
      <c r="D759" s="833" t="s">
        <v>2197</v>
      </c>
      <c r="E759" s="834" t="s">
        <v>1449</v>
      </c>
      <c r="F759" s="832" t="s">
        <v>1400</v>
      </c>
      <c r="G759" s="832" t="s">
        <v>1454</v>
      </c>
      <c r="H759" s="832" t="s">
        <v>606</v>
      </c>
      <c r="I759" s="832" t="s">
        <v>1264</v>
      </c>
      <c r="J759" s="832" t="s">
        <v>1018</v>
      </c>
      <c r="K759" s="832" t="s">
        <v>1265</v>
      </c>
      <c r="L759" s="835">
        <v>154.36000000000001</v>
      </c>
      <c r="M759" s="835">
        <v>154.36000000000001</v>
      </c>
      <c r="N759" s="832">
        <v>1</v>
      </c>
      <c r="O759" s="836">
        <v>1</v>
      </c>
      <c r="P759" s="835">
        <v>154.36000000000001</v>
      </c>
      <c r="Q759" s="837">
        <v>1</v>
      </c>
      <c r="R759" s="832">
        <v>1</v>
      </c>
      <c r="S759" s="837">
        <v>1</v>
      </c>
      <c r="T759" s="836">
        <v>1</v>
      </c>
      <c r="U759" s="838">
        <v>1</v>
      </c>
    </row>
    <row r="760" spans="1:21" ht="14.4" customHeight="1" x14ac:dyDescent="0.3">
      <c r="A760" s="831">
        <v>25</v>
      </c>
      <c r="B760" s="832" t="s">
        <v>1399</v>
      </c>
      <c r="C760" s="832" t="s">
        <v>1406</v>
      </c>
      <c r="D760" s="833" t="s">
        <v>2197</v>
      </c>
      <c r="E760" s="834" t="s">
        <v>1449</v>
      </c>
      <c r="F760" s="832" t="s">
        <v>1400</v>
      </c>
      <c r="G760" s="832" t="s">
        <v>1461</v>
      </c>
      <c r="H760" s="832" t="s">
        <v>569</v>
      </c>
      <c r="I760" s="832" t="s">
        <v>1462</v>
      </c>
      <c r="J760" s="832" t="s">
        <v>641</v>
      </c>
      <c r="K760" s="832" t="s">
        <v>1463</v>
      </c>
      <c r="L760" s="835">
        <v>24.22</v>
      </c>
      <c r="M760" s="835">
        <v>24.22</v>
      </c>
      <c r="N760" s="832">
        <v>1</v>
      </c>
      <c r="O760" s="836">
        <v>1</v>
      </c>
      <c r="P760" s="835"/>
      <c r="Q760" s="837">
        <v>0</v>
      </c>
      <c r="R760" s="832"/>
      <c r="S760" s="837">
        <v>0</v>
      </c>
      <c r="T760" s="836"/>
      <c r="U760" s="838">
        <v>0</v>
      </c>
    </row>
    <row r="761" spans="1:21" ht="14.4" customHeight="1" x14ac:dyDescent="0.3">
      <c r="A761" s="831">
        <v>25</v>
      </c>
      <c r="B761" s="832" t="s">
        <v>1399</v>
      </c>
      <c r="C761" s="832" t="s">
        <v>1406</v>
      </c>
      <c r="D761" s="833" t="s">
        <v>2197</v>
      </c>
      <c r="E761" s="834" t="s">
        <v>1451</v>
      </c>
      <c r="F761" s="832" t="s">
        <v>1400</v>
      </c>
      <c r="G761" s="832" t="s">
        <v>1454</v>
      </c>
      <c r="H761" s="832" t="s">
        <v>606</v>
      </c>
      <c r="I761" s="832" t="s">
        <v>1264</v>
      </c>
      <c r="J761" s="832" t="s">
        <v>1018</v>
      </c>
      <c r="K761" s="832" t="s">
        <v>1265</v>
      </c>
      <c r="L761" s="835">
        <v>154.36000000000001</v>
      </c>
      <c r="M761" s="835">
        <v>463.08000000000004</v>
      </c>
      <c r="N761" s="832">
        <v>3</v>
      </c>
      <c r="O761" s="836">
        <v>3</v>
      </c>
      <c r="P761" s="835">
        <v>154.36000000000001</v>
      </c>
      <c r="Q761" s="837">
        <v>0.33333333333333331</v>
      </c>
      <c r="R761" s="832">
        <v>1</v>
      </c>
      <c r="S761" s="837">
        <v>0.33333333333333331</v>
      </c>
      <c r="T761" s="836">
        <v>1</v>
      </c>
      <c r="U761" s="838">
        <v>0.33333333333333331</v>
      </c>
    </row>
    <row r="762" spans="1:21" ht="14.4" customHeight="1" x14ac:dyDescent="0.3">
      <c r="A762" s="831">
        <v>25</v>
      </c>
      <c r="B762" s="832" t="s">
        <v>1399</v>
      </c>
      <c r="C762" s="832" t="s">
        <v>1406</v>
      </c>
      <c r="D762" s="833" t="s">
        <v>2197</v>
      </c>
      <c r="E762" s="834" t="s">
        <v>1451</v>
      </c>
      <c r="F762" s="832" t="s">
        <v>1400</v>
      </c>
      <c r="G762" s="832" t="s">
        <v>1455</v>
      </c>
      <c r="H762" s="832" t="s">
        <v>569</v>
      </c>
      <c r="I762" s="832" t="s">
        <v>1456</v>
      </c>
      <c r="J762" s="832" t="s">
        <v>1457</v>
      </c>
      <c r="K762" s="832" t="s">
        <v>1458</v>
      </c>
      <c r="L762" s="835">
        <v>132.97999999999999</v>
      </c>
      <c r="M762" s="835">
        <v>265.95999999999998</v>
      </c>
      <c r="N762" s="832">
        <v>2</v>
      </c>
      <c r="O762" s="836">
        <v>2</v>
      </c>
      <c r="P762" s="835">
        <v>132.97999999999999</v>
      </c>
      <c r="Q762" s="837">
        <v>0.5</v>
      </c>
      <c r="R762" s="832">
        <v>1</v>
      </c>
      <c r="S762" s="837">
        <v>0.5</v>
      </c>
      <c r="T762" s="836">
        <v>1</v>
      </c>
      <c r="U762" s="838">
        <v>0.5</v>
      </c>
    </row>
    <row r="763" spans="1:21" ht="14.4" customHeight="1" x14ac:dyDescent="0.3">
      <c r="A763" s="831">
        <v>25</v>
      </c>
      <c r="B763" s="832" t="s">
        <v>1399</v>
      </c>
      <c r="C763" s="832" t="s">
        <v>1406</v>
      </c>
      <c r="D763" s="833" t="s">
        <v>2197</v>
      </c>
      <c r="E763" s="834" t="s">
        <v>1452</v>
      </c>
      <c r="F763" s="832" t="s">
        <v>1400</v>
      </c>
      <c r="G763" s="832" t="s">
        <v>1454</v>
      </c>
      <c r="H763" s="832" t="s">
        <v>606</v>
      </c>
      <c r="I763" s="832" t="s">
        <v>1264</v>
      </c>
      <c r="J763" s="832" t="s">
        <v>1018</v>
      </c>
      <c r="K763" s="832" t="s">
        <v>1265</v>
      </c>
      <c r="L763" s="835">
        <v>154.36000000000001</v>
      </c>
      <c r="M763" s="835">
        <v>154.36000000000001</v>
      </c>
      <c r="N763" s="832">
        <v>1</v>
      </c>
      <c r="O763" s="836">
        <v>1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25</v>
      </c>
      <c r="B764" s="832" t="s">
        <v>1399</v>
      </c>
      <c r="C764" s="832" t="s">
        <v>1406</v>
      </c>
      <c r="D764" s="833" t="s">
        <v>2197</v>
      </c>
      <c r="E764" s="834" t="s">
        <v>1452</v>
      </c>
      <c r="F764" s="832" t="s">
        <v>1400</v>
      </c>
      <c r="G764" s="832" t="s">
        <v>1454</v>
      </c>
      <c r="H764" s="832" t="s">
        <v>606</v>
      </c>
      <c r="I764" s="832" t="s">
        <v>1262</v>
      </c>
      <c r="J764" s="832" t="s">
        <v>1018</v>
      </c>
      <c r="K764" s="832" t="s">
        <v>1263</v>
      </c>
      <c r="L764" s="835">
        <v>225.06</v>
      </c>
      <c r="M764" s="835">
        <v>225.06</v>
      </c>
      <c r="N764" s="832">
        <v>1</v>
      </c>
      <c r="O764" s="836">
        <v>1</v>
      </c>
      <c r="P764" s="835">
        <v>225.06</v>
      </c>
      <c r="Q764" s="837">
        <v>1</v>
      </c>
      <c r="R764" s="832">
        <v>1</v>
      </c>
      <c r="S764" s="837">
        <v>1</v>
      </c>
      <c r="T764" s="836">
        <v>1</v>
      </c>
      <c r="U764" s="838">
        <v>1</v>
      </c>
    </row>
    <row r="765" spans="1:21" ht="14.4" customHeight="1" x14ac:dyDescent="0.3">
      <c r="A765" s="831">
        <v>25</v>
      </c>
      <c r="B765" s="832" t="s">
        <v>1399</v>
      </c>
      <c r="C765" s="832" t="s">
        <v>1406</v>
      </c>
      <c r="D765" s="833" t="s">
        <v>2197</v>
      </c>
      <c r="E765" s="834" t="s">
        <v>1452</v>
      </c>
      <c r="F765" s="832" t="s">
        <v>1400</v>
      </c>
      <c r="G765" s="832" t="s">
        <v>1510</v>
      </c>
      <c r="H765" s="832" t="s">
        <v>569</v>
      </c>
      <c r="I765" s="832" t="s">
        <v>1671</v>
      </c>
      <c r="J765" s="832" t="s">
        <v>1672</v>
      </c>
      <c r="K765" s="832" t="s">
        <v>1673</v>
      </c>
      <c r="L765" s="835">
        <v>58.77</v>
      </c>
      <c r="M765" s="835">
        <v>58.77</v>
      </c>
      <c r="N765" s="832">
        <v>1</v>
      </c>
      <c r="O765" s="836">
        <v>1</v>
      </c>
      <c r="P765" s="835">
        <v>58.77</v>
      </c>
      <c r="Q765" s="837">
        <v>1</v>
      </c>
      <c r="R765" s="832">
        <v>1</v>
      </c>
      <c r="S765" s="837">
        <v>1</v>
      </c>
      <c r="T765" s="836">
        <v>1</v>
      </c>
      <c r="U765" s="838">
        <v>1</v>
      </c>
    </row>
    <row r="766" spans="1:21" ht="14.4" customHeight="1" x14ac:dyDescent="0.3">
      <c r="A766" s="831">
        <v>25</v>
      </c>
      <c r="B766" s="832" t="s">
        <v>1399</v>
      </c>
      <c r="C766" s="832" t="s">
        <v>1406</v>
      </c>
      <c r="D766" s="833" t="s">
        <v>2197</v>
      </c>
      <c r="E766" s="834" t="s">
        <v>1452</v>
      </c>
      <c r="F766" s="832" t="s">
        <v>1400</v>
      </c>
      <c r="G766" s="832" t="s">
        <v>1688</v>
      </c>
      <c r="H766" s="832" t="s">
        <v>569</v>
      </c>
      <c r="I766" s="832" t="s">
        <v>2123</v>
      </c>
      <c r="J766" s="832" t="s">
        <v>723</v>
      </c>
      <c r="K766" s="832" t="s">
        <v>2124</v>
      </c>
      <c r="L766" s="835">
        <v>477.5</v>
      </c>
      <c r="M766" s="835">
        <v>477.5</v>
      </c>
      <c r="N766" s="832">
        <v>1</v>
      </c>
      <c r="O766" s="836">
        <v>1</v>
      </c>
      <c r="P766" s="835">
        <v>477.5</v>
      </c>
      <c r="Q766" s="837">
        <v>1</v>
      </c>
      <c r="R766" s="832">
        <v>1</v>
      </c>
      <c r="S766" s="837">
        <v>1</v>
      </c>
      <c r="T766" s="836">
        <v>1</v>
      </c>
      <c r="U766" s="838">
        <v>1</v>
      </c>
    </row>
    <row r="767" spans="1:21" ht="14.4" customHeight="1" x14ac:dyDescent="0.3">
      <c r="A767" s="831">
        <v>25</v>
      </c>
      <c r="B767" s="832" t="s">
        <v>1399</v>
      </c>
      <c r="C767" s="832" t="s">
        <v>1406</v>
      </c>
      <c r="D767" s="833" t="s">
        <v>2197</v>
      </c>
      <c r="E767" s="834" t="s">
        <v>1453</v>
      </c>
      <c r="F767" s="832" t="s">
        <v>1400</v>
      </c>
      <c r="G767" s="832" t="s">
        <v>1461</v>
      </c>
      <c r="H767" s="832" t="s">
        <v>569</v>
      </c>
      <c r="I767" s="832" t="s">
        <v>1462</v>
      </c>
      <c r="J767" s="832" t="s">
        <v>641</v>
      </c>
      <c r="K767" s="832" t="s">
        <v>1463</v>
      </c>
      <c r="L767" s="835">
        <v>24.22</v>
      </c>
      <c r="M767" s="835">
        <v>24.22</v>
      </c>
      <c r="N767" s="832">
        <v>1</v>
      </c>
      <c r="O767" s="836">
        <v>1</v>
      </c>
      <c r="P767" s="835">
        <v>24.22</v>
      </c>
      <c r="Q767" s="837">
        <v>1</v>
      </c>
      <c r="R767" s="832">
        <v>1</v>
      </c>
      <c r="S767" s="837">
        <v>1</v>
      </c>
      <c r="T767" s="836">
        <v>1</v>
      </c>
      <c r="U767" s="838">
        <v>1</v>
      </c>
    </row>
    <row r="768" spans="1:21" ht="14.4" customHeight="1" x14ac:dyDescent="0.3">
      <c r="A768" s="831">
        <v>25</v>
      </c>
      <c r="B768" s="832" t="s">
        <v>1399</v>
      </c>
      <c r="C768" s="832" t="s">
        <v>1406</v>
      </c>
      <c r="D768" s="833" t="s">
        <v>2197</v>
      </c>
      <c r="E768" s="834" t="s">
        <v>1416</v>
      </c>
      <c r="F768" s="832" t="s">
        <v>1400</v>
      </c>
      <c r="G768" s="832" t="s">
        <v>1454</v>
      </c>
      <c r="H768" s="832" t="s">
        <v>606</v>
      </c>
      <c r="I768" s="832" t="s">
        <v>1264</v>
      </c>
      <c r="J768" s="832" t="s">
        <v>1018</v>
      </c>
      <c r="K768" s="832" t="s">
        <v>1265</v>
      </c>
      <c r="L768" s="835">
        <v>154.36000000000001</v>
      </c>
      <c r="M768" s="835">
        <v>5711.3200000000033</v>
      </c>
      <c r="N768" s="832">
        <v>37</v>
      </c>
      <c r="O768" s="836">
        <v>32.5</v>
      </c>
      <c r="P768" s="835">
        <v>3241.5600000000018</v>
      </c>
      <c r="Q768" s="837">
        <v>0.56756756756756754</v>
      </c>
      <c r="R768" s="832">
        <v>21</v>
      </c>
      <c r="S768" s="837">
        <v>0.56756756756756754</v>
      </c>
      <c r="T768" s="836">
        <v>17.5</v>
      </c>
      <c r="U768" s="838">
        <v>0.53846153846153844</v>
      </c>
    </row>
    <row r="769" spans="1:21" ht="14.4" customHeight="1" x14ac:dyDescent="0.3">
      <c r="A769" s="831">
        <v>25</v>
      </c>
      <c r="B769" s="832" t="s">
        <v>1399</v>
      </c>
      <c r="C769" s="832" t="s">
        <v>1406</v>
      </c>
      <c r="D769" s="833" t="s">
        <v>2197</v>
      </c>
      <c r="E769" s="834" t="s">
        <v>1416</v>
      </c>
      <c r="F769" s="832" t="s">
        <v>1400</v>
      </c>
      <c r="G769" s="832" t="s">
        <v>1488</v>
      </c>
      <c r="H769" s="832" t="s">
        <v>569</v>
      </c>
      <c r="I769" s="832" t="s">
        <v>1489</v>
      </c>
      <c r="J769" s="832" t="s">
        <v>1054</v>
      </c>
      <c r="K769" s="832" t="s">
        <v>1490</v>
      </c>
      <c r="L769" s="835">
        <v>48.09</v>
      </c>
      <c r="M769" s="835">
        <v>144.27000000000001</v>
      </c>
      <c r="N769" s="832">
        <v>3</v>
      </c>
      <c r="O769" s="836">
        <v>3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" customHeight="1" x14ac:dyDescent="0.3">
      <c r="A770" s="831">
        <v>25</v>
      </c>
      <c r="B770" s="832" t="s">
        <v>1399</v>
      </c>
      <c r="C770" s="832" t="s">
        <v>1406</v>
      </c>
      <c r="D770" s="833" t="s">
        <v>2197</v>
      </c>
      <c r="E770" s="834" t="s">
        <v>1416</v>
      </c>
      <c r="F770" s="832" t="s">
        <v>1400</v>
      </c>
      <c r="G770" s="832" t="s">
        <v>1455</v>
      </c>
      <c r="H770" s="832" t="s">
        <v>569</v>
      </c>
      <c r="I770" s="832" t="s">
        <v>1456</v>
      </c>
      <c r="J770" s="832" t="s">
        <v>1457</v>
      </c>
      <c r="K770" s="832" t="s">
        <v>1458</v>
      </c>
      <c r="L770" s="835">
        <v>132.97999999999999</v>
      </c>
      <c r="M770" s="835">
        <v>265.95999999999998</v>
      </c>
      <c r="N770" s="832">
        <v>2</v>
      </c>
      <c r="O770" s="836">
        <v>2</v>
      </c>
      <c r="P770" s="835">
        <v>132.97999999999999</v>
      </c>
      <c r="Q770" s="837">
        <v>0.5</v>
      </c>
      <c r="R770" s="832">
        <v>1</v>
      </c>
      <c r="S770" s="837">
        <v>0.5</v>
      </c>
      <c r="T770" s="836">
        <v>1</v>
      </c>
      <c r="U770" s="838">
        <v>0.5</v>
      </c>
    </row>
    <row r="771" spans="1:21" ht="14.4" customHeight="1" x14ac:dyDescent="0.3">
      <c r="A771" s="831">
        <v>25</v>
      </c>
      <c r="B771" s="832" t="s">
        <v>1399</v>
      </c>
      <c r="C771" s="832" t="s">
        <v>1406</v>
      </c>
      <c r="D771" s="833" t="s">
        <v>2197</v>
      </c>
      <c r="E771" s="834" t="s">
        <v>1416</v>
      </c>
      <c r="F771" s="832" t="s">
        <v>1400</v>
      </c>
      <c r="G771" s="832" t="s">
        <v>1455</v>
      </c>
      <c r="H771" s="832" t="s">
        <v>569</v>
      </c>
      <c r="I771" s="832" t="s">
        <v>1810</v>
      </c>
      <c r="J771" s="832" t="s">
        <v>1811</v>
      </c>
      <c r="K771" s="832" t="s">
        <v>1812</v>
      </c>
      <c r="L771" s="835">
        <v>129.47</v>
      </c>
      <c r="M771" s="835">
        <v>129.47</v>
      </c>
      <c r="N771" s="832">
        <v>1</v>
      </c>
      <c r="O771" s="836">
        <v>1</v>
      </c>
      <c r="P771" s="835">
        <v>129.47</v>
      </c>
      <c r="Q771" s="837">
        <v>1</v>
      </c>
      <c r="R771" s="832">
        <v>1</v>
      </c>
      <c r="S771" s="837">
        <v>1</v>
      </c>
      <c r="T771" s="836">
        <v>1</v>
      </c>
      <c r="U771" s="838">
        <v>1</v>
      </c>
    </row>
    <row r="772" spans="1:21" ht="14.4" customHeight="1" x14ac:dyDescent="0.3">
      <c r="A772" s="831">
        <v>25</v>
      </c>
      <c r="B772" s="832" t="s">
        <v>1399</v>
      </c>
      <c r="C772" s="832" t="s">
        <v>1406</v>
      </c>
      <c r="D772" s="833" t="s">
        <v>2197</v>
      </c>
      <c r="E772" s="834" t="s">
        <v>1416</v>
      </c>
      <c r="F772" s="832" t="s">
        <v>1400</v>
      </c>
      <c r="G772" s="832" t="s">
        <v>1455</v>
      </c>
      <c r="H772" s="832" t="s">
        <v>569</v>
      </c>
      <c r="I772" s="832" t="s">
        <v>1540</v>
      </c>
      <c r="J772" s="832" t="s">
        <v>1457</v>
      </c>
      <c r="K772" s="832" t="s">
        <v>1458</v>
      </c>
      <c r="L772" s="835">
        <v>132.97999999999999</v>
      </c>
      <c r="M772" s="835">
        <v>265.95999999999998</v>
      </c>
      <c r="N772" s="832">
        <v>2</v>
      </c>
      <c r="O772" s="836">
        <v>2</v>
      </c>
      <c r="P772" s="835">
        <v>132.97999999999999</v>
      </c>
      <c r="Q772" s="837">
        <v>0.5</v>
      </c>
      <c r="R772" s="832">
        <v>1</v>
      </c>
      <c r="S772" s="837">
        <v>0.5</v>
      </c>
      <c r="T772" s="836">
        <v>1</v>
      </c>
      <c r="U772" s="838">
        <v>0.5</v>
      </c>
    </row>
    <row r="773" spans="1:21" ht="14.4" customHeight="1" x14ac:dyDescent="0.3">
      <c r="A773" s="831">
        <v>25</v>
      </c>
      <c r="B773" s="832" t="s">
        <v>1399</v>
      </c>
      <c r="C773" s="832" t="s">
        <v>1406</v>
      </c>
      <c r="D773" s="833" t="s">
        <v>2197</v>
      </c>
      <c r="E773" s="834" t="s">
        <v>1416</v>
      </c>
      <c r="F773" s="832" t="s">
        <v>1400</v>
      </c>
      <c r="G773" s="832" t="s">
        <v>1461</v>
      </c>
      <c r="H773" s="832" t="s">
        <v>606</v>
      </c>
      <c r="I773" s="832" t="s">
        <v>1317</v>
      </c>
      <c r="J773" s="832" t="s">
        <v>641</v>
      </c>
      <c r="K773" s="832" t="s">
        <v>1318</v>
      </c>
      <c r="L773" s="835">
        <v>48.42</v>
      </c>
      <c r="M773" s="835">
        <v>48.42</v>
      </c>
      <c r="N773" s="832">
        <v>1</v>
      </c>
      <c r="O773" s="836">
        <v>0.5</v>
      </c>
      <c r="P773" s="835">
        <v>48.42</v>
      </c>
      <c r="Q773" s="837">
        <v>1</v>
      </c>
      <c r="R773" s="832">
        <v>1</v>
      </c>
      <c r="S773" s="837">
        <v>1</v>
      </c>
      <c r="T773" s="836">
        <v>0.5</v>
      </c>
      <c r="U773" s="838">
        <v>1</v>
      </c>
    </row>
    <row r="774" spans="1:21" ht="14.4" customHeight="1" x14ac:dyDescent="0.3">
      <c r="A774" s="831">
        <v>25</v>
      </c>
      <c r="B774" s="832" t="s">
        <v>1399</v>
      </c>
      <c r="C774" s="832" t="s">
        <v>1406</v>
      </c>
      <c r="D774" s="833" t="s">
        <v>2197</v>
      </c>
      <c r="E774" s="834" t="s">
        <v>1416</v>
      </c>
      <c r="F774" s="832" t="s">
        <v>1400</v>
      </c>
      <c r="G774" s="832" t="s">
        <v>1461</v>
      </c>
      <c r="H774" s="832" t="s">
        <v>569</v>
      </c>
      <c r="I774" s="832" t="s">
        <v>1568</v>
      </c>
      <c r="J774" s="832" t="s">
        <v>641</v>
      </c>
      <c r="K774" s="832" t="s">
        <v>1569</v>
      </c>
      <c r="L774" s="835">
        <v>48.42</v>
      </c>
      <c r="M774" s="835">
        <v>338.94000000000005</v>
      </c>
      <c r="N774" s="832">
        <v>7</v>
      </c>
      <c r="O774" s="836">
        <v>3.5</v>
      </c>
      <c r="P774" s="835">
        <v>242.10000000000002</v>
      </c>
      <c r="Q774" s="837">
        <v>0.71428571428571419</v>
      </c>
      <c r="R774" s="832">
        <v>5</v>
      </c>
      <c r="S774" s="837">
        <v>0.7142857142857143</v>
      </c>
      <c r="T774" s="836">
        <v>2.5</v>
      </c>
      <c r="U774" s="838">
        <v>0.7142857142857143</v>
      </c>
    </row>
    <row r="775" spans="1:21" ht="14.4" customHeight="1" x14ac:dyDescent="0.3">
      <c r="A775" s="831">
        <v>25</v>
      </c>
      <c r="B775" s="832" t="s">
        <v>1399</v>
      </c>
      <c r="C775" s="832" t="s">
        <v>1406</v>
      </c>
      <c r="D775" s="833" t="s">
        <v>2197</v>
      </c>
      <c r="E775" s="834" t="s">
        <v>1416</v>
      </c>
      <c r="F775" s="832" t="s">
        <v>1400</v>
      </c>
      <c r="G775" s="832" t="s">
        <v>1464</v>
      </c>
      <c r="H775" s="832" t="s">
        <v>606</v>
      </c>
      <c r="I775" s="832" t="s">
        <v>1329</v>
      </c>
      <c r="J775" s="832" t="s">
        <v>1330</v>
      </c>
      <c r="K775" s="832" t="s">
        <v>1331</v>
      </c>
      <c r="L775" s="835">
        <v>0</v>
      </c>
      <c r="M775" s="835">
        <v>0</v>
      </c>
      <c r="N775" s="832">
        <v>1</v>
      </c>
      <c r="O775" s="836">
        <v>0.5</v>
      </c>
      <c r="P775" s="835">
        <v>0</v>
      </c>
      <c r="Q775" s="837"/>
      <c r="R775" s="832">
        <v>1</v>
      </c>
      <c r="S775" s="837">
        <v>1</v>
      </c>
      <c r="T775" s="836">
        <v>0.5</v>
      </c>
      <c r="U775" s="838">
        <v>1</v>
      </c>
    </row>
    <row r="776" spans="1:21" ht="14.4" customHeight="1" x14ac:dyDescent="0.3">
      <c r="A776" s="831">
        <v>25</v>
      </c>
      <c r="B776" s="832" t="s">
        <v>1399</v>
      </c>
      <c r="C776" s="832" t="s">
        <v>1406</v>
      </c>
      <c r="D776" s="833" t="s">
        <v>2197</v>
      </c>
      <c r="E776" s="834" t="s">
        <v>1420</v>
      </c>
      <c r="F776" s="832" t="s">
        <v>1400</v>
      </c>
      <c r="G776" s="832" t="s">
        <v>1454</v>
      </c>
      <c r="H776" s="832" t="s">
        <v>606</v>
      </c>
      <c r="I776" s="832" t="s">
        <v>1264</v>
      </c>
      <c r="J776" s="832" t="s">
        <v>1018</v>
      </c>
      <c r="K776" s="832" t="s">
        <v>1265</v>
      </c>
      <c r="L776" s="835">
        <v>154.36000000000001</v>
      </c>
      <c r="M776" s="835">
        <v>2469.7600000000002</v>
      </c>
      <c r="N776" s="832">
        <v>16</v>
      </c>
      <c r="O776" s="836">
        <v>15</v>
      </c>
      <c r="P776" s="835">
        <v>926.16000000000008</v>
      </c>
      <c r="Q776" s="837">
        <v>0.375</v>
      </c>
      <c r="R776" s="832">
        <v>6</v>
      </c>
      <c r="S776" s="837">
        <v>0.375</v>
      </c>
      <c r="T776" s="836">
        <v>5.5</v>
      </c>
      <c r="U776" s="838">
        <v>0.36666666666666664</v>
      </c>
    </row>
    <row r="777" spans="1:21" ht="14.4" customHeight="1" x14ac:dyDescent="0.3">
      <c r="A777" s="831">
        <v>25</v>
      </c>
      <c r="B777" s="832" t="s">
        <v>1399</v>
      </c>
      <c r="C777" s="832" t="s">
        <v>1406</v>
      </c>
      <c r="D777" s="833" t="s">
        <v>2197</v>
      </c>
      <c r="E777" s="834" t="s">
        <v>1420</v>
      </c>
      <c r="F777" s="832" t="s">
        <v>1400</v>
      </c>
      <c r="G777" s="832" t="s">
        <v>1454</v>
      </c>
      <c r="H777" s="832" t="s">
        <v>606</v>
      </c>
      <c r="I777" s="832" t="s">
        <v>1386</v>
      </c>
      <c r="J777" s="832" t="s">
        <v>1387</v>
      </c>
      <c r="K777" s="832" t="s">
        <v>1388</v>
      </c>
      <c r="L777" s="835">
        <v>149.52000000000001</v>
      </c>
      <c r="M777" s="835">
        <v>149.52000000000001</v>
      </c>
      <c r="N777" s="832">
        <v>1</v>
      </c>
      <c r="O777" s="836">
        <v>1</v>
      </c>
      <c r="P777" s="835">
        <v>149.52000000000001</v>
      </c>
      <c r="Q777" s="837">
        <v>1</v>
      </c>
      <c r="R777" s="832">
        <v>1</v>
      </c>
      <c r="S777" s="837">
        <v>1</v>
      </c>
      <c r="T777" s="836">
        <v>1</v>
      </c>
      <c r="U777" s="838">
        <v>1</v>
      </c>
    </row>
    <row r="778" spans="1:21" ht="14.4" customHeight="1" x14ac:dyDescent="0.3">
      <c r="A778" s="831">
        <v>25</v>
      </c>
      <c r="B778" s="832" t="s">
        <v>1399</v>
      </c>
      <c r="C778" s="832" t="s">
        <v>1406</v>
      </c>
      <c r="D778" s="833" t="s">
        <v>2197</v>
      </c>
      <c r="E778" s="834" t="s">
        <v>1420</v>
      </c>
      <c r="F778" s="832" t="s">
        <v>1400</v>
      </c>
      <c r="G778" s="832" t="s">
        <v>1454</v>
      </c>
      <c r="H778" s="832" t="s">
        <v>569</v>
      </c>
      <c r="I778" s="832" t="s">
        <v>1506</v>
      </c>
      <c r="J778" s="832" t="s">
        <v>1018</v>
      </c>
      <c r="K778" s="832" t="s">
        <v>1265</v>
      </c>
      <c r="L778" s="835">
        <v>154.36000000000001</v>
      </c>
      <c r="M778" s="835">
        <v>926.16000000000008</v>
      </c>
      <c r="N778" s="832">
        <v>6</v>
      </c>
      <c r="O778" s="836">
        <v>6</v>
      </c>
      <c r="P778" s="835">
        <v>617.44000000000005</v>
      </c>
      <c r="Q778" s="837">
        <v>0.66666666666666663</v>
      </c>
      <c r="R778" s="832">
        <v>4</v>
      </c>
      <c r="S778" s="837">
        <v>0.66666666666666663</v>
      </c>
      <c r="T778" s="836">
        <v>4</v>
      </c>
      <c r="U778" s="838">
        <v>0.66666666666666663</v>
      </c>
    </row>
    <row r="779" spans="1:21" ht="14.4" customHeight="1" x14ac:dyDescent="0.3">
      <c r="A779" s="831">
        <v>25</v>
      </c>
      <c r="B779" s="832" t="s">
        <v>1399</v>
      </c>
      <c r="C779" s="832" t="s">
        <v>1406</v>
      </c>
      <c r="D779" s="833" t="s">
        <v>2197</v>
      </c>
      <c r="E779" s="834" t="s">
        <v>1420</v>
      </c>
      <c r="F779" s="832" t="s">
        <v>1400</v>
      </c>
      <c r="G779" s="832" t="s">
        <v>1454</v>
      </c>
      <c r="H779" s="832" t="s">
        <v>569</v>
      </c>
      <c r="I779" s="832" t="s">
        <v>1576</v>
      </c>
      <c r="J779" s="832" t="s">
        <v>1018</v>
      </c>
      <c r="K779" s="832" t="s">
        <v>1265</v>
      </c>
      <c r="L779" s="835">
        <v>154.36000000000001</v>
      </c>
      <c r="M779" s="835">
        <v>2315.4000000000005</v>
      </c>
      <c r="N779" s="832">
        <v>15</v>
      </c>
      <c r="O779" s="836">
        <v>14</v>
      </c>
      <c r="P779" s="835">
        <v>926.16000000000008</v>
      </c>
      <c r="Q779" s="837">
        <v>0.39999999999999997</v>
      </c>
      <c r="R779" s="832">
        <v>6</v>
      </c>
      <c r="S779" s="837">
        <v>0.4</v>
      </c>
      <c r="T779" s="836">
        <v>5.5</v>
      </c>
      <c r="U779" s="838">
        <v>0.39285714285714285</v>
      </c>
    </row>
    <row r="780" spans="1:21" ht="14.4" customHeight="1" x14ac:dyDescent="0.3">
      <c r="A780" s="831">
        <v>25</v>
      </c>
      <c r="B780" s="832" t="s">
        <v>1399</v>
      </c>
      <c r="C780" s="832" t="s">
        <v>1406</v>
      </c>
      <c r="D780" s="833" t="s">
        <v>2197</v>
      </c>
      <c r="E780" s="834" t="s">
        <v>1420</v>
      </c>
      <c r="F780" s="832" t="s">
        <v>1400</v>
      </c>
      <c r="G780" s="832" t="s">
        <v>1507</v>
      </c>
      <c r="H780" s="832" t="s">
        <v>569</v>
      </c>
      <c r="I780" s="832" t="s">
        <v>1555</v>
      </c>
      <c r="J780" s="832" t="s">
        <v>1272</v>
      </c>
      <c r="K780" s="832" t="s">
        <v>1556</v>
      </c>
      <c r="L780" s="835">
        <v>238.72</v>
      </c>
      <c r="M780" s="835">
        <v>238.72</v>
      </c>
      <c r="N780" s="832">
        <v>1</v>
      </c>
      <c r="O780" s="836">
        <v>1</v>
      </c>
      <c r="P780" s="835"/>
      <c r="Q780" s="837">
        <v>0</v>
      </c>
      <c r="R780" s="832"/>
      <c r="S780" s="837">
        <v>0</v>
      </c>
      <c r="T780" s="836"/>
      <c r="U780" s="838">
        <v>0</v>
      </c>
    </row>
    <row r="781" spans="1:21" ht="14.4" customHeight="1" x14ac:dyDescent="0.3">
      <c r="A781" s="831">
        <v>25</v>
      </c>
      <c r="B781" s="832" t="s">
        <v>1399</v>
      </c>
      <c r="C781" s="832" t="s">
        <v>1406</v>
      </c>
      <c r="D781" s="833" t="s">
        <v>2197</v>
      </c>
      <c r="E781" s="834" t="s">
        <v>1420</v>
      </c>
      <c r="F781" s="832" t="s">
        <v>1400</v>
      </c>
      <c r="G781" s="832" t="s">
        <v>1488</v>
      </c>
      <c r="H781" s="832" t="s">
        <v>569</v>
      </c>
      <c r="I781" s="832" t="s">
        <v>1489</v>
      </c>
      <c r="J781" s="832" t="s">
        <v>1054</v>
      </c>
      <c r="K781" s="832" t="s">
        <v>1490</v>
      </c>
      <c r="L781" s="835">
        <v>48.09</v>
      </c>
      <c r="M781" s="835">
        <v>144.27000000000001</v>
      </c>
      <c r="N781" s="832">
        <v>3</v>
      </c>
      <c r="O781" s="836">
        <v>3</v>
      </c>
      <c r="P781" s="835">
        <v>96.18</v>
      </c>
      <c r="Q781" s="837">
        <v>0.66666666666666663</v>
      </c>
      <c r="R781" s="832">
        <v>2</v>
      </c>
      <c r="S781" s="837">
        <v>0.66666666666666663</v>
      </c>
      <c r="T781" s="836">
        <v>2</v>
      </c>
      <c r="U781" s="838">
        <v>0.66666666666666663</v>
      </c>
    </row>
    <row r="782" spans="1:21" ht="14.4" customHeight="1" x14ac:dyDescent="0.3">
      <c r="A782" s="831">
        <v>25</v>
      </c>
      <c r="B782" s="832" t="s">
        <v>1399</v>
      </c>
      <c r="C782" s="832" t="s">
        <v>1406</v>
      </c>
      <c r="D782" s="833" t="s">
        <v>2197</v>
      </c>
      <c r="E782" s="834" t="s">
        <v>1420</v>
      </c>
      <c r="F782" s="832" t="s">
        <v>1400</v>
      </c>
      <c r="G782" s="832" t="s">
        <v>1455</v>
      </c>
      <c r="H782" s="832" t="s">
        <v>569</v>
      </c>
      <c r="I782" s="832" t="s">
        <v>1456</v>
      </c>
      <c r="J782" s="832" t="s">
        <v>1457</v>
      </c>
      <c r="K782" s="832" t="s">
        <v>1458</v>
      </c>
      <c r="L782" s="835">
        <v>132.97999999999999</v>
      </c>
      <c r="M782" s="835">
        <v>265.95999999999998</v>
      </c>
      <c r="N782" s="832">
        <v>2</v>
      </c>
      <c r="O782" s="836">
        <v>2</v>
      </c>
      <c r="P782" s="835"/>
      <c r="Q782" s="837">
        <v>0</v>
      </c>
      <c r="R782" s="832"/>
      <c r="S782" s="837">
        <v>0</v>
      </c>
      <c r="T782" s="836"/>
      <c r="U782" s="838">
        <v>0</v>
      </c>
    </row>
    <row r="783" spans="1:21" ht="14.4" customHeight="1" x14ac:dyDescent="0.3">
      <c r="A783" s="831">
        <v>25</v>
      </c>
      <c r="B783" s="832" t="s">
        <v>1399</v>
      </c>
      <c r="C783" s="832" t="s">
        <v>1406</v>
      </c>
      <c r="D783" s="833" t="s">
        <v>2197</v>
      </c>
      <c r="E783" s="834" t="s">
        <v>1420</v>
      </c>
      <c r="F783" s="832" t="s">
        <v>1400</v>
      </c>
      <c r="G783" s="832" t="s">
        <v>1455</v>
      </c>
      <c r="H783" s="832" t="s">
        <v>569</v>
      </c>
      <c r="I783" s="832" t="s">
        <v>1540</v>
      </c>
      <c r="J783" s="832" t="s">
        <v>1457</v>
      </c>
      <c r="K783" s="832" t="s">
        <v>1458</v>
      </c>
      <c r="L783" s="835">
        <v>132.97999999999999</v>
      </c>
      <c r="M783" s="835">
        <v>265.95999999999998</v>
      </c>
      <c r="N783" s="832">
        <v>2</v>
      </c>
      <c r="O783" s="836">
        <v>1.5</v>
      </c>
      <c r="P783" s="835">
        <v>265.95999999999998</v>
      </c>
      <c r="Q783" s="837">
        <v>1</v>
      </c>
      <c r="R783" s="832">
        <v>2</v>
      </c>
      <c r="S783" s="837">
        <v>1</v>
      </c>
      <c r="T783" s="836">
        <v>1.5</v>
      </c>
      <c r="U783" s="838">
        <v>1</v>
      </c>
    </row>
    <row r="784" spans="1:21" ht="14.4" customHeight="1" x14ac:dyDescent="0.3">
      <c r="A784" s="831">
        <v>25</v>
      </c>
      <c r="B784" s="832" t="s">
        <v>1399</v>
      </c>
      <c r="C784" s="832" t="s">
        <v>1406</v>
      </c>
      <c r="D784" s="833" t="s">
        <v>2197</v>
      </c>
      <c r="E784" s="834" t="s">
        <v>1420</v>
      </c>
      <c r="F784" s="832" t="s">
        <v>1400</v>
      </c>
      <c r="G784" s="832" t="s">
        <v>2110</v>
      </c>
      <c r="H784" s="832" t="s">
        <v>569</v>
      </c>
      <c r="I784" s="832" t="s">
        <v>2157</v>
      </c>
      <c r="J784" s="832" t="s">
        <v>2158</v>
      </c>
      <c r="K784" s="832" t="s">
        <v>2159</v>
      </c>
      <c r="L784" s="835">
        <v>0</v>
      </c>
      <c r="M784" s="835">
        <v>0</v>
      </c>
      <c r="N784" s="832">
        <v>1</v>
      </c>
      <c r="O784" s="836">
        <v>1</v>
      </c>
      <c r="P784" s="835"/>
      <c r="Q784" s="837"/>
      <c r="R784" s="832"/>
      <c r="S784" s="837">
        <v>0</v>
      </c>
      <c r="T784" s="836"/>
      <c r="U784" s="838">
        <v>0</v>
      </c>
    </row>
    <row r="785" spans="1:21" ht="14.4" customHeight="1" x14ac:dyDescent="0.3">
      <c r="A785" s="831">
        <v>25</v>
      </c>
      <c r="B785" s="832" t="s">
        <v>1399</v>
      </c>
      <c r="C785" s="832" t="s">
        <v>1406</v>
      </c>
      <c r="D785" s="833" t="s">
        <v>2197</v>
      </c>
      <c r="E785" s="834" t="s">
        <v>1420</v>
      </c>
      <c r="F785" s="832" t="s">
        <v>1400</v>
      </c>
      <c r="G785" s="832" t="s">
        <v>1461</v>
      </c>
      <c r="H785" s="832" t="s">
        <v>606</v>
      </c>
      <c r="I785" s="832" t="s">
        <v>1481</v>
      </c>
      <c r="J785" s="832" t="s">
        <v>641</v>
      </c>
      <c r="K785" s="832" t="s">
        <v>1482</v>
      </c>
      <c r="L785" s="835">
        <v>24.22</v>
      </c>
      <c r="M785" s="835">
        <v>24.22</v>
      </c>
      <c r="N785" s="832">
        <v>1</v>
      </c>
      <c r="O785" s="836">
        <v>1</v>
      </c>
      <c r="P785" s="835"/>
      <c r="Q785" s="837">
        <v>0</v>
      </c>
      <c r="R785" s="832"/>
      <c r="S785" s="837">
        <v>0</v>
      </c>
      <c r="T785" s="836"/>
      <c r="U785" s="838">
        <v>0</v>
      </c>
    </row>
    <row r="786" spans="1:21" ht="14.4" customHeight="1" x14ac:dyDescent="0.3">
      <c r="A786" s="831">
        <v>25</v>
      </c>
      <c r="B786" s="832" t="s">
        <v>1399</v>
      </c>
      <c r="C786" s="832" t="s">
        <v>1406</v>
      </c>
      <c r="D786" s="833" t="s">
        <v>2197</v>
      </c>
      <c r="E786" s="834" t="s">
        <v>1420</v>
      </c>
      <c r="F786" s="832" t="s">
        <v>1400</v>
      </c>
      <c r="G786" s="832" t="s">
        <v>1461</v>
      </c>
      <c r="H786" s="832" t="s">
        <v>569</v>
      </c>
      <c r="I786" s="832" t="s">
        <v>1950</v>
      </c>
      <c r="J786" s="832" t="s">
        <v>1951</v>
      </c>
      <c r="K786" s="832" t="s">
        <v>1952</v>
      </c>
      <c r="L786" s="835">
        <v>48.42</v>
      </c>
      <c r="M786" s="835">
        <v>48.42</v>
      </c>
      <c r="N786" s="832">
        <v>1</v>
      </c>
      <c r="O786" s="836">
        <v>1</v>
      </c>
      <c r="P786" s="835"/>
      <c r="Q786" s="837">
        <v>0</v>
      </c>
      <c r="R786" s="832"/>
      <c r="S786" s="837">
        <v>0</v>
      </c>
      <c r="T786" s="836"/>
      <c r="U786" s="838">
        <v>0</v>
      </c>
    </row>
    <row r="787" spans="1:21" ht="14.4" customHeight="1" x14ac:dyDescent="0.3">
      <c r="A787" s="831">
        <v>25</v>
      </c>
      <c r="B787" s="832" t="s">
        <v>1399</v>
      </c>
      <c r="C787" s="832" t="s">
        <v>1406</v>
      </c>
      <c r="D787" s="833" t="s">
        <v>2197</v>
      </c>
      <c r="E787" s="834" t="s">
        <v>1420</v>
      </c>
      <c r="F787" s="832" t="s">
        <v>1400</v>
      </c>
      <c r="G787" s="832" t="s">
        <v>1461</v>
      </c>
      <c r="H787" s="832" t="s">
        <v>569</v>
      </c>
      <c r="I787" s="832" t="s">
        <v>1462</v>
      </c>
      <c r="J787" s="832" t="s">
        <v>641</v>
      </c>
      <c r="K787" s="832" t="s">
        <v>1463</v>
      </c>
      <c r="L787" s="835">
        <v>24.22</v>
      </c>
      <c r="M787" s="835">
        <v>242.2</v>
      </c>
      <c r="N787" s="832">
        <v>10</v>
      </c>
      <c r="O787" s="836">
        <v>8</v>
      </c>
      <c r="P787" s="835">
        <v>121.1</v>
      </c>
      <c r="Q787" s="837">
        <v>0.5</v>
      </c>
      <c r="R787" s="832">
        <v>5</v>
      </c>
      <c r="S787" s="837">
        <v>0.5</v>
      </c>
      <c r="T787" s="836">
        <v>3.5</v>
      </c>
      <c r="U787" s="838">
        <v>0.4375</v>
      </c>
    </row>
    <row r="788" spans="1:21" ht="14.4" customHeight="1" x14ac:dyDescent="0.3">
      <c r="A788" s="831">
        <v>25</v>
      </c>
      <c r="B788" s="832" t="s">
        <v>1399</v>
      </c>
      <c r="C788" s="832" t="s">
        <v>1406</v>
      </c>
      <c r="D788" s="833" t="s">
        <v>2197</v>
      </c>
      <c r="E788" s="834" t="s">
        <v>1420</v>
      </c>
      <c r="F788" s="832" t="s">
        <v>1400</v>
      </c>
      <c r="G788" s="832" t="s">
        <v>1461</v>
      </c>
      <c r="H788" s="832" t="s">
        <v>569</v>
      </c>
      <c r="I788" s="832" t="s">
        <v>1821</v>
      </c>
      <c r="J788" s="832" t="s">
        <v>641</v>
      </c>
      <c r="K788" s="832" t="s">
        <v>1482</v>
      </c>
      <c r="L788" s="835">
        <v>24.22</v>
      </c>
      <c r="M788" s="835">
        <v>48.44</v>
      </c>
      <c r="N788" s="832">
        <v>2</v>
      </c>
      <c r="O788" s="836">
        <v>1.5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25</v>
      </c>
      <c r="B789" s="832" t="s">
        <v>1399</v>
      </c>
      <c r="C789" s="832" t="s">
        <v>1406</v>
      </c>
      <c r="D789" s="833" t="s">
        <v>2197</v>
      </c>
      <c r="E789" s="834" t="s">
        <v>1431</v>
      </c>
      <c r="F789" s="832" t="s">
        <v>1400</v>
      </c>
      <c r="G789" s="832" t="s">
        <v>1454</v>
      </c>
      <c r="H789" s="832" t="s">
        <v>606</v>
      </c>
      <c r="I789" s="832" t="s">
        <v>1264</v>
      </c>
      <c r="J789" s="832" t="s">
        <v>1018</v>
      </c>
      <c r="K789" s="832" t="s">
        <v>1265</v>
      </c>
      <c r="L789" s="835">
        <v>154.36000000000001</v>
      </c>
      <c r="M789" s="835">
        <v>308.72000000000003</v>
      </c>
      <c r="N789" s="832">
        <v>2</v>
      </c>
      <c r="O789" s="836">
        <v>2</v>
      </c>
      <c r="P789" s="835">
        <v>308.72000000000003</v>
      </c>
      <c r="Q789" s="837">
        <v>1</v>
      </c>
      <c r="R789" s="832">
        <v>2</v>
      </c>
      <c r="S789" s="837">
        <v>1</v>
      </c>
      <c r="T789" s="836">
        <v>2</v>
      </c>
      <c r="U789" s="838">
        <v>1</v>
      </c>
    </row>
    <row r="790" spans="1:21" ht="14.4" customHeight="1" x14ac:dyDescent="0.3">
      <c r="A790" s="831">
        <v>25</v>
      </c>
      <c r="B790" s="832" t="s">
        <v>1399</v>
      </c>
      <c r="C790" s="832" t="s">
        <v>1406</v>
      </c>
      <c r="D790" s="833" t="s">
        <v>2197</v>
      </c>
      <c r="E790" s="834" t="s">
        <v>1413</v>
      </c>
      <c r="F790" s="832" t="s">
        <v>1400</v>
      </c>
      <c r="G790" s="832" t="s">
        <v>1454</v>
      </c>
      <c r="H790" s="832" t="s">
        <v>606</v>
      </c>
      <c r="I790" s="832" t="s">
        <v>1264</v>
      </c>
      <c r="J790" s="832" t="s">
        <v>1018</v>
      </c>
      <c r="K790" s="832" t="s">
        <v>1265</v>
      </c>
      <c r="L790" s="835">
        <v>154.36000000000001</v>
      </c>
      <c r="M790" s="835">
        <v>154.36000000000001</v>
      </c>
      <c r="N790" s="832">
        <v>1</v>
      </c>
      <c r="O790" s="836">
        <v>1</v>
      </c>
      <c r="P790" s="835">
        <v>154.36000000000001</v>
      </c>
      <c r="Q790" s="837">
        <v>1</v>
      </c>
      <c r="R790" s="832">
        <v>1</v>
      </c>
      <c r="S790" s="837">
        <v>1</v>
      </c>
      <c r="T790" s="836">
        <v>1</v>
      </c>
      <c r="U790" s="838">
        <v>1</v>
      </c>
    </row>
    <row r="791" spans="1:21" ht="14.4" customHeight="1" x14ac:dyDescent="0.3">
      <c r="A791" s="831">
        <v>25</v>
      </c>
      <c r="B791" s="832" t="s">
        <v>1399</v>
      </c>
      <c r="C791" s="832" t="s">
        <v>1406</v>
      </c>
      <c r="D791" s="833" t="s">
        <v>2197</v>
      </c>
      <c r="E791" s="834" t="s">
        <v>1415</v>
      </c>
      <c r="F791" s="832" t="s">
        <v>1400</v>
      </c>
      <c r="G791" s="832" t="s">
        <v>1454</v>
      </c>
      <c r="H791" s="832" t="s">
        <v>606</v>
      </c>
      <c r="I791" s="832" t="s">
        <v>1264</v>
      </c>
      <c r="J791" s="832" t="s">
        <v>1018</v>
      </c>
      <c r="K791" s="832" t="s">
        <v>1265</v>
      </c>
      <c r="L791" s="835">
        <v>154.36000000000001</v>
      </c>
      <c r="M791" s="835">
        <v>4013.3600000000015</v>
      </c>
      <c r="N791" s="832">
        <v>26</v>
      </c>
      <c r="O791" s="836">
        <v>21</v>
      </c>
      <c r="P791" s="835">
        <v>2315.400000000001</v>
      </c>
      <c r="Q791" s="837">
        <v>0.57692307692307698</v>
      </c>
      <c r="R791" s="832">
        <v>15</v>
      </c>
      <c r="S791" s="837">
        <v>0.57692307692307687</v>
      </c>
      <c r="T791" s="836">
        <v>12</v>
      </c>
      <c r="U791" s="838">
        <v>0.5714285714285714</v>
      </c>
    </row>
    <row r="792" spans="1:21" ht="14.4" customHeight="1" x14ac:dyDescent="0.3">
      <c r="A792" s="831">
        <v>25</v>
      </c>
      <c r="B792" s="832" t="s">
        <v>1399</v>
      </c>
      <c r="C792" s="832" t="s">
        <v>1406</v>
      </c>
      <c r="D792" s="833" t="s">
        <v>2197</v>
      </c>
      <c r="E792" s="834" t="s">
        <v>1415</v>
      </c>
      <c r="F792" s="832" t="s">
        <v>1400</v>
      </c>
      <c r="G792" s="832" t="s">
        <v>1455</v>
      </c>
      <c r="H792" s="832" t="s">
        <v>569</v>
      </c>
      <c r="I792" s="832" t="s">
        <v>1456</v>
      </c>
      <c r="J792" s="832" t="s">
        <v>1457</v>
      </c>
      <c r="K792" s="832" t="s">
        <v>1458</v>
      </c>
      <c r="L792" s="835">
        <v>132.97999999999999</v>
      </c>
      <c r="M792" s="835">
        <v>265.95999999999998</v>
      </c>
      <c r="N792" s="832">
        <v>2</v>
      </c>
      <c r="O792" s="836">
        <v>1</v>
      </c>
      <c r="P792" s="835">
        <v>265.95999999999998</v>
      </c>
      <c r="Q792" s="837">
        <v>1</v>
      </c>
      <c r="R792" s="832">
        <v>2</v>
      </c>
      <c r="S792" s="837">
        <v>1</v>
      </c>
      <c r="T792" s="836">
        <v>1</v>
      </c>
      <c r="U792" s="838">
        <v>1</v>
      </c>
    </row>
    <row r="793" spans="1:21" ht="14.4" customHeight="1" x14ac:dyDescent="0.3">
      <c r="A793" s="831">
        <v>25</v>
      </c>
      <c r="B793" s="832" t="s">
        <v>1399</v>
      </c>
      <c r="C793" s="832" t="s">
        <v>1406</v>
      </c>
      <c r="D793" s="833" t="s">
        <v>2197</v>
      </c>
      <c r="E793" s="834" t="s">
        <v>1415</v>
      </c>
      <c r="F793" s="832" t="s">
        <v>1400</v>
      </c>
      <c r="G793" s="832" t="s">
        <v>1461</v>
      </c>
      <c r="H793" s="832" t="s">
        <v>606</v>
      </c>
      <c r="I793" s="832" t="s">
        <v>1481</v>
      </c>
      <c r="J793" s="832" t="s">
        <v>641</v>
      </c>
      <c r="K793" s="832" t="s">
        <v>1482</v>
      </c>
      <c r="L793" s="835">
        <v>24.22</v>
      </c>
      <c r="M793" s="835">
        <v>24.22</v>
      </c>
      <c r="N793" s="832">
        <v>1</v>
      </c>
      <c r="O793" s="836">
        <v>1</v>
      </c>
      <c r="P793" s="835"/>
      <c r="Q793" s="837">
        <v>0</v>
      </c>
      <c r="R793" s="832"/>
      <c r="S793" s="837">
        <v>0</v>
      </c>
      <c r="T793" s="836"/>
      <c r="U793" s="838">
        <v>0</v>
      </c>
    </row>
    <row r="794" spans="1:21" ht="14.4" customHeight="1" x14ac:dyDescent="0.3">
      <c r="A794" s="831">
        <v>25</v>
      </c>
      <c r="B794" s="832" t="s">
        <v>1399</v>
      </c>
      <c r="C794" s="832" t="s">
        <v>1406</v>
      </c>
      <c r="D794" s="833" t="s">
        <v>2197</v>
      </c>
      <c r="E794" s="834" t="s">
        <v>1415</v>
      </c>
      <c r="F794" s="832" t="s">
        <v>1400</v>
      </c>
      <c r="G794" s="832" t="s">
        <v>1461</v>
      </c>
      <c r="H794" s="832" t="s">
        <v>606</v>
      </c>
      <c r="I794" s="832" t="s">
        <v>1317</v>
      </c>
      <c r="J794" s="832" t="s">
        <v>641</v>
      </c>
      <c r="K794" s="832" t="s">
        <v>1318</v>
      </c>
      <c r="L794" s="835">
        <v>48.42</v>
      </c>
      <c r="M794" s="835">
        <v>290.52</v>
      </c>
      <c r="N794" s="832">
        <v>6</v>
      </c>
      <c r="O794" s="836">
        <v>4.5</v>
      </c>
      <c r="P794" s="835">
        <v>193.68</v>
      </c>
      <c r="Q794" s="837">
        <v>0.66666666666666674</v>
      </c>
      <c r="R794" s="832">
        <v>4</v>
      </c>
      <c r="S794" s="837">
        <v>0.66666666666666663</v>
      </c>
      <c r="T794" s="836">
        <v>3</v>
      </c>
      <c r="U794" s="838">
        <v>0.66666666666666663</v>
      </c>
    </row>
    <row r="795" spans="1:21" ht="14.4" customHeight="1" x14ac:dyDescent="0.3">
      <c r="A795" s="831">
        <v>25</v>
      </c>
      <c r="B795" s="832" t="s">
        <v>1399</v>
      </c>
      <c r="C795" s="832" t="s">
        <v>1406</v>
      </c>
      <c r="D795" s="833" t="s">
        <v>2197</v>
      </c>
      <c r="E795" s="834" t="s">
        <v>1415</v>
      </c>
      <c r="F795" s="832" t="s">
        <v>1400</v>
      </c>
      <c r="G795" s="832" t="s">
        <v>1461</v>
      </c>
      <c r="H795" s="832" t="s">
        <v>569</v>
      </c>
      <c r="I795" s="832" t="s">
        <v>1568</v>
      </c>
      <c r="J795" s="832" t="s">
        <v>641</v>
      </c>
      <c r="K795" s="832" t="s">
        <v>1569</v>
      </c>
      <c r="L795" s="835">
        <v>48.42</v>
      </c>
      <c r="M795" s="835">
        <v>242.10000000000002</v>
      </c>
      <c r="N795" s="832">
        <v>5</v>
      </c>
      <c r="O795" s="836">
        <v>2.5</v>
      </c>
      <c r="P795" s="835">
        <v>193.68</v>
      </c>
      <c r="Q795" s="837">
        <v>0.79999999999999993</v>
      </c>
      <c r="R795" s="832">
        <v>4</v>
      </c>
      <c r="S795" s="837">
        <v>0.8</v>
      </c>
      <c r="T795" s="836">
        <v>2</v>
      </c>
      <c r="U795" s="838">
        <v>0.8</v>
      </c>
    </row>
    <row r="796" spans="1:21" ht="14.4" customHeight="1" x14ac:dyDescent="0.3">
      <c r="A796" s="831">
        <v>25</v>
      </c>
      <c r="B796" s="832" t="s">
        <v>1399</v>
      </c>
      <c r="C796" s="832" t="s">
        <v>1406</v>
      </c>
      <c r="D796" s="833" t="s">
        <v>2197</v>
      </c>
      <c r="E796" s="834" t="s">
        <v>1415</v>
      </c>
      <c r="F796" s="832" t="s">
        <v>1400</v>
      </c>
      <c r="G796" s="832" t="s">
        <v>1461</v>
      </c>
      <c r="H796" s="832" t="s">
        <v>569</v>
      </c>
      <c r="I796" s="832" t="s">
        <v>1462</v>
      </c>
      <c r="J796" s="832" t="s">
        <v>641</v>
      </c>
      <c r="K796" s="832" t="s">
        <v>1463</v>
      </c>
      <c r="L796" s="835">
        <v>24.22</v>
      </c>
      <c r="M796" s="835">
        <v>72.66</v>
      </c>
      <c r="N796" s="832">
        <v>3</v>
      </c>
      <c r="O796" s="836">
        <v>2</v>
      </c>
      <c r="P796" s="835"/>
      <c r="Q796" s="837">
        <v>0</v>
      </c>
      <c r="R796" s="832"/>
      <c r="S796" s="837">
        <v>0</v>
      </c>
      <c r="T796" s="836"/>
      <c r="U796" s="838">
        <v>0</v>
      </c>
    </row>
    <row r="797" spans="1:21" ht="14.4" customHeight="1" x14ac:dyDescent="0.3">
      <c r="A797" s="831">
        <v>25</v>
      </c>
      <c r="B797" s="832" t="s">
        <v>1399</v>
      </c>
      <c r="C797" s="832" t="s">
        <v>1406</v>
      </c>
      <c r="D797" s="833" t="s">
        <v>2197</v>
      </c>
      <c r="E797" s="834" t="s">
        <v>1441</v>
      </c>
      <c r="F797" s="832" t="s">
        <v>1400</v>
      </c>
      <c r="G797" s="832" t="s">
        <v>1454</v>
      </c>
      <c r="H797" s="832" t="s">
        <v>606</v>
      </c>
      <c r="I797" s="832" t="s">
        <v>1264</v>
      </c>
      <c r="J797" s="832" t="s">
        <v>1018</v>
      </c>
      <c r="K797" s="832" t="s">
        <v>1265</v>
      </c>
      <c r="L797" s="835">
        <v>154.36000000000001</v>
      </c>
      <c r="M797" s="835">
        <v>3087.2000000000007</v>
      </c>
      <c r="N797" s="832">
        <v>20</v>
      </c>
      <c r="O797" s="836">
        <v>15.5</v>
      </c>
      <c r="P797" s="835">
        <v>1234.8800000000001</v>
      </c>
      <c r="Q797" s="837">
        <v>0.39999999999999997</v>
      </c>
      <c r="R797" s="832">
        <v>8</v>
      </c>
      <c r="S797" s="837">
        <v>0.4</v>
      </c>
      <c r="T797" s="836">
        <v>6.5</v>
      </c>
      <c r="U797" s="838">
        <v>0.41935483870967744</v>
      </c>
    </row>
    <row r="798" spans="1:21" ht="14.4" customHeight="1" x14ac:dyDescent="0.3">
      <c r="A798" s="831">
        <v>25</v>
      </c>
      <c r="B798" s="832" t="s">
        <v>1399</v>
      </c>
      <c r="C798" s="832" t="s">
        <v>1406</v>
      </c>
      <c r="D798" s="833" t="s">
        <v>2197</v>
      </c>
      <c r="E798" s="834" t="s">
        <v>1441</v>
      </c>
      <c r="F798" s="832" t="s">
        <v>1400</v>
      </c>
      <c r="G798" s="832" t="s">
        <v>1454</v>
      </c>
      <c r="H798" s="832" t="s">
        <v>606</v>
      </c>
      <c r="I798" s="832" t="s">
        <v>1386</v>
      </c>
      <c r="J798" s="832" t="s">
        <v>1387</v>
      </c>
      <c r="K798" s="832" t="s">
        <v>1388</v>
      </c>
      <c r="L798" s="835">
        <v>149.52000000000001</v>
      </c>
      <c r="M798" s="835">
        <v>299.04000000000002</v>
      </c>
      <c r="N798" s="832">
        <v>2</v>
      </c>
      <c r="O798" s="836">
        <v>1.5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" customHeight="1" x14ac:dyDescent="0.3">
      <c r="A799" s="831">
        <v>25</v>
      </c>
      <c r="B799" s="832" t="s">
        <v>1399</v>
      </c>
      <c r="C799" s="832" t="s">
        <v>1406</v>
      </c>
      <c r="D799" s="833" t="s">
        <v>2197</v>
      </c>
      <c r="E799" s="834" t="s">
        <v>1441</v>
      </c>
      <c r="F799" s="832" t="s">
        <v>1400</v>
      </c>
      <c r="G799" s="832" t="s">
        <v>1454</v>
      </c>
      <c r="H799" s="832" t="s">
        <v>569</v>
      </c>
      <c r="I799" s="832" t="s">
        <v>1506</v>
      </c>
      <c r="J799" s="832" t="s">
        <v>1018</v>
      </c>
      <c r="K799" s="832" t="s">
        <v>1265</v>
      </c>
      <c r="L799" s="835">
        <v>154.36000000000001</v>
      </c>
      <c r="M799" s="835">
        <v>154.36000000000001</v>
      </c>
      <c r="N799" s="832">
        <v>1</v>
      </c>
      <c r="O799" s="836">
        <v>0.5</v>
      </c>
      <c r="P799" s="835">
        <v>154.36000000000001</v>
      </c>
      <c r="Q799" s="837">
        <v>1</v>
      </c>
      <c r="R799" s="832">
        <v>1</v>
      </c>
      <c r="S799" s="837">
        <v>1</v>
      </c>
      <c r="T799" s="836">
        <v>0.5</v>
      </c>
      <c r="U799" s="838">
        <v>1</v>
      </c>
    </row>
    <row r="800" spans="1:21" ht="14.4" customHeight="1" x14ac:dyDescent="0.3">
      <c r="A800" s="831">
        <v>25</v>
      </c>
      <c r="B800" s="832" t="s">
        <v>1399</v>
      </c>
      <c r="C800" s="832" t="s">
        <v>1406</v>
      </c>
      <c r="D800" s="833" t="s">
        <v>2197</v>
      </c>
      <c r="E800" s="834" t="s">
        <v>1441</v>
      </c>
      <c r="F800" s="832" t="s">
        <v>1400</v>
      </c>
      <c r="G800" s="832" t="s">
        <v>1474</v>
      </c>
      <c r="H800" s="832" t="s">
        <v>569</v>
      </c>
      <c r="I800" s="832" t="s">
        <v>1475</v>
      </c>
      <c r="J800" s="832" t="s">
        <v>1476</v>
      </c>
      <c r="K800" s="832" t="s">
        <v>1477</v>
      </c>
      <c r="L800" s="835">
        <v>121.07</v>
      </c>
      <c r="M800" s="835">
        <v>121.07</v>
      </c>
      <c r="N800" s="832">
        <v>1</v>
      </c>
      <c r="O800" s="836">
        <v>0.5</v>
      </c>
      <c r="P800" s="835">
        <v>121.07</v>
      </c>
      <c r="Q800" s="837">
        <v>1</v>
      </c>
      <c r="R800" s="832">
        <v>1</v>
      </c>
      <c r="S800" s="837">
        <v>1</v>
      </c>
      <c r="T800" s="836">
        <v>0.5</v>
      </c>
      <c r="U800" s="838">
        <v>1</v>
      </c>
    </row>
    <row r="801" spans="1:21" ht="14.4" customHeight="1" x14ac:dyDescent="0.3">
      <c r="A801" s="831">
        <v>25</v>
      </c>
      <c r="B801" s="832" t="s">
        <v>1399</v>
      </c>
      <c r="C801" s="832" t="s">
        <v>1406</v>
      </c>
      <c r="D801" s="833" t="s">
        <v>2197</v>
      </c>
      <c r="E801" s="834" t="s">
        <v>1441</v>
      </c>
      <c r="F801" s="832" t="s">
        <v>1400</v>
      </c>
      <c r="G801" s="832" t="s">
        <v>1612</v>
      </c>
      <c r="H801" s="832" t="s">
        <v>569</v>
      </c>
      <c r="I801" s="832" t="s">
        <v>1997</v>
      </c>
      <c r="J801" s="832" t="s">
        <v>1834</v>
      </c>
      <c r="K801" s="832" t="s">
        <v>1998</v>
      </c>
      <c r="L801" s="835">
        <v>38.08</v>
      </c>
      <c r="M801" s="835">
        <v>38.08</v>
      </c>
      <c r="N801" s="832">
        <v>1</v>
      </c>
      <c r="O801" s="836">
        <v>1</v>
      </c>
      <c r="P801" s="835"/>
      <c r="Q801" s="837">
        <v>0</v>
      </c>
      <c r="R801" s="832"/>
      <c r="S801" s="837">
        <v>0</v>
      </c>
      <c r="T801" s="836"/>
      <c r="U801" s="838">
        <v>0</v>
      </c>
    </row>
    <row r="802" spans="1:21" ht="14.4" customHeight="1" x14ac:dyDescent="0.3">
      <c r="A802" s="831">
        <v>25</v>
      </c>
      <c r="B802" s="832" t="s">
        <v>1399</v>
      </c>
      <c r="C802" s="832" t="s">
        <v>1406</v>
      </c>
      <c r="D802" s="833" t="s">
        <v>2197</v>
      </c>
      <c r="E802" s="834" t="s">
        <v>1441</v>
      </c>
      <c r="F802" s="832" t="s">
        <v>1400</v>
      </c>
      <c r="G802" s="832" t="s">
        <v>1455</v>
      </c>
      <c r="H802" s="832" t="s">
        <v>569</v>
      </c>
      <c r="I802" s="832" t="s">
        <v>1456</v>
      </c>
      <c r="J802" s="832" t="s">
        <v>1457</v>
      </c>
      <c r="K802" s="832" t="s">
        <v>1458</v>
      </c>
      <c r="L802" s="835">
        <v>132.97999999999999</v>
      </c>
      <c r="M802" s="835">
        <v>930.8599999999999</v>
      </c>
      <c r="N802" s="832">
        <v>7</v>
      </c>
      <c r="O802" s="836">
        <v>3</v>
      </c>
      <c r="P802" s="835">
        <v>664.9</v>
      </c>
      <c r="Q802" s="837">
        <v>0.7142857142857143</v>
      </c>
      <c r="R802" s="832">
        <v>5</v>
      </c>
      <c r="S802" s="837">
        <v>0.7142857142857143</v>
      </c>
      <c r="T802" s="836">
        <v>2.5</v>
      </c>
      <c r="U802" s="838">
        <v>0.83333333333333337</v>
      </c>
    </row>
    <row r="803" spans="1:21" ht="14.4" customHeight="1" x14ac:dyDescent="0.3">
      <c r="A803" s="831">
        <v>25</v>
      </c>
      <c r="B803" s="832" t="s">
        <v>1399</v>
      </c>
      <c r="C803" s="832" t="s">
        <v>1406</v>
      </c>
      <c r="D803" s="833" t="s">
        <v>2197</v>
      </c>
      <c r="E803" s="834" t="s">
        <v>1441</v>
      </c>
      <c r="F803" s="832" t="s">
        <v>1400</v>
      </c>
      <c r="G803" s="832" t="s">
        <v>1455</v>
      </c>
      <c r="H803" s="832" t="s">
        <v>569</v>
      </c>
      <c r="I803" s="832" t="s">
        <v>1540</v>
      </c>
      <c r="J803" s="832" t="s">
        <v>1457</v>
      </c>
      <c r="K803" s="832" t="s">
        <v>1458</v>
      </c>
      <c r="L803" s="835">
        <v>132.97999999999999</v>
      </c>
      <c r="M803" s="835">
        <v>132.97999999999999</v>
      </c>
      <c r="N803" s="832">
        <v>1</v>
      </c>
      <c r="O803" s="836">
        <v>0.5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" customHeight="1" x14ac:dyDescent="0.3">
      <c r="A804" s="831">
        <v>25</v>
      </c>
      <c r="B804" s="832" t="s">
        <v>1399</v>
      </c>
      <c r="C804" s="832" t="s">
        <v>1406</v>
      </c>
      <c r="D804" s="833" t="s">
        <v>2197</v>
      </c>
      <c r="E804" s="834" t="s">
        <v>1441</v>
      </c>
      <c r="F804" s="832" t="s">
        <v>1400</v>
      </c>
      <c r="G804" s="832" t="s">
        <v>1461</v>
      </c>
      <c r="H804" s="832" t="s">
        <v>606</v>
      </c>
      <c r="I804" s="832" t="s">
        <v>1317</v>
      </c>
      <c r="J804" s="832" t="s">
        <v>641</v>
      </c>
      <c r="K804" s="832" t="s">
        <v>1318</v>
      </c>
      <c r="L804" s="835">
        <v>48.42</v>
      </c>
      <c r="M804" s="835">
        <v>48.42</v>
      </c>
      <c r="N804" s="832">
        <v>1</v>
      </c>
      <c r="O804" s="836">
        <v>1</v>
      </c>
      <c r="P804" s="835">
        <v>48.42</v>
      </c>
      <c r="Q804" s="837">
        <v>1</v>
      </c>
      <c r="R804" s="832">
        <v>1</v>
      </c>
      <c r="S804" s="837">
        <v>1</v>
      </c>
      <c r="T804" s="836">
        <v>1</v>
      </c>
      <c r="U804" s="838">
        <v>1</v>
      </c>
    </row>
    <row r="805" spans="1:21" ht="14.4" customHeight="1" x14ac:dyDescent="0.3">
      <c r="A805" s="831">
        <v>25</v>
      </c>
      <c r="B805" s="832" t="s">
        <v>1399</v>
      </c>
      <c r="C805" s="832" t="s">
        <v>1406</v>
      </c>
      <c r="D805" s="833" t="s">
        <v>2197</v>
      </c>
      <c r="E805" s="834" t="s">
        <v>1441</v>
      </c>
      <c r="F805" s="832" t="s">
        <v>1400</v>
      </c>
      <c r="G805" s="832" t="s">
        <v>1461</v>
      </c>
      <c r="H805" s="832" t="s">
        <v>569</v>
      </c>
      <c r="I805" s="832" t="s">
        <v>1568</v>
      </c>
      <c r="J805" s="832" t="s">
        <v>641</v>
      </c>
      <c r="K805" s="832" t="s">
        <v>1569</v>
      </c>
      <c r="L805" s="835">
        <v>48.42</v>
      </c>
      <c r="M805" s="835">
        <v>1113.6600000000001</v>
      </c>
      <c r="N805" s="832">
        <v>23</v>
      </c>
      <c r="O805" s="836">
        <v>15</v>
      </c>
      <c r="P805" s="835">
        <v>387.36000000000007</v>
      </c>
      <c r="Q805" s="837">
        <v>0.34782608695652178</v>
      </c>
      <c r="R805" s="832">
        <v>8</v>
      </c>
      <c r="S805" s="837">
        <v>0.34782608695652173</v>
      </c>
      <c r="T805" s="836">
        <v>5</v>
      </c>
      <c r="U805" s="838">
        <v>0.33333333333333331</v>
      </c>
    </row>
    <row r="806" spans="1:21" ht="14.4" customHeight="1" x14ac:dyDescent="0.3">
      <c r="A806" s="831">
        <v>25</v>
      </c>
      <c r="B806" s="832" t="s">
        <v>1399</v>
      </c>
      <c r="C806" s="832" t="s">
        <v>1406</v>
      </c>
      <c r="D806" s="833" t="s">
        <v>2197</v>
      </c>
      <c r="E806" s="834" t="s">
        <v>1441</v>
      </c>
      <c r="F806" s="832" t="s">
        <v>1400</v>
      </c>
      <c r="G806" s="832" t="s">
        <v>1461</v>
      </c>
      <c r="H806" s="832" t="s">
        <v>569</v>
      </c>
      <c r="I806" s="832" t="s">
        <v>1950</v>
      </c>
      <c r="J806" s="832" t="s">
        <v>1951</v>
      </c>
      <c r="K806" s="832" t="s">
        <v>1952</v>
      </c>
      <c r="L806" s="835">
        <v>48.42</v>
      </c>
      <c r="M806" s="835">
        <v>48.42</v>
      </c>
      <c r="N806" s="832">
        <v>1</v>
      </c>
      <c r="O806" s="836">
        <v>1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25</v>
      </c>
      <c r="B807" s="832" t="s">
        <v>1399</v>
      </c>
      <c r="C807" s="832" t="s">
        <v>1406</v>
      </c>
      <c r="D807" s="833" t="s">
        <v>2197</v>
      </c>
      <c r="E807" s="834" t="s">
        <v>1441</v>
      </c>
      <c r="F807" s="832" t="s">
        <v>1400</v>
      </c>
      <c r="G807" s="832" t="s">
        <v>1461</v>
      </c>
      <c r="H807" s="832" t="s">
        <v>569</v>
      </c>
      <c r="I807" s="832" t="s">
        <v>1462</v>
      </c>
      <c r="J807" s="832" t="s">
        <v>641</v>
      </c>
      <c r="K807" s="832" t="s">
        <v>1463</v>
      </c>
      <c r="L807" s="835">
        <v>24.22</v>
      </c>
      <c r="M807" s="835">
        <v>24.22</v>
      </c>
      <c r="N807" s="832">
        <v>1</v>
      </c>
      <c r="O807" s="836">
        <v>0.5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25</v>
      </c>
      <c r="B808" s="832" t="s">
        <v>1399</v>
      </c>
      <c r="C808" s="832" t="s">
        <v>1406</v>
      </c>
      <c r="D808" s="833" t="s">
        <v>2197</v>
      </c>
      <c r="E808" s="834" t="s">
        <v>1441</v>
      </c>
      <c r="F808" s="832" t="s">
        <v>1400</v>
      </c>
      <c r="G808" s="832" t="s">
        <v>1572</v>
      </c>
      <c r="H808" s="832" t="s">
        <v>569</v>
      </c>
      <c r="I808" s="832" t="s">
        <v>2160</v>
      </c>
      <c r="J808" s="832" t="s">
        <v>2161</v>
      </c>
      <c r="K808" s="832" t="s">
        <v>1655</v>
      </c>
      <c r="L808" s="835">
        <v>93.96</v>
      </c>
      <c r="M808" s="835">
        <v>93.96</v>
      </c>
      <c r="N808" s="832">
        <v>1</v>
      </c>
      <c r="O808" s="836">
        <v>1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25</v>
      </c>
      <c r="B809" s="832" t="s">
        <v>1399</v>
      </c>
      <c r="C809" s="832" t="s">
        <v>1406</v>
      </c>
      <c r="D809" s="833" t="s">
        <v>2197</v>
      </c>
      <c r="E809" s="834" t="s">
        <v>1428</v>
      </c>
      <c r="F809" s="832" t="s">
        <v>1400</v>
      </c>
      <c r="G809" s="832" t="s">
        <v>1454</v>
      </c>
      <c r="H809" s="832" t="s">
        <v>606</v>
      </c>
      <c r="I809" s="832" t="s">
        <v>1264</v>
      </c>
      <c r="J809" s="832" t="s">
        <v>1018</v>
      </c>
      <c r="K809" s="832" t="s">
        <v>1265</v>
      </c>
      <c r="L809" s="835">
        <v>154.36000000000001</v>
      </c>
      <c r="M809" s="835">
        <v>308.72000000000003</v>
      </c>
      <c r="N809" s="832">
        <v>2</v>
      </c>
      <c r="O809" s="836">
        <v>2</v>
      </c>
      <c r="P809" s="835">
        <v>154.36000000000001</v>
      </c>
      <c r="Q809" s="837">
        <v>0.5</v>
      </c>
      <c r="R809" s="832">
        <v>1</v>
      </c>
      <c r="S809" s="837">
        <v>0.5</v>
      </c>
      <c r="T809" s="836">
        <v>1</v>
      </c>
      <c r="U809" s="838">
        <v>0.5</v>
      </c>
    </row>
    <row r="810" spans="1:21" ht="14.4" customHeight="1" x14ac:dyDescent="0.3">
      <c r="A810" s="831">
        <v>25</v>
      </c>
      <c r="B810" s="832" t="s">
        <v>1399</v>
      </c>
      <c r="C810" s="832" t="s">
        <v>1406</v>
      </c>
      <c r="D810" s="833" t="s">
        <v>2197</v>
      </c>
      <c r="E810" s="834" t="s">
        <v>1430</v>
      </c>
      <c r="F810" s="832" t="s">
        <v>1400</v>
      </c>
      <c r="G810" s="832" t="s">
        <v>1454</v>
      </c>
      <c r="H810" s="832" t="s">
        <v>569</v>
      </c>
      <c r="I810" s="832" t="s">
        <v>1591</v>
      </c>
      <c r="J810" s="832" t="s">
        <v>1592</v>
      </c>
      <c r="K810" s="832" t="s">
        <v>1593</v>
      </c>
      <c r="L810" s="835">
        <v>154.36000000000001</v>
      </c>
      <c r="M810" s="835">
        <v>154.36000000000001</v>
      </c>
      <c r="N810" s="832">
        <v>1</v>
      </c>
      <c r="O810" s="836">
        <v>1</v>
      </c>
      <c r="P810" s="835">
        <v>154.36000000000001</v>
      </c>
      <c r="Q810" s="837">
        <v>1</v>
      </c>
      <c r="R810" s="832">
        <v>1</v>
      </c>
      <c r="S810" s="837">
        <v>1</v>
      </c>
      <c r="T810" s="836">
        <v>1</v>
      </c>
      <c r="U810" s="838">
        <v>1</v>
      </c>
    </row>
    <row r="811" spans="1:21" ht="14.4" customHeight="1" x14ac:dyDescent="0.3">
      <c r="A811" s="831">
        <v>25</v>
      </c>
      <c r="B811" s="832" t="s">
        <v>1399</v>
      </c>
      <c r="C811" s="832" t="s">
        <v>1406</v>
      </c>
      <c r="D811" s="833" t="s">
        <v>2197</v>
      </c>
      <c r="E811" s="834" t="s">
        <v>1430</v>
      </c>
      <c r="F811" s="832" t="s">
        <v>1400</v>
      </c>
      <c r="G811" s="832" t="s">
        <v>1454</v>
      </c>
      <c r="H811" s="832" t="s">
        <v>606</v>
      </c>
      <c r="I811" s="832" t="s">
        <v>1264</v>
      </c>
      <c r="J811" s="832" t="s">
        <v>1018</v>
      </c>
      <c r="K811" s="832" t="s">
        <v>1265</v>
      </c>
      <c r="L811" s="835">
        <v>154.36000000000001</v>
      </c>
      <c r="M811" s="835">
        <v>308.72000000000003</v>
      </c>
      <c r="N811" s="832">
        <v>2</v>
      </c>
      <c r="O811" s="836">
        <v>2</v>
      </c>
      <c r="P811" s="835"/>
      <c r="Q811" s="837">
        <v>0</v>
      </c>
      <c r="R811" s="832"/>
      <c r="S811" s="837">
        <v>0</v>
      </c>
      <c r="T811" s="836"/>
      <c r="U811" s="838">
        <v>0</v>
      </c>
    </row>
    <row r="812" spans="1:21" ht="14.4" customHeight="1" x14ac:dyDescent="0.3">
      <c r="A812" s="831">
        <v>25</v>
      </c>
      <c r="B812" s="832" t="s">
        <v>1399</v>
      </c>
      <c r="C812" s="832" t="s">
        <v>1406</v>
      </c>
      <c r="D812" s="833" t="s">
        <v>2197</v>
      </c>
      <c r="E812" s="834" t="s">
        <v>1430</v>
      </c>
      <c r="F812" s="832" t="s">
        <v>1400</v>
      </c>
      <c r="G812" s="832" t="s">
        <v>1461</v>
      </c>
      <c r="H812" s="832" t="s">
        <v>569</v>
      </c>
      <c r="I812" s="832" t="s">
        <v>1462</v>
      </c>
      <c r="J812" s="832" t="s">
        <v>641</v>
      </c>
      <c r="K812" s="832" t="s">
        <v>1463</v>
      </c>
      <c r="L812" s="835">
        <v>24.22</v>
      </c>
      <c r="M812" s="835">
        <v>24.22</v>
      </c>
      <c r="N812" s="832">
        <v>1</v>
      </c>
      <c r="O812" s="836">
        <v>1</v>
      </c>
      <c r="P812" s="835"/>
      <c r="Q812" s="837">
        <v>0</v>
      </c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25</v>
      </c>
      <c r="B813" s="832" t="s">
        <v>1399</v>
      </c>
      <c r="C813" s="832" t="s">
        <v>1406</v>
      </c>
      <c r="D813" s="833" t="s">
        <v>2197</v>
      </c>
      <c r="E813" s="834" t="s">
        <v>1429</v>
      </c>
      <c r="F813" s="832" t="s">
        <v>1400</v>
      </c>
      <c r="G813" s="832" t="s">
        <v>1454</v>
      </c>
      <c r="H813" s="832" t="s">
        <v>606</v>
      </c>
      <c r="I813" s="832" t="s">
        <v>1264</v>
      </c>
      <c r="J813" s="832" t="s">
        <v>1018</v>
      </c>
      <c r="K813" s="832" t="s">
        <v>1265</v>
      </c>
      <c r="L813" s="835">
        <v>154.36000000000001</v>
      </c>
      <c r="M813" s="835">
        <v>1080.52</v>
      </c>
      <c r="N813" s="832">
        <v>7</v>
      </c>
      <c r="O813" s="836">
        <v>7</v>
      </c>
      <c r="P813" s="835">
        <v>771.80000000000007</v>
      </c>
      <c r="Q813" s="837">
        <v>0.71428571428571441</v>
      </c>
      <c r="R813" s="832">
        <v>5</v>
      </c>
      <c r="S813" s="837">
        <v>0.7142857142857143</v>
      </c>
      <c r="T813" s="836">
        <v>5</v>
      </c>
      <c r="U813" s="838">
        <v>0.7142857142857143</v>
      </c>
    </row>
    <row r="814" spans="1:21" ht="14.4" customHeight="1" x14ac:dyDescent="0.3">
      <c r="A814" s="831">
        <v>25</v>
      </c>
      <c r="B814" s="832" t="s">
        <v>1399</v>
      </c>
      <c r="C814" s="832" t="s">
        <v>1406</v>
      </c>
      <c r="D814" s="833" t="s">
        <v>2197</v>
      </c>
      <c r="E814" s="834" t="s">
        <v>1429</v>
      </c>
      <c r="F814" s="832" t="s">
        <v>1400</v>
      </c>
      <c r="G814" s="832" t="s">
        <v>1830</v>
      </c>
      <c r="H814" s="832" t="s">
        <v>569</v>
      </c>
      <c r="I814" s="832" t="s">
        <v>1831</v>
      </c>
      <c r="J814" s="832" t="s">
        <v>614</v>
      </c>
      <c r="K814" s="832" t="s">
        <v>1832</v>
      </c>
      <c r="L814" s="835">
        <v>0</v>
      </c>
      <c r="M814" s="835">
        <v>0</v>
      </c>
      <c r="N814" s="832">
        <v>1</v>
      </c>
      <c r="O814" s="836">
        <v>1</v>
      </c>
      <c r="P814" s="835">
        <v>0</v>
      </c>
      <c r="Q814" s="837"/>
      <c r="R814" s="832">
        <v>1</v>
      </c>
      <c r="S814" s="837">
        <v>1</v>
      </c>
      <c r="T814" s="836">
        <v>1</v>
      </c>
      <c r="U814" s="838">
        <v>1</v>
      </c>
    </row>
    <row r="815" spans="1:21" ht="14.4" customHeight="1" x14ac:dyDescent="0.3">
      <c r="A815" s="831">
        <v>25</v>
      </c>
      <c r="B815" s="832" t="s">
        <v>1399</v>
      </c>
      <c r="C815" s="832" t="s">
        <v>1406</v>
      </c>
      <c r="D815" s="833" t="s">
        <v>2197</v>
      </c>
      <c r="E815" s="834" t="s">
        <v>1429</v>
      </c>
      <c r="F815" s="832" t="s">
        <v>1400</v>
      </c>
      <c r="G815" s="832" t="s">
        <v>1461</v>
      </c>
      <c r="H815" s="832" t="s">
        <v>606</v>
      </c>
      <c r="I815" s="832" t="s">
        <v>1481</v>
      </c>
      <c r="J815" s="832" t="s">
        <v>641</v>
      </c>
      <c r="K815" s="832" t="s">
        <v>1482</v>
      </c>
      <c r="L815" s="835">
        <v>24.22</v>
      </c>
      <c r="M815" s="835">
        <v>24.22</v>
      </c>
      <c r="N815" s="832">
        <v>1</v>
      </c>
      <c r="O815" s="836">
        <v>1</v>
      </c>
      <c r="P815" s="835">
        <v>24.22</v>
      </c>
      <c r="Q815" s="837">
        <v>1</v>
      </c>
      <c r="R815" s="832">
        <v>1</v>
      </c>
      <c r="S815" s="837">
        <v>1</v>
      </c>
      <c r="T815" s="836">
        <v>1</v>
      </c>
      <c r="U815" s="838">
        <v>1</v>
      </c>
    </row>
    <row r="816" spans="1:21" ht="14.4" customHeight="1" x14ac:dyDescent="0.3">
      <c r="A816" s="831">
        <v>25</v>
      </c>
      <c r="B816" s="832" t="s">
        <v>1399</v>
      </c>
      <c r="C816" s="832" t="s">
        <v>1406</v>
      </c>
      <c r="D816" s="833" t="s">
        <v>2197</v>
      </c>
      <c r="E816" s="834" t="s">
        <v>1429</v>
      </c>
      <c r="F816" s="832" t="s">
        <v>1400</v>
      </c>
      <c r="G816" s="832" t="s">
        <v>1461</v>
      </c>
      <c r="H816" s="832" t="s">
        <v>569</v>
      </c>
      <c r="I816" s="832" t="s">
        <v>1462</v>
      </c>
      <c r="J816" s="832" t="s">
        <v>641</v>
      </c>
      <c r="K816" s="832" t="s">
        <v>1463</v>
      </c>
      <c r="L816" s="835">
        <v>24.22</v>
      </c>
      <c r="M816" s="835">
        <v>72.66</v>
      </c>
      <c r="N816" s="832">
        <v>3</v>
      </c>
      <c r="O816" s="836">
        <v>3</v>
      </c>
      <c r="P816" s="835">
        <v>48.44</v>
      </c>
      <c r="Q816" s="837">
        <v>0.66666666666666663</v>
      </c>
      <c r="R816" s="832">
        <v>2</v>
      </c>
      <c r="S816" s="837">
        <v>0.66666666666666663</v>
      </c>
      <c r="T816" s="836">
        <v>2</v>
      </c>
      <c r="U816" s="838">
        <v>0.66666666666666663</v>
      </c>
    </row>
    <row r="817" spans="1:21" ht="14.4" customHeight="1" x14ac:dyDescent="0.3">
      <c r="A817" s="831">
        <v>25</v>
      </c>
      <c r="B817" s="832" t="s">
        <v>1399</v>
      </c>
      <c r="C817" s="832" t="s">
        <v>1406</v>
      </c>
      <c r="D817" s="833" t="s">
        <v>2197</v>
      </c>
      <c r="E817" s="834" t="s">
        <v>1446</v>
      </c>
      <c r="F817" s="832" t="s">
        <v>1400</v>
      </c>
      <c r="G817" s="832" t="s">
        <v>1454</v>
      </c>
      <c r="H817" s="832" t="s">
        <v>606</v>
      </c>
      <c r="I817" s="832" t="s">
        <v>1264</v>
      </c>
      <c r="J817" s="832" t="s">
        <v>1018</v>
      </c>
      <c r="K817" s="832" t="s">
        <v>1265</v>
      </c>
      <c r="L817" s="835">
        <v>154.36000000000001</v>
      </c>
      <c r="M817" s="835">
        <v>1080.52</v>
      </c>
      <c r="N817" s="832">
        <v>7</v>
      </c>
      <c r="O817" s="836">
        <v>7</v>
      </c>
      <c r="P817" s="835">
        <v>463.08000000000004</v>
      </c>
      <c r="Q817" s="837">
        <v>0.4285714285714286</v>
      </c>
      <c r="R817" s="832">
        <v>3</v>
      </c>
      <c r="S817" s="837">
        <v>0.42857142857142855</v>
      </c>
      <c r="T817" s="836">
        <v>3</v>
      </c>
      <c r="U817" s="838">
        <v>0.42857142857142855</v>
      </c>
    </row>
    <row r="818" spans="1:21" ht="14.4" customHeight="1" x14ac:dyDescent="0.3">
      <c r="A818" s="831">
        <v>25</v>
      </c>
      <c r="B818" s="832" t="s">
        <v>1399</v>
      </c>
      <c r="C818" s="832" t="s">
        <v>1406</v>
      </c>
      <c r="D818" s="833" t="s">
        <v>2197</v>
      </c>
      <c r="E818" s="834" t="s">
        <v>1424</v>
      </c>
      <c r="F818" s="832" t="s">
        <v>1400</v>
      </c>
      <c r="G818" s="832" t="s">
        <v>1454</v>
      </c>
      <c r="H818" s="832" t="s">
        <v>606</v>
      </c>
      <c r="I818" s="832" t="s">
        <v>1264</v>
      </c>
      <c r="J818" s="832" t="s">
        <v>1018</v>
      </c>
      <c r="K818" s="832" t="s">
        <v>1265</v>
      </c>
      <c r="L818" s="835">
        <v>154.36000000000001</v>
      </c>
      <c r="M818" s="835">
        <v>154.36000000000001</v>
      </c>
      <c r="N818" s="832">
        <v>1</v>
      </c>
      <c r="O818" s="836">
        <v>0.5</v>
      </c>
      <c r="P818" s="835"/>
      <c r="Q818" s="837">
        <v>0</v>
      </c>
      <c r="R818" s="832"/>
      <c r="S818" s="837">
        <v>0</v>
      </c>
      <c r="T818" s="836"/>
      <c r="U818" s="838">
        <v>0</v>
      </c>
    </row>
    <row r="819" spans="1:21" ht="14.4" customHeight="1" x14ac:dyDescent="0.3">
      <c r="A819" s="831">
        <v>25</v>
      </c>
      <c r="B819" s="832" t="s">
        <v>1399</v>
      </c>
      <c r="C819" s="832" t="s">
        <v>1406</v>
      </c>
      <c r="D819" s="833" t="s">
        <v>2197</v>
      </c>
      <c r="E819" s="834" t="s">
        <v>1424</v>
      </c>
      <c r="F819" s="832" t="s">
        <v>1400</v>
      </c>
      <c r="G819" s="832" t="s">
        <v>1455</v>
      </c>
      <c r="H819" s="832" t="s">
        <v>569</v>
      </c>
      <c r="I819" s="832" t="s">
        <v>1456</v>
      </c>
      <c r="J819" s="832" t="s">
        <v>1457</v>
      </c>
      <c r="K819" s="832" t="s">
        <v>1458</v>
      </c>
      <c r="L819" s="835">
        <v>132.97999999999999</v>
      </c>
      <c r="M819" s="835">
        <v>797.87999999999988</v>
      </c>
      <c r="N819" s="832">
        <v>6</v>
      </c>
      <c r="O819" s="836">
        <v>4.5</v>
      </c>
      <c r="P819" s="835">
        <v>265.95999999999998</v>
      </c>
      <c r="Q819" s="837">
        <v>0.33333333333333337</v>
      </c>
      <c r="R819" s="832">
        <v>2</v>
      </c>
      <c r="S819" s="837">
        <v>0.33333333333333331</v>
      </c>
      <c r="T819" s="836">
        <v>1.5</v>
      </c>
      <c r="U819" s="838">
        <v>0.33333333333333331</v>
      </c>
    </row>
    <row r="820" spans="1:21" ht="14.4" customHeight="1" x14ac:dyDescent="0.3">
      <c r="A820" s="831">
        <v>25</v>
      </c>
      <c r="B820" s="832" t="s">
        <v>1399</v>
      </c>
      <c r="C820" s="832" t="s">
        <v>1406</v>
      </c>
      <c r="D820" s="833" t="s">
        <v>2197</v>
      </c>
      <c r="E820" s="834" t="s">
        <v>1424</v>
      </c>
      <c r="F820" s="832" t="s">
        <v>1400</v>
      </c>
      <c r="G820" s="832" t="s">
        <v>1478</v>
      </c>
      <c r="H820" s="832" t="s">
        <v>569</v>
      </c>
      <c r="I820" s="832" t="s">
        <v>1479</v>
      </c>
      <c r="J820" s="832" t="s">
        <v>1052</v>
      </c>
      <c r="K820" s="832" t="s">
        <v>1480</v>
      </c>
      <c r="L820" s="835">
        <v>34.19</v>
      </c>
      <c r="M820" s="835">
        <v>34.19</v>
      </c>
      <c r="N820" s="832">
        <v>1</v>
      </c>
      <c r="O820" s="836">
        <v>0.5</v>
      </c>
      <c r="P820" s="835"/>
      <c r="Q820" s="837">
        <v>0</v>
      </c>
      <c r="R820" s="832"/>
      <c r="S820" s="837">
        <v>0</v>
      </c>
      <c r="T820" s="836"/>
      <c r="U820" s="838">
        <v>0</v>
      </c>
    </row>
    <row r="821" spans="1:21" ht="14.4" customHeight="1" x14ac:dyDescent="0.3">
      <c r="A821" s="831">
        <v>25</v>
      </c>
      <c r="B821" s="832" t="s">
        <v>1399</v>
      </c>
      <c r="C821" s="832" t="s">
        <v>1406</v>
      </c>
      <c r="D821" s="833" t="s">
        <v>2197</v>
      </c>
      <c r="E821" s="834" t="s">
        <v>1424</v>
      </c>
      <c r="F821" s="832" t="s">
        <v>1400</v>
      </c>
      <c r="G821" s="832" t="s">
        <v>1461</v>
      </c>
      <c r="H821" s="832" t="s">
        <v>606</v>
      </c>
      <c r="I821" s="832" t="s">
        <v>1481</v>
      </c>
      <c r="J821" s="832" t="s">
        <v>641</v>
      </c>
      <c r="K821" s="832" t="s">
        <v>1482</v>
      </c>
      <c r="L821" s="835">
        <v>24.22</v>
      </c>
      <c r="M821" s="835">
        <v>72.66</v>
      </c>
      <c r="N821" s="832">
        <v>3</v>
      </c>
      <c r="O821" s="836">
        <v>1.5</v>
      </c>
      <c r="P821" s="835">
        <v>24.22</v>
      </c>
      <c r="Q821" s="837">
        <v>0.33333333333333331</v>
      </c>
      <c r="R821" s="832">
        <v>1</v>
      </c>
      <c r="S821" s="837">
        <v>0.33333333333333331</v>
      </c>
      <c r="T821" s="836">
        <v>0.5</v>
      </c>
      <c r="U821" s="838">
        <v>0.33333333333333331</v>
      </c>
    </row>
    <row r="822" spans="1:21" ht="14.4" customHeight="1" x14ac:dyDescent="0.3">
      <c r="A822" s="831">
        <v>25</v>
      </c>
      <c r="B822" s="832" t="s">
        <v>1399</v>
      </c>
      <c r="C822" s="832" t="s">
        <v>1406</v>
      </c>
      <c r="D822" s="833" t="s">
        <v>2197</v>
      </c>
      <c r="E822" s="834" t="s">
        <v>1424</v>
      </c>
      <c r="F822" s="832" t="s">
        <v>1400</v>
      </c>
      <c r="G822" s="832" t="s">
        <v>1461</v>
      </c>
      <c r="H822" s="832" t="s">
        <v>569</v>
      </c>
      <c r="I822" s="832" t="s">
        <v>1568</v>
      </c>
      <c r="J822" s="832" t="s">
        <v>641</v>
      </c>
      <c r="K822" s="832" t="s">
        <v>1569</v>
      </c>
      <c r="L822" s="835">
        <v>48.42</v>
      </c>
      <c r="M822" s="835">
        <v>48.42</v>
      </c>
      <c r="N822" s="832">
        <v>1</v>
      </c>
      <c r="O822" s="836">
        <v>1</v>
      </c>
      <c r="P822" s="835"/>
      <c r="Q822" s="837">
        <v>0</v>
      </c>
      <c r="R822" s="832"/>
      <c r="S822" s="837">
        <v>0</v>
      </c>
      <c r="T822" s="836"/>
      <c r="U822" s="838">
        <v>0</v>
      </c>
    </row>
    <row r="823" spans="1:21" ht="14.4" customHeight="1" x14ac:dyDescent="0.3">
      <c r="A823" s="831">
        <v>25</v>
      </c>
      <c r="B823" s="832" t="s">
        <v>1399</v>
      </c>
      <c r="C823" s="832" t="s">
        <v>1406</v>
      </c>
      <c r="D823" s="833" t="s">
        <v>2197</v>
      </c>
      <c r="E823" s="834" t="s">
        <v>1418</v>
      </c>
      <c r="F823" s="832" t="s">
        <v>1400</v>
      </c>
      <c r="G823" s="832" t="s">
        <v>1454</v>
      </c>
      <c r="H823" s="832" t="s">
        <v>606</v>
      </c>
      <c r="I823" s="832" t="s">
        <v>1264</v>
      </c>
      <c r="J823" s="832" t="s">
        <v>1018</v>
      </c>
      <c r="K823" s="832" t="s">
        <v>1265</v>
      </c>
      <c r="L823" s="835">
        <v>154.36000000000001</v>
      </c>
      <c r="M823" s="835">
        <v>1234.8800000000001</v>
      </c>
      <c r="N823" s="832">
        <v>8</v>
      </c>
      <c r="O823" s="836">
        <v>8</v>
      </c>
      <c r="P823" s="835">
        <v>463.08000000000004</v>
      </c>
      <c r="Q823" s="837">
        <v>0.375</v>
      </c>
      <c r="R823" s="832">
        <v>3</v>
      </c>
      <c r="S823" s="837">
        <v>0.375</v>
      </c>
      <c r="T823" s="836">
        <v>3</v>
      </c>
      <c r="U823" s="838">
        <v>0.375</v>
      </c>
    </row>
    <row r="824" spans="1:21" ht="14.4" customHeight="1" x14ac:dyDescent="0.3">
      <c r="A824" s="831">
        <v>25</v>
      </c>
      <c r="B824" s="832" t="s">
        <v>1399</v>
      </c>
      <c r="C824" s="832" t="s">
        <v>1406</v>
      </c>
      <c r="D824" s="833" t="s">
        <v>2197</v>
      </c>
      <c r="E824" s="834" t="s">
        <v>1418</v>
      </c>
      <c r="F824" s="832" t="s">
        <v>1400</v>
      </c>
      <c r="G824" s="832" t="s">
        <v>1454</v>
      </c>
      <c r="H824" s="832" t="s">
        <v>606</v>
      </c>
      <c r="I824" s="832" t="s">
        <v>1262</v>
      </c>
      <c r="J824" s="832" t="s">
        <v>1018</v>
      </c>
      <c r="K824" s="832" t="s">
        <v>1263</v>
      </c>
      <c r="L824" s="835">
        <v>225.06</v>
      </c>
      <c r="M824" s="835">
        <v>225.06</v>
      </c>
      <c r="N824" s="832">
        <v>1</v>
      </c>
      <c r="O824" s="836">
        <v>1</v>
      </c>
      <c r="P824" s="835"/>
      <c r="Q824" s="837">
        <v>0</v>
      </c>
      <c r="R824" s="832"/>
      <c r="S824" s="837">
        <v>0</v>
      </c>
      <c r="T824" s="836"/>
      <c r="U824" s="838">
        <v>0</v>
      </c>
    </row>
    <row r="825" spans="1:21" ht="14.4" customHeight="1" x14ac:dyDescent="0.3">
      <c r="A825" s="831">
        <v>25</v>
      </c>
      <c r="B825" s="832" t="s">
        <v>1399</v>
      </c>
      <c r="C825" s="832" t="s">
        <v>1406</v>
      </c>
      <c r="D825" s="833" t="s">
        <v>2197</v>
      </c>
      <c r="E825" s="834" t="s">
        <v>1418</v>
      </c>
      <c r="F825" s="832" t="s">
        <v>1400</v>
      </c>
      <c r="G825" s="832" t="s">
        <v>1455</v>
      </c>
      <c r="H825" s="832" t="s">
        <v>569</v>
      </c>
      <c r="I825" s="832" t="s">
        <v>1456</v>
      </c>
      <c r="J825" s="832" t="s">
        <v>1457</v>
      </c>
      <c r="K825" s="832" t="s">
        <v>1458</v>
      </c>
      <c r="L825" s="835">
        <v>132.97999999999999</v>
      </c>
      <c r="M825" s="835">
        <v>265.95999999999998</v>
      </c>
      <c r="N825" s="832">
        <v>2</v>
      </c>
      <c r="O825" s="836">
        <v>1</v>
      </c>
      <c r="P825" s="835">
        <v>265.95999999999998</v>
      </c>
      <c r="Q825" s="837">
        <v>1</v>
      </c>
      <c r="R825" s="832">
        <v>2</v>
      </c>
      <c r="S825" s="837">
        <v>1</v>
      </c>
      <c r="T825" s="836">
        <v>1</v>
      </c>
      <c r="U825" s="838">
        <v>1</v>
      </c>
    </row>
    <row r="826" spans="1:21" ht="14.4" customHeight="1" x14ac:dyDescent="0.3">
      <c r="A826" s="831">
        <v>25</v>
      </c>
      <c r="B826" s="832" t="s">
        <v>1399</v>
      </c>
      <c r="C826" s="832" t="s">
        <v>1406</v>
      </c>
      <c r="D826" s="833" t="s">
        <v>2197</v>
      </c>
      <c r="E826" s="834" t="s">
        <v>1418</v>
      </c>
      <c r="F826" s="832" t="s">
        <v>1400</v>
      </c>
      <c r="G826" s="832" t="s">
        <v>1455</v>
      </c>
      <c r="H826" s="832" t="s">
        <v>569</v>
      </c>
      <c r="I826" s="832" t="s">
        <v>1540</v>
      </c>
      <c r="J826" s="832" t="s">
        <v>1457</v>
      </c>
      <c r="K826" s="832" t="s">
        <v>1458</v>
      </c>
      <c r="L826" s="835">
        <v>132.97999999999999</v>
      </c>
      <c r="M826" s="835">
        <v>132.97999999999999</v>
      </c>
      <c r="N826" s="832">
        <v>1</v>
      </c>
      <c r="O826" s="836">
        <v>0.5</v>
      </c>
      <c r="P826" s="835"/>
      <c r="Q826" s="837">
        <v>0</v>
      </c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25</v>
      </c>
      <c r="B827" s="832" t="s">
        <v>1399</v>
      </c>
      <c r="C827" s="832" t="s">
        <v>1406</v>
      </c>
      <c r="D827" s="833" t="s">
        <v>2197</v>
      </c>
      <c r="E827" s="834" t="s">
        <v>1418</v>
      </c>
      <c r="F827" s="832" t="s">
        <v>1400</v>
      </c>
      <c r="G827" s="832" t="s">
        <v>1461</v>
      </c>
      <c r="H827" s="832" t="s">
        <v>606</v>
      </c>
      <c r="I827" s="832" t="s">
        <v>1481</v>
      </c>
      <c r="J827" s="832" t="s">
        <v>641</v>
      </c>
      <c r="K827" s="832" t="s">
        <v>1482</v>
      </c>
      <c r="L827" s="835">
        <v>24.22</v>
      </c>
      <c r="M827" s="835">
        <v>24.22</v>
      </c>
      <c r="N827" s="832">
        <v>1</v>
      </c>
      <c r="O827" s="836">
        <v>1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" customHeight="1" x14ac:dyDescent="0.3">
      <c r="A828" s="831">
        <v>25</v>
      </c>
      <c r="B828" s="832" t="s">
        <v>1399</v>
      </c>
      <c r="C828" s="832" t="s">
        <v>1406</v>
      </c>
      <c r="D828" s="833" t="s">
        <v>2197</v>
      </c>
      <c r="E828" s="834" t="s">
        <v>1418</v>
      </c>
      <c r="F828" s="832" t="s">
        <v>1400</v>
      </c>
      <c r="G828" s="832" t="s">
        <v>1461</v>
      </c>
      <c r="H828" s="832" t="s">
        <v>569</v>
      </c>
      <c r="I828" s="832" t="s">
        <v>1462</v>
      </c>
      <c r="J828" s="832" t="s">
        <v>641</v>
      </c>
      <c r="K828" s="832" t="s">
        <v>1463</v>
      </c>
      <c r="L828" s="835">
        <v>24.22</v>
      </c>
      <c r="M828" s="835">
        <v>24.22</v>
      </c>
      <c r="N828" s="832">
        <v>1</v>
      </c>
      <c r="O828" s="836">
        <v>0.5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" customHeight="1" x14ac:dyDescent="0.3">
      <c r="A829" s="831">
        <v>25</v>
      </c>
      <c r="B829" s="832" t="s">
        <v>1399</v>
      </c>
      <c r="C829" s="832" t="s">
        <v>1406</v>
      </c>
      <c r="D829" s="833" t="s">
        <v>2197</v>
      </c>
      <c r="E829" s="834" t="s">
        <v>1414</v>
      </c>
      <c r="F829" s="832" t="s">
        <v>1400</v>
      </c>
      <c r="G829" s="832" t="s">
        <v>1454</v>
      </c>
      <c r="H829" s="832" t="s">
        <v>569</v>
      </c>
      <c r="I829" s="832" t="s">
        <v>1591</v>
      </c>
      <c r="J829" s="832" t="s">
        <v>1592</v>
      </c>
      <c r="K829" s="832" t="s">
        <v>1593</v>
      </c>
      <c r="L829" s="835">
        <v>154.36000000000001</v>
      </c>
      <c r="M829" s="835">
        <v>463.08000000000004</v>
      </c>
      <c r="N829" s="832">
        <v>3</v>
      </c>
      <c r="O829" s="836">
        <v>3</v>
      </c>
      <c r="P829" s="835">
        <v>308.72000000000003</v>
      </c>
      <c r="Q829" s="837">
        <v>0.66666666666666663</v>
      </c>
      <c r="R829" s="832">
        <v>2</v>
      </c>
      <c r="S829" s="837">
        <v>0.66666666666666663</v>
      </c>
      <c r="T829" s="836">
        <v>2</v>
      </c>
      <c r="U829" s="838">
        <v>0.66666666666666663</v>
      </c>
    </row>
    <row r="830" spans="1:21" ht="14.4" customHeight="1" x14ac:dyDescent="0.3">
      <c r="A830" s="831">
        <v>25</v>
      </c>
      <c r="B830" s="832" t="s">
        <v>1399</v>
      </c>
      <c r="C830" s="832" t="s">
        <v>1406</v>
      </c>
      <c r="D830" s="833" t="s">
        <v>2197</v>
      </c>
      <c r="E830" s="834" t="s">
        <v>1414</v>
      </c>
      <c r="F830" s="832" t="s">
        <v>1400</v>
      </c>
      <c r="G830" s="832" t="s">
        <v>1454</v>
      </c>
      <c r="H830" s="832" t="s">
        <v>606</v>
      </c>
      <c r="I830" s="832" t="s">
        <v>1264</v>
      </c>
      <c r="J830" s="832" t="s">
        <v>1018</v>
      </c>
      <c r="K830" s="832" t="s">
        <v>1265</v>
      </c>
      <c r="L830" s="835">
        <v>154.36000000000001</v>
      </c>
      <c r="M830" s="835">
        <v>463.08000000000004</v>
      </c>
      <c r="N830" s="832">
        <v>3</v>
      </c>
      <c r="O830" s="836">
        <v>3</v>
      </c>
      <c r="P830" s="835">
        <v>308.72000000000003</v>
      </c>
      <c r="Q830" s="837">
        <v>0.66666666666666663</v>
      </c>
      <c r="R830" s="832">
        <v>2</v>
      </c>
      <c r="S830" s="837">
        <v>0.66666666666666663</v>
      </c>
      <c r="T830" s="836">
        <v>2</v>
      </c>
      <c r="U830" s="838">
        <v>0.66666666666666663</v>
      </c>
    </row>
    <row r="831" spans="1:21" ht="14.4" customHeight="1" x14ac:dyDescent="0.3">
      <c r="A831" s="831">
        <v>25</v>
      </c>
      <c r="B831" s="832" t="s">
        <v>1399</v>
      </c>
      <c r="C831" s="832" t="s">
        <v>1406</v>
      </c>
      <c r="D831" s="833" t="s">
        <v>2197</v>
      </c>
      <c r="E831" s="834" t="s">
        <v>1414</v>
      </c>
      <c r="F831" s="832" t="s">
        <v>1400</v>
      </c>
      <c r="G831" s="832" t="s">
        <v>1455</v>
      </c>
      <c r="H831" s="832" t="s">
        <v>569</v>
      </c>
      <c r="I831" s="832" t="s">
        <v>1616</v>
      </c>
      <c r="J831" s="832" t="s">
        <v>1457</v>
      </c>
      <c r="K831" s="832" t="s">
        <v>1617</v>
      </c>
      <c r="L831" s="835">
        <v>0</v>
      </c>
      <c r="M831" s="835">
        <v>0</v>
      </c>
      <c r="N831" s="832">
        <v>1</v>
      </c>
      <c r="O831" s="836">
        <v>1</v>
      </c>
      <c r="P831" s="835">
        <v>0</v>
      </c>
      <c r="Q831" s="837"/>
      <c r="R831" s="832">
        <v>1</v>
      </c>
      <c r="S831" s="837">
        <v>1</v>
      </c>
      <c r="T831" s="836">
        <v>1</v>
      </c>
      <c r="U831" s="838">
        <v>1</v>
      </c>
    </row>
    <row r="832" spans="1:21" ht="14.4" customHeight="1" x14ac:dyDescent="0.3">
      <c r="A832" s="831">
        <v>25</v>
      </c>
      <c r="B832" s="832" t="s">
        <v>1399</v>
      </c>
      <c r="C832" s="832" t="s">
        <v>1406</v>
      </c>
      <c r="D832" s="833" t="s">
        <v>2197</v>
      </c>
      <c r="E832" s="834" t="s">
        <v>1448</v>
      </c>
      <c r="F832" s="832" t="s">
        <v>1400</v>
      </c>
      <c r="G832" s="832" t="s">
        <v>1454</v>
      </c>
      <c r="H832" s="832" t="s">
        <v>606</v>
      </c>
      <c r="I832" s="832" t="s">
        <v>1264</v>
      </c>
      <c r="J832" s="832" t="s">
        <v>1018</v>
      </c>
      <c r="K832" s="832" t="s">
        <v>1265</v>
      </c>
      <c r="L832" s="835">
        <v>154.36000000000001</v>
      </c>
      <c r="M832" s="835">
        <v>154.36000000000001</v>
      </c>
      <c r="N832" s="832">
        <v>1</v>
      </c>
      <c r="O832" s="836">
        <v>1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25</v>
      </c>
      <c r="B833" s="832" t="s">
        <v>1399</v>
      </c>
      <c r="C833" s="832" t="s">
        <v>1406</v>
      </c>
      <c r="D833" s="833" t="s">
        <v>2197</v>
      </c>
      <c r="E833" s="834" t="s">
        <v>1448</v>
      </c>
      <c r="F833" s="832" t="s">
        <v>1400</v>
      </c>
      <c r="G833" s="832" t="s">
        <v>1454</v>
      </c>
      <c r="H833" s="832" t="s">
        <v>569</v>
      </c>
      <c r="I833" s="832" t="s">
        <v>1506</v>
      </c>
      <c r="J833" s="832" t="s">
        <v>1018</v>
      </c>
      <c r="K833" s="832" t="s">
        <v>1265</v>
      </c>
      <c r="L833" s="835">
        <v>154.36000000000001</v>
      </c>
      <c r="M833" s="835">
        <v>308.72000000000003</v>
      </c>
      <c r="N833" s="832">
        <v>2</v>
      </c>
      <c r="O833" s="836">
        <v>2</v>
      </c>
      <c r="P833" s="835">
        <v>154.36000000000001</v>
      </c>
      <c r="Q833" s="837">
        <v>0.5</v>
      </c>
      <c r="R833" s="832">
        <v>1</v>
      </c>
      <c r="S833" s="837">
        <v>0.5</v>
      </c>
      <c r="T833" s="836">
        <v>1</v>
      </c>
      <c r="U833" s="838">
        <v>0.5</v>
      </c>
    </row>
    <row r="834" spans="1:21" ht="14.4" customHeight="1" x14ac:dyDescent="0.3">
      <c r="A834" s="831">
        <v>25</v>
      </c>
      <c r="B834" s="832" t="s">
        <v>1399</v>
      </c>
      <c r="C834" s="832" t="s">
        <v>1406</v>
      </c>
      <c r="D834" s="833" t="s">
        <v>2197</v>
      </c>
      <c r="E834" s="834" t="s">
        <v>1448</v>
      </c>
      <c r="F834" s="832" t="s">
        <v>1400</v>
      </c>
      <c r="G834" s="832" t="s">
        <v>1488</v>
      </c>
      <c r="H834" s="832" t="s">
        <v>569</v>
      </c>
      <c r="I834" s="832" t="s">
        <v>1489</v>
      </c>
      <c r="J834" s="832" t="s">
        <v>1054</v>
      </c>
      <c r="K834" s="832" t="s">
        <v>1490</v>
      </c>
      <c r="L834" s="835">
        <v>48.09</v>
      </c>
      <c r="M834" s="835">
        <v>48.09</v>
      </c>
      <c r="N834" s="832">
        <v>1</v>
      </c>
      <c r="O834" s="836">
        <v>1</v>
      </c>
      <c r="P834" s="835"/>
      <c r="Q834" s="837">
        <v>0</v>
      </c>
      <c r="R834" s="832"/>
      <c r="S834" s="837">
        <v>0</v>
      </c>
      <c r="T834" s="836"/>
      <c r="U834" s="838">
        <v>0</v>
      </c>
    </row>
    <row r="835" spans="1:21" ht="14.4" customHeight="1" x14ac:dyDescent="0.3">
      <c r="A835" s="831">
        <v>25</v>
      </c>
      <c r="B835" s="832" t="s">
        <v>1399</v>
      </c>
      <c r="C835" s="832" t="s">
        <v>1406</v>
      </c>
      <c r="D835" s="833" t="s">
        <v>2197</v>
      </c>
      <c r="E835" s="834" t="s">
        <v>1448</v>
      </c>
      <c r="F835" s="832" t="s">
        <v>1400</v>
      </c>
      <c r="G835" s="832" t="s">
        <v>1455</v>
      </c>
      <c r="H835" s="832" t="s">
        <v>569</v>
      </c>
      <c r="I835" s="832" t="s">
        <v>1456</v>
      </c>
      <c r="J835" s="832" t="s">
        <v>1457</v>
      </c>
      <c r="K835" s="832" t="s">
        <v>1458</v>
      </c>
      <c r="L835" s="835">
        <v>132.97999999999999</v>
      </c>
      <c r="M835" s="835">
        <v>132.97999999999999</v>
      </c>
      <c r="N835" s="832">
        <v>1</v>
      </c>
      <c r="O835" s="836">
        <v>1</v>
      </c>
      <c r="P835" s="835">
        <v>132.97999999999999</v>
      </c>
      <c r="Q835" s="837">
        <v>1</v>
      </c>
      <c r="R835" s="832">
        <v>1</v>
      </c>
      <c r="S835" s="837">
        <v>1</v>
      </c>
      <c r="T835" s="836">
        <v>1</v>
      </c>
      <c r="U835" s="838">
        <v>1</v>
      </c>
    </row>
    <row r="836" spans="1:21" ht="14.4" customHeight="1" x14ac:dyDescent="0.3">
      <c r="A836" s="831">
        <v>25</v>
      </c>
      <c r="B836" s="832" t="s">
        <v>1399</v>
      </c>
      <c r="C836" s="832" t="s">
        <v>1406</v>
      </c>
      <c r="D836" s="833" t="s">
        <v>2197</v>
      </c>
      <c r="E836" s="834" t="s">
        <v>1442</v>
      </c>
      <c r="F836" s="832" t="s">
        <v>1400</v>
      </c>
      <c r="G836" s="832" t="s">
        <v>1454</v>
      </c>
      <c r="H836" s="832" t="s">
        <v>606</v>
      </c>
      <c r="I836" s="832" t="s">
        <v>1264</v>
      </c>
      <c r="J836" s="832" t="s">
        <v>1018</v>
      </c>
      <c r="K836" s="832" t="s">
        <v>1265</v>
      </c>
      <c r="L836" s="835">
        <v>154.36000000000001</v>
      </c>
      <c r="M836" s="835">
        <v>926.16000000000008</v>
      </c>
      <c r="N836" s="832">
        <v>6</v>
      </c>
      <c r="O836" s="836">
        <v>6</v>
      </c>
      <c r="P836" s="835">
        <v>617.44000000000005</v>
      </c>
      <c r="Q836" s="837">
        <v>0.66666666666666663</v>
      </c>
      <c r="R836" s="832">
        <v>4</v>
      </c>
      <c r="S836" s="837">
        <v>0.66666666666666663</v>
      </c>
      <c r="T836" s="836">
        <v>4</v>
      </c>
      <c r="U836" s="838">
        <v>0.66666666666666663</v>
      </c>
    </row>
    <row r="837" spans="1:21" ht="14.4" customHeight="1" x14ac:dyDescent="0.3">
      <c r="A837" s="831">
        <v>25</v>
      </c>
      <c r="B837" s="832" t="s">
        <v>1399</v>
      </c>
      <c r="C837" s="832" t="s">
        <v>1406</v>
      </c>
      <c r="D837" s="833" t="s">
        <v>2197</v>
      </c>
      <c r="E837" s="834" t="s">
        <v>1442</v>
      </c>
      <c r="F837" s="832" t="s">
        <v>1400</v>
      </c>
      <c r="G837" s="832" t="s">
        <v>1933</v>
      </c>
      <c r="H837" s="832" t="s">
        <v>569</v>
      </c>
      <c r="I837" s="832" t="s">
        <v>1934</v>
      </c>
      <c r="J837" s="832" t="s">
        <v>1935</v>
      </c>
      <c r="K837" s="832" t="s">
        <v>1936</v>
      </c>
      <c r="L837" s="835">
        <v>48.42</v>
      </c>
      <c r="M837" s="835">
        <v>48.42</v>
      </c>
      <c r="N837" s="832">
        <v>1</v>
      </c>
      <c r="O837" s="836">
        <v>1</v>
      </c>
      <c r="P837" s="835">
        <v>48.42</v>
      </c>
      <c r="Q837" s="837">
        <v>1</v>
      </c>
      <c r="R837" s="832">
        <v>1</v>
      </c>
      <c r="S837" s="837">
        <v>1</v>
      </c>
      <c r="T837" s="836">
        <v>1</v>
      </c>
      <c r="U837" s="838">
        <v>1</v>
      </c>
    </row>
    <row r="838" spans="1:21" ht="14.4" customHeight="1" x14ac:dyDescent="0.3">
      <c r="A838" s="831">
        <v>25</v>
      </c>
      <c r="B838" s="832" t="s">
        <v>1399</v>
      </c>
      <c r="C838" s="832" t="s">
        <v>1406</v>
      </c>
      <c r="D838" s="833" t="s">
        <v>2197</v>
      </c>
      <c r="E838" s="834" t="s">
        <v>1445</v>
      </c>
      <c r="F838" s="832" t="s">
        <v>1400</v>
      </c>
      <c r="G838" s="832" t="s">
        <v>1454</v>
      </c>
      <c r="H838" s="832" t="s">
        <v>606</v>
      </c>
      <c r="I838" s="832" t="s">
        <v>1264</v>
      </c>
      <c r="J838" s="832" t="s">
        <v>1018</v>
      </c>
      <c r="K838" s="832" t="s">
        <v>1265</v>
      </c>
      <c r="L838" s="835">
        <v>154.36000000000001</v>
      </c>
      <c r="M838" s="835">
        <v>308.72000000000003</v>
      </c>
      <c r="N838" s="832">
        <v>2</v>
      </c>
      <c r="O838" s="836">
        <v>2</v>
      </c>
      <c r="P838" s="835">
        <v>154.36000000000001</v>
      </c>
      <c r="Q838" s="837">
        <v>0.5</v>
      </c>
      <c r="R838" s="832">
        <v>1</v>
      </c>
      <c r="S838" s="837">
        <v>0.5</v>
      </c>
      <c r="T838" s="836">
        <v>1</v>
      </c>
      <c r="U838" s="838">
        <v>0.5</v>
      </c>
    </row>
    <row r="839" spans="1:21" ht="14.4" customHeight="1" x14ac:dyDescent="0.3">
      <c r="A839" s="831">
        <v>25</v>
      </c>
      <c r="B839" s="832" t="s">
        <v>1399</v>
      </c>
      <c r="C839" s="832" t="s">
        <v>1406</v>
      </c>
      <c r="D839" s="833" t="s">
        <v>2197</v>
      </c>
      <c r="E839" s="834" t="s">
        <v>1445</v>
      </c>
      <c r="F839" s="832" t="s">
        <v>1400</v>
      </c>
      <c r="G839" s="832" t="s">
        <v>1454</v>
      </c>
      <c r="H839" s="832" t="s">
        <v>606</v>
      </c>
      <c r="I839" s="832" t="s">
        <v>1262</v>
      </c>
      <c r="J839" s="832" t="s">
        <v>1018</v>
      </c>
      <c r="K839" s="832" t="s">
        <v>1263</v>
      </c>
      <c r="L839" s="835">
        <v>225.06</v>
      </c>
      <c r="M839" s="835">
        <v>900.24</v>
      </c>
      <c r="N839" s="832">
        <v>4</v>
      </c>
      <c r="O839" s="836">
        <v>4</v>
      </c>
      <c r="P839" s="835">
        <v>225.06</v>
      </c>
      <c r="Q839" s="837">
        <v>0.25</v>
      </c>
      <c r="R839" s="832">
        <v>1</v>
      </c>
      <c r="S839" s="837">
        <v>0.25</v>
      </c>
      <c r="T839" s="836">
        <v>1</v>
      </c>
      <c r="U839" s="838">
        <v>0.25</v>
      </c>
    </row>
    <row r="840" spans="1:21" ht="14.4" customHeight="1" x14ac:dyDescent="0.3">
      <c r="A840" s="831">
        <v>25</v>
      </c>
      <c r="B840" s="832" t="s">
        <v>1399</v>
      </c>
      <c r="C840" s="832" t="s">
        <v>1406</v>
      </c>
      <c r="D840" s="833" t="s">
        <v>2197</v>
      </c>
      <c r="E840" s="834" t="s">
        <v>1445</v>
      </c>
      <c r="F840" s="832" t="s">
        <v>1400</v>
      </c>
      <c r="G840" s="832" t="s">
        <v>1455</v>
      </c>
      <c r="H840" s="832" t="s">
        <v>569</v>
      </c>
      <c r="I840" s="832" t="s">
        <v>1456</v>
      </c>
      <c r="J840" s="832" t="s">
        <v>1457</v>
      </c>
      <c r="K840" s="832" t="s">
        <v>1458</v>
      </c>
      <c r="L840" s="835">
        <v>132.97999999999999</v>
      </c>
      <c r="M840" s="835">
        <v>132.97999999999999</v>
      </c>
      <c r="N840" s="832">
        <v>1</v>
      </c>
      <c r="O840" s="836">
        <v>1</v>
      </c>
      <c r="P840" s="835">
        <v>132.97999999999999</v>
      </c>
      <c r="Q840" s="837">
        <v>1</v>
      </c>
      <c r="R840" s="832">
        <v>1</v>
      </c>
      <c r="S840" s="837">
        <v>1</v>
      </c>
      <c r="T840" s="836">
        <v>1</v>
      </c>
      <c r="U840" s="838">
        <v>1</v>
      </c>
    </row>
    <row r="841" spans="1:21" ht="14.4" customHeight="1" x14ac:dyDescent="0.3">
      <c r="A841" s="831">
        <v>25</v>
      </c>
      <c r="B841" s="832" t="s">
        <v>1399</v>
      </c>
      <c r="C841" s="832" t="s">
        <v>1406</v>
      </c>
      <c r="D841" s="833" t="s">
        <v>2197</v>
      </c>
      <c r="E841" s="834" t="s">
        <v>1445</v>
      </c>
      <c r="F841" s="832" t="s">
        <v>1400</v>
      </c>
      <c r="G841" s="832" t="s">
        <v>1461</v>
      </c>
      <c r="H841" s="832" t="s">
        <v>569</v>
      </c>
      <c r="I841" s="832" t="s">
        <v>1568</v>
      </c>
      <c r="J841" s="832" t="s">
        <v>641</v>
      </c>
      <c r="K841" s="832" t="s">
        <v>1569</v>
      </c>
      <c r="L841" s="835">
        <v>48.42</v>
      </c>
      <c r="M841" s="835">
        <v>96.84</v>
      </c>
      <c r="N841" s="832">
        <v>2</v>
      </c>
      <c r="O841" s="836">
        <v>2</v>
      </c>
      <c r="P841" s="835">
        <v>48.42</v>
      </c>
      <c r="Q841" s="837">
        <v>0.5</v>
      </c>
      <c r="R841" s="832">
        <v>1</v>
      </c>
      <c r="S841" s="837">
        <v>0.5</v>
      </c>
      <c r="T841" s="836">
        <v>1</v>
      </c>
      <c r="U841" s="838">
        <v>0.5</v>
      </c>
    </row>
    <row r="842" spans="1:21" ht="14.4" customHeight="1" x14ac:dyDescent="0.3">
      <c r="A842" s="831">
        <v>25</v>
      </c>
      <c r="B842" s="832" t="s">
        <v>1399</v>
      </c>
      <c r="C842" s="832" t="s">
        <v>1406</v>
      </c>
      <c r="D842" s="833" t="s">
        <v>2197</v>
      </c>
      <c r="E842" s="834" t="s">
        <v>1417</v>
      </c>
      <c r="F842" s="832" t="s">
        <v>1400</v>
      </c>
      <c r="G842" s="832" t="s">
        <v>1455</v>
      </c>
      <c r="H842" s="832" t="s">
        <v>569</v>
      </c>
      <c r="I842" s="832" t="s">
        <v>1456</v>
      </c>
      <c r="J842" s="832" t="s">
        <v>1457</v>
      </c>
      <c r="K842" s="832" t="s">
        <v>1458</v>
      </c>
      <c r="L842" s="835">
        <v>132.97999999999999</v>
      </c>
      <c r="M842" s="835">
        <v>265.95999999999998</v>
      </c>
      <c r="N842" s="832">
        <v>2</v>
      </c>
      <c r="O842" s="836">
        <v>2</v>
      </c>
      <c r="P842" s="835">
        <v>132.97999999999999</v>
      </c>
      <c r="Q842" s="837">
        <v>0.5</v>
      </c>
      <c r="R842" s="832">
        <v>1</v>
      </c>
      <c r="S842" s="837">
        <v>0.5</v>
      </c>
      <c r="T842" s="836">
        <v>1</v>
      </c>
      <c r="U842" s="838">
        <v>0.5</v>
      </c>
    </row>
    <row r="843" spans="1:21" ht="14.4" customHeight="1" x14ac:dyDescent="0.3">
      <c r="A843" s="831">
        <v>25</v>
      </c>
      <c r="B843" s="832" t="s">
        <v>1399</v>
      </c>
      <c r="C843" s="832" t="s">
        <v>1406</v>
      </c>
      <c r="D843" s="833" t="s">
        <v>2197</v>
      </c>
      <c r="E843" s="834" t="s">
        <v>1434</v>
      </c>
      <c r="F843" s="832" t="s">
        <v>1400</v>
      </c>
      <c r="G843" s="832" t="s">
        <v>1454</v>
      </c>
      <c r="H843" s="832" t="s">
        <v>606</v>
      </c>
      <c r="I843" s="832" t="s">
        <v>1264</v>
      </c>
      <c r="J843" s="832" t="s">
        <v>1018</v>
      </c>
      <c r="K843" s="832" t="s">
        <v>1265</v>
      </c>
      <c r="L843" s="835">
        <v>154.36000000000001</v>
      </c>
      <c r="M843" s="835">
        <v>154.36000000000001</v>
      </c>
      <c r="N843" s="832">
        <v>1</v>
      </c>
      <c r="O843" s="836">
        <v>1</v>
      </c>
      <c r="P843" s="835"/>
      <c r="Q843" s="837">
        <v>0</v>
      </c>
      <c r="R843" s="832"/>
      <c r="S843" s="837">
        <v>0</v>
      </c>
      <c r="T843" s="836"/>
      <c r="U843" s="838">
        <v>0</v>
      </c>
    </row>
    <row r="844" spans="1:21" ht="14.4" customHeight="1" x14ac:dyDescent="0.3">
      <c r="A844" s="831">
        <v>25</v>
      </c>
      <c r="B844" s="832" t="s">
        <v>1399</v>
      </c>
      <c r="C844" s="832" t="s">
        <v>1408</v>
      </c>
      <c r="D844" s="833" t="s">
        <v>2198</v>
      </c>
      <c r="E844" s="834" t="s">
        <v>1419</v>
      </c>
      <c r="F844" s="832" t="s">
        <v>1400</v>
      </c>
      <c r="G844" s="832" t="s">
        <v>1454</v>
      </c>
      <c r="H844" s="832" t="s">
        <v>569</v>
      </c>
      <c r="I844" s="832" t="s">
        <v>1591</v>
      </c>
      <c r="J844" s="832" t="s">
        <v>1592</v>
      </c>
      <c r="K844" s="832" t="s">
        <v>1593</v>
      </c>
      <c r="L844" s="835">
        <v>154.36000000000001</v>
      </c>
      <c r="M844" s="835">
        <v>154.36000000000001</v>
      </c>
      <c r="N844" s="832">
        <v>1</v>
      </c>
      <c r="O844" s="836">
        <v>1</v>
      </c>
      <c r="P844" s="835"/>
      <c r="Q844" s="837">
        <v>0</v>
      </c>
      <c r="R844" s="832"/>
      <c r="S844" s="837">
        <v>0</v>
      </c>
      <c r="T844" s="836"/>
      <c r="U844" s="838">
        <v>0</v>
      </c>
    </row>
    <row r="845" spans="1:21" ht="14.4" customHeight="1" x14ac:dyDescent="0.3">
      <c r="A845" s="831">
        <v>25</v>
      </c>
      <c r="B845" s="832" t="s">
        <v>1399</v>
      </c>
      <c r="C845" s="832" t="s">
        <v>1408</v>
      </c>
      <c r="D845" s="833" t="s">
        <v>2198</v>
      </c>
      <c r="E845" s="834" t="s">
        <v>1419</v>
      </c>
      <c r="F845" s="832" t="s">
        <v>1400</v>
      </c>
      <c r="G845" s="832" t="s">
        <v>1454</v>
      </c>
      <c r="H845" s="832" t="s">
        <v>606</v>
      </c>
      <c r="I845" s="832" t="s">
        <v>1264</v>
      </c>
      <c r="J845" s="832" t="s">
        <v>1018</v>
      </c>
      <c r="K845" s="832" t="s">
        <v>1265</v>
      </c>
      <c r="L845" s="835">
        <v>154.36000000000001</v>
      </c>
      <c r="M845" s="835">
        <v>2161.0400000000004</v>
      </c>
      <c r="N845" s="832">
        <v>14</v>
      </c>
      <c r="O845" s="836">
        <v>13.5</v>
      </c>
      <c r="P845" s="835">
        <v>463.08000000000004</v>
      </c>
      <c r="Q845" s="837">
        <v>0.21428571428571427</v>
      </c>
      <c r="R845" s="832">
        <v>3</v>
      </c>
      <c r="S845" s="837">
        <v>0.21428571428571427</v>
      </c>
      <c r="T845" s="836">
        <v>3</v>
      </c>
      <c r="U845" s="838">
        <v>0.22222222222222221</v>
      </c>
    </row>
    <row r="846" spans="1:21" ht="14.4" customHeight="1" x14ac:dyDescent="0.3">
      <c r="A846" s="831">
        <v>25</v>
      </c>
      <c r="B846" s="832" t="s">
        <v>1399</v>
      </c>
      <c r="C846" s="832" t="s">
        <v>1408</v>
      </c>
      <c r="D846" s="833" t="s">
        <v>2198</v>
      </c>
      <c r="E846" s="834" t="s">
        <v>1419</v>
      </c>
      <c r="F846" s="832" t="s">
        <v>1400</v>
      </c>
      <c r="G846" s="832" t="s">
        <v>1454</v>
      </c>
      <c r="H846" s="832" t="s">
        <v>606</v>
      </c>
      <c r="I846" s="832" t="s">
        <v>1389</v>
      </c>
      <c r="J846" s="832" t="s">
        <v>1390</v>
      </c>
      <c r="K846" s="832" t="s">
        <v>1391</v>
      </c>
      <c r="L846" s="835">
        <v>111.22</v>
      </c>
      <c r="M846" s="835">
        <v>111.22</v>
      </c>
      <c r="N846" s="832">
        <v>1</v>
      </c>
      <c r="O846" s="836">
        <v>1</v>
      </c>
      <c r="P846" s="835">
        <v>111.22</v>
      </c>
      <c r="Q846" s="837">
        <v>1</v>
      </c>
      <c r="R846" s="832">
        <v>1</v>
      </c>
      <c r="S846" s="837">
        <v>1</v>
      </c>
      <c r="T846" s="836">
        <v>1</v>
      </c>
      <c r="U846" s="838">
        <v>1</v>
      </c>
    </row>
    <row r="847" spans="1:21" ht="14.4" customHeight="1" x14ac:dyDescent="0.3">
      <c r="A847" s="831">
        <v>25</v>
      </c>
      <c r="B847" s="832" t="s">
        <v>1399</v>
      </c>
      <c r="C847" s="832" t="s">
        <v>1408</v>
      </c>
      <c r="D847" s="833" t="s">
        <v>2198</v>
      </c>
      <c r="E847" s="834" t="s">
        <v>1419</v>
      </c>
      <c r="F847" s="832" t="s">
        <v>1400</v>
      </c>
      <c r="G847" s="832" t="s">
        <v>1455</v>
      </c>
      <c r="H847" s="832" t="s">
        <v>569</v>
      </c>
      <c r="I847" s="832" t="s">
        <v>1456</v>
      </c>
      <c r="J847" s="832" t="s">
        <v>1457</v>
      </c>
      <c r="K847" s="832" t="s">
        <v>1458</v>
      </c>
      <c r="L847" s="835">
        <v>132.97999999999999</v>
      </c>
      <c r="M847" s="835">
        <v>398.93999999999994</v>
      </c>
      <c r="N847" s="832">
        <v>3</v>
      </c>
      <c r="O847" s="836">
        <v>3</v>
      </c>
      <c r="P847" s="835">
        <v>132.97999999999999</v>
      </c>
      <c r="Q847" s="837">
        <v>0.33333333333333337</v>
      </c>
      <c r="R847" s="832">
        <v>1</v>
      </c>
      <c r="S847" s="837">
        <v>0.33333333333333331</v>
      </c>
      <c r="T847" s="836">
        <v>1</v>
      </c>
      <c r="U847" s="838">
        <v>0.33333333333333331</v>
      </c>
    </row>
    <row r="848" spans="1:21" ht="14.4" customHeight="1" x14ac:dyDescent="0.3">
      <c r="A848" s="831">
        <v>25</v>
      </c>
      <c r="B848" s="832" t="s">
        <v>1399</v>
      </c>
      <c r="C848" s="832" t="s">
        <v>1408</v>
      </c>
      <c r="D848" s="833" t="s">
        <v>2198</v>
      </c>
      <c r="E848" s="834" t="s">
        <v>1419</v>
      </c>
      <c r="F848" s="832" t="s">
        <v>1400</v>
      </c>
      <c r="G848" s="832" t="s">
        <v>1461</v>
      </c>
      <c r="H848" s="832" t="s">
        <v>569</v>
      </c>
      <c r="I848" s="832" t="s">
        <v>1462</v>
      </c>
      <c r="J848" s="832" t="s">
        <v>641</v>
      </c>
      <c r="K848" s="832" t="s">
        <v>1463</v>
      </c>
      <c r="L848" s="835">
        <v>24.22</v>
      </c>
      <c r="M848" s="835">
        <v>24.22</v>
      </c>
      <c r="N848" s="832">
        <v>1</v>
      </c>
      <c r="O848" s="836">
        <v>0.5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" customHeight="1" x14ac:dyDescent="0.3">
      <c r="A849" s="831">
        <v>25</v>
      </c>
      <c r="B849" s="832" t="s">
        <v>1399</v>
      </c>
      <c r="C849" s="832" t="s">
        <v>1408</v>
      </c>
      <c r="D849" s="833" t="s">
        <v>2198</v>
      </c>
      <c r="E849" s="834" t="s">
        <v>1419</v>
      </c>
      <c r="F849" s="832" t="s">
        <v>1400</v>
      </c>
      <c r="G849" s="832" t="s">
        <v>1464</v>
      </c>
      <c r="H849" s="832" t="s">
        <v>606</v>
      </c>
      <c r="I849" s="832" t="s">
        <v>1329</v>
      </c>
      <c r="J849" s="832" t="s">
        <v>1330</v>
      </c>
      <c r="K849" s="832" t="s">
        <v>1331</v>
      </c>
      <c r="L849" s="835">
        <v>0</v>
      </c>
      <c r="M849" s="835">
        <v>0</v>
      </c>
      <c r="N849" s="832">
        <v>1</v>
      </c>
      <c r="O849" s="836">
        <v>1</v>
      </c>
      <c r="P849" s="835">
        <v>0</v>
      </c>
      <c r="Q849" s="837"/>
      <c r="R849" s="832">
        <v>1</v>
      </c>
      <c r="S849" s="837">
        <v>1</v>
      </c>
      <c r="T849" s="836">
        <v>1</v>
      </c>
      <c r="U849" s="838">
        <v>1</v>
      </c>
    </row>
    <row r="850" spans="1:21" ht="14.4" customHeight="1" x14ac:dyDescent="0.3">
      <c r="A850" s="831">
        <v>25</v>
      </c>
      <c r="B850" s="832" t="s">
        <v>1399</v>
      </c>
      <c r="C850" s="832" t="s">
        <v>1408</v>
      </c>
      <c r="D850" s="833" t="s">
        <v>2198</v>
      </c>
      <c r="E850" s="834" t="s">
        <v>1421</v>
      </c>
      <c r="F850" s="832" t="s">
        <v>1400</v>
      </c>
      <c r="G850" s="832" t="s">
        <v>2040</v>
      </c>
      <c r="H850" s="832" t="s">
        <v>569</v>
      </c>
      <c r="I850" s="832" t="s">
        <v>2041</v>
      </c>
      <c r="J850" s="832" t="s">
        <v>2042</v>
      </c>
      <c r="K850" s="832" t="s">
        <v>2043</v>
      </c>
      <c r="L850" s="835">
        <v>65.83</v>
      </c>
      <c r="M850" s="835">
        <v>65.83</v>
      </c>
      <c r="N850" s="832">
        <v>1</v>
      </c>
      <c r="O850" s="836">
        <v>1</v>
      </c>
      <c r="P850" s="835"/>
      <c r="Q850" s="837">
        <v>0</v>
      </c>
      <c r="R850" s="832"/>
      <c r="S850" s="837">
        <v>0</v>
      </c>
      <c r="T850" s="836"/>
      <c r="U850" s="838">
        <v>0</v>
      </c>
    </row>
    <row r="851" spans="1:21" ht="14.4" customHeight="1" x14ac:dyDescent="0.3">
      <c r="A851" s="831">
        <v>25</v>
      </c>
      <c r="B851" s="832" t="s">
        <v>1399</v>
      </c>
      <c r="C851" s="832" t="s">
        <v>1408</v>
      </c>
      <c r="D851" s="833" t="s">
        <v>2198</v>
      </c>
      <c r="E851" s="834" t="s">
        <v>1421</v>
      </c>
      <c r="F851" s="832" t="s">
        <v>1400</v>
      </c>
      <c r="G851" s="832" t="s">
        <v>1454</v>
      </c>
      <c r="H851" s="832" t="s">
        <v>606</v>
      </c>
      <c r="I851" s="832" t="s">
        <v>1264</v>
      </c>
      <c r="J851" s="832" t="s">
        <v>1018</v>
      </c>
      <c r="K851" s="832" t="s">
        <v>1265</v>
      </c>
      <c r="L851" s="835">
        <v>154.36000000000001</v>
      </c>
      <c r="M851" s="835">
        <v>12503.159999999998</v>
      </c>
      <c r="N851" s="832">
        <v>81</v>
      </c>
      <c r="O851" s="836">
        <v>73.5</v>
      </c>
      <c r="P851" s="835">
        <v>3550.280000000002</v>
      </c>
      <c r="Q851" s="837">
        <v>0.28395061728395082</v>
      </c>
      <c r="R851" s="832">
        <v>23</v>
      </c>
      <c r="S851" s="837">
        <v>0.2839506172839506</v>
      </c>
      <c r="T851" s="836">
        <v>21</v>
      </c>
      <c r="U851" s="838">
        <v>0.2857142857142857</v>
      </c>
    </row>
    <row r="852" spans="1:21" ht="14.4" customHeight="1" x14ac:dyDescent="0.3">
      <c r="A852" s="831">
        <v>25</v>
      </c>
      <c r="B852" s="832" t="s">
        <v>1399</v>
      </c>
      <c r="C852" s="832" t="s">
        <v>1408</v>
      </c>
      <c r="D852" s="833" t="s">
        <v>2198</v>
      </c>
      <c r="E852" s="834" t="s">
        <v>1421</v>
      </c>
      <c r="F852" s="832" t="s">
        <v>1400</v>
      </c>
      <c r="G852" s="832" t="s">
        <v>1454</v>
      </c>
      <c r="H852" s="832" t="s">
        <v>606</v>
      </c>
      <c r="I852" s="832" t="s">
        <v>1386</v>
      </c>
      <c r="J852" s="832" t="s">
        <v>1387</v>
      </c>
      <c r="K852" s="832" t="s">
        <v>1388</v>
      </c>
      <c r="L852" s="835">
        <v>149.52000000000001</v>
      </c>
      <c r="M852" s="835">
        <v>149.52000000000001</v>
      </c>
      <c r="N852" s="832">
        <v>1</v>
      </c>
      <c r="O852" s="836">
        <v>1</v>
      </c>
      <c r="P852" s="835"/>
      <c r="Q852" s="837">
        <v>0</v>
      </c>
      <c r="R852" s="832"/>
      <c r="S852" s="837">
        <v>0</v>
      </c>
      <c r="T852" s="836"/>
      <c r="U852" s="838">
        <v>0</v>
      </c>
    </row>
    <row r="853" spans="1:21" ht="14.4" customHeight="1" x14ac:dyDescent="0.3">
      <c r="A853" s="831">
        <v>25</v>
      </c>
      <c r="B853" s="832" t="s">
        <v>1399</v>
      </c>
      <c r="C853" s="832" t="s">
        <v>1408</v>
      </c>
      <c r="D853" s="833" t="s">
        <v>2198</v>
      </c>
      <c r="E853" s="834" t="s">
        <v>1421</v>
      </c>
      <c r="F853" s="832" t="s">
        <v>1400</v>
      </c>
      <c r="G853" s="832" t="s">
        <v>1454</v>
      </c>
      <c r="H853" s="832" t="s">
        <v>606</v>
      </c>
      <c r="I853" s="832" t="s">
        <v>1738</v>
      </c>
      <c r="J853" s="832" t="s">
        <v>1739</v>
      </c>
      <c r="K853" s="832" t="s">
        <v>1740</v>
      </c>
      <c r="L853" s="835">
        <v>75.73</v>
      </c>
      <c r="M853" s="835">
        <v>302.92</v>
      </c>
      <c r="N853" s="832">
        <v>4</v>
      </c>
      <c r="O853" s="836">
        <v>3</v>
      </c>
      <c r="P853" s="835">
        <v>75.73</v>
      </c>
      <c r="Q853" s="837">
        <v>0.25</v>
      </c>
      <c r="R853" s="832">
        <v>1</v>
      </c>
      <c r="S853" s="837">
        <v>0.25</v>
      </c>
      <c r="T853" s="836">
        <v>1</v>
      </c>
      <c r="U853" s="838">
        <v>0.33333333333333331</v>
      </c>
    </row>
    <row r="854" spans="1:21" ht="14.4" customHeight="1" x14ac:dyDescent="0.3">
      <c r="A854" s="831">
        <v>25</v>
      </c>
      <c r="B854" s="832" t="s">
        <v>1399</v>
      </c>
      <c r="C854" s="832" t="s">
        <v>1408</v>
      </c>
      <c r="D854" s="833" t="s">
        <v>2198</v>
      </c>
      <c r="E854" s="834" t="s">
        <v>1421</v>
      </c>
      <c r="F854" s="832" t="s">
        <v>1400</v>
      </c>
      <c r="G854" s="832" t="s">
        <v>1564</v>
      </c>
      <c r="H854" s="832" t="s">
        <v>569</v>
      </c>
      <c r="I854" s="832" t="s">
        <v>2162</v>
      </c>
      <c r="J854" s="832" t="s">
        <v>2163</v>
      </c>
      <c r="K854" s="832" t="s">
        <v>2164</v>
      </c>
      <c r="L854" s="835">
        <v>16.14</v>
      </c>
      <c r="M854" s="835">
        <v>16.14</v>
      </c>
      <c r="N854" s="832">
        <v>1</v>
      </c>
      <c r="O854" s="836">
        <v>1</v>
      </c>
      <c r="P854" s="835"/>
      <c r="Q854" s="837">
        <v>0</v>
      </c>
      <c r="R854" s="832"/>
      <c r="S854" s="837">
        <v>0</v>
      </c>
      <c r="T854" s="836"/>
      <c r="U854" s="838">
        <v>0</v>
      </c>
    </row>
    <row r="855" spans="1:21" ht="14.4" customHeight="1" x14ac:dyDescent="0.3">
      <c r="A855" s="831">
        <v>25</v>
      </c>
      <c r="B855" s="832" t="s">
        <v>1399</v>
      </c>
      <c r="C855" s="832" t="s">
        <v>1408</v>
      </c>
      <c r="D855" s="833" t="s">
        <v>2198</v>
      </c>
      <c r="E855" s="834" t="s">
        <v>1421</v>
      </c>
      <c r="F855" s="832" t="s">
        <v>1400</v>
      </c>
      <c r="G855" s="832" t="s">
        <v>1612</v>
      </c>
      <c r="H855" s="832" t="s">
        <v>569</v>
      </c>
      <c r="I855" s="832" t="s">
        <v>1613</v>
      </c>
      <c r="J855" s="832" t="s">
        <v>1614</v>
      </c>
      <c r="K855" s="832" t="s">
        <v>1615</v>
      </c>
      <c r="L855" s="835">
        <v>26.9</v>
      </c>
      <c r="M855" s="835">
        <v>53.8</v>
      </c>
      <c r="N855" s="832">
        <v>2</v>
      </c>
      <c r="O855" s="836">
        <v>2</v>
      </c>
      <c r="P855" s="835">
        <v>53.8</v>
      </c>
      <c r="Q855" s="837">
        <v>1</v>
      </c>
      <c r="R855" s="832">
        <v>2</v>
      </c>
      <c r="S855" s="837">
        <v>1</v>
      </c>
      <c r="T855" s="836">
        <v>2</v>
      </c>
      <c r="U855" s="838">
        <v>1</v>
      </c>
    </row>
    <row r="856" spans="1:21" ht="14.4" customHeight="1" x14ac:dyDescent="0.3">
      <c r="A856" s="831">
        <v>25</v>
      </c>
      <c r="B856" s="832" t="s">
        <v>1399</v>
      </c>
      <c r="C856" s="832" t="s">
        <v>1408</v>
      </c>
      <c r="D856" s="833" t="s">
        <v>2198</v>
      </c>
      <c r="E856" s="834" t="s">
        <v>1421</v>
      </c>
      <c r="F856" s="832" t="s">
        <v>1400</v>
      </c>
      <c r="G856" s="832" t="s">
        <v>1705</v>
      </c>
      <c r="H856" s="832" t="s">
        <v>569</v>
      </c>
      <c r="I856" s="832" t="s">
        <v>2165</v>
      </c>
      <c r="J856" s="832" t="s">
        <v>2166</v>
      </c>
      <c r="K856" s="832" t="s">
        <v>2167</v>
      </c>
      <c r="L856" s="835">
        <v>38.81</v>
      </c>
      <c r="M856" s="835">
        <v>38.81</v>
      </c>
      <c r="N856" s="832">
        <v>1</v>
      </c>
      <c r="O856" s="836">
        <v>1</v>
      </c>
      <c r="P856" s="835"/>
      <c r="Q856" s="837">
        <v>0</v>
      </c>
      <c r="R856" s="832"/>
      <c r="S856" s="837">
        <v>0</v>
      </c>
      <c r="T856" s="836"/>
      <c r="U856" s="838">
        <v>0</v>
      </c>
    </row>
    <row r="857" spans="1:21" ht="14.4" customHeight="1" x14ac:dyDescent="0.3">
      <c r="A857" s="831">
        <v>25</v>
      </c>
      <c r="B857" s="832" t="s">
        <v>1399</v>
      </c>
      <c r="C857" s="832" t="s">
        <v>1408</v>
      </c>
      <c r="D857" s="833" t="s">
        <v>2198</v>
      </c>
      <c r="E857" s="834" t="s">
        <v>1421</v>
      </c>
      <c r="F857" s="832" t="s">
        <v>1400</v>
      </c>
      <c r="G857" s="832" t="s">
        <v>1455</v>
      </c>
      <c r="H857" s="832" t="s">
        <v>569</v>
      </c>
      <c r="I857" s="832" t="s">
        <v>1456</v>
      </c>
      <c r="J857" s="832" t="s">
        <v>1457</v>
      </c>
      <c r="K857" s="832" t="s">
        <v>1458</v>
      </c>
      <c r="L857" s="835">
        <v>132.97999999999999</v>
      </c>
      <c r="M857" s="835">
        <v>1196.82</v>
      </c>
      <c r="N857" s="832">
        <v>9</v>
      </c>
      <c r="O857" s="836">
        <v>8.5</v>
      </c>
      <c r="P857" s="835">
        <v>398.93999999999994</v>
      </c>
      <c r="Q857" s="837">
        <v>0.33333333333333331</v>
      </c>
      <c r="R857" s="832">
        <v>3</v>
      </c>
      <c r="S857" s="837">
        <v>0.33333333333333331</v>
      </c>
      <c r="T857" s="836">
        <v>3</v>
      </c>
      <c r="U857" s="838">
        <v>0.35294117647058826</v>
      </c>
    </row>
    <row r="858" spans="1:21" ht="14.4" customHeight="1" x14ac:dyDescent="0.3">
      <c r="A858" s="831">
        <v>25</v>
      </c>
      <c r="B858" s="832" t="s">
        <v>1399</v>
      </c>
      <c r="C858" s="832" t="s">
        <v>1408</v>
      </c>
      <c r="D858" s="833" t="s">
        <v>2198</v>
      </c>
      <c r="E858" s="834" t="s">
        <v>1421</v>
      </c>
      <c r="F858" s="832" t="s">
        <v>1400</v>
      </c>
      <c r="G858" s="832" t="s">
        <v>1455</v>
      </c>
      <c r="H858" s="832" t="s">
        <v>569</v>
      </c>
      <c r="I858" s="832" t="s">
        <v>1540</v>
      </c>
      <c r="J858" s="832" t="s">
        <v>1457</v>
      </c>
      <c r="K858" s="832" t="s">
        <v>1458</v>
      </c>
      <c r="L858" s="835">
        <v>132.97999999999999</v>
      </c>
      <c r="M858" s="835">
        <v>265.95999999999998</v>
      </c>
      <c r="N858" s="832">
        <v>2</v>
      </c>
      <c r="O858" s="836">
        <v>1.5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25</v>
      </c>
      <c r="B859" s="832" t="s">
        <v>1399</v>
      </c>
      <c r="C859" s="832" t="s">
        <v>1408</v>
      </c>
      <c r="D859" s="833" t="s">
        <v>2198</v>
      </c>
      <c r="E859" s="834" t="s">
        <v>1421</v>
      </c>
      <c r="F859" s="832" t="s">
        <v>1400</v>
      </c>
      <c r="G859" s="832" t="s">
        <v>1461</v>
      </c>
      <c r="H859" s="832" t="s">
        <v>606</v>
      </c>
      <c r="I859" s="832" t="s">
        <v>1481</v>
      </c>
      <c r="J859" s="832" t="s">
        <v>641</v>
      </c>
      <c r="K859" s="832" t="s">
        <v>1482</v>
      </c>
      <c r="L859" s="835">
        <v>24.22</v>
      </c>
      <c r="M859" s="835">
        <v>411.74</v>
      </c>
      <c r="N859" s="832">
        <v>17</v>
      </c>
      <c r="O859" s="836">
        <v>10.5</v>
      </c>
      <c r="P859" s="835">
        <v>72.66</v>
      </c>
      <c r="Q859" s="837">
        <v>0.1764705882352941</v>
      </c>
      <c r="R859" s="832">
        <v>3</v>
      </c>
      <c r="S859" s="837">
        <v>0.17647058823529413</v>
      </c>
      <c r="T859" s="836">
        <v>1.5</v>
      </c>
      <c r="U859" s="838">
        <v>0.14285714285714285</v>
      </c>
    </row>
    <row r="860" spans="1:21" ht="14.4" customHeight="1" x14ac:dyDescent="0.3">
      <c r="A860" s="831">
        <v>25</v>
      </c>
      <c r="B860" s="832" t="s">
        <v>1399</v>
      </c>
      <c r="C860" s="832" t="s">
        <v>1408</v>
      </c>
      <c r="D860" s="833" t="s">
        <v>2198</v>
      </c>
      <c r="E860" s="834" t="s">
        <v>1421</v>
      </c>
      <c r="F860" s="832" t="s">
        <v>1400</v>
      </c>
      <c r="G860" s="832" t="s">
        <v>1461</v>
      </c>
      <c r="H860" s="832" t="s">
        <v>606</v>
      </c>
      <c r="I860" s="832" t="s">
        <v>1638</v>
      </c>
      <c r="J860" s="832" t="s">
        <v>641</v>
      </c>
      <c r="K860" s="832" t="s">
        <v>1633</v>
      </c>
      <c r="L860" s="835">
        <v>0</v>
      </c>
      <c r="M860" s="835">
        <v>0</v>
      </c>
      <c r="N860" s="832">
        <v>1</v>
      </c>
      <c r="O860" s="836">
        <v>1</v>
      </c>
      <c r="P860" s="835"/>
      <c r="Q860" s="837"/>
      <c r="R860" s="832"/>
      <c r="S860" s="837">
        <v>0</v>
      </c>
      <c r="T860" s="836"/>
      <c r="U860" s="838">
        <v>0</v>
      </c>
    </row>
    <row r="861" spans="1:21" ht="14.4" customHeight="1" x14ac:dyDescent="0.3">
      <c r="A861" s="831">
        <v>25</v>
      </c>
      <c r="B861" s="832" t="s">
        <v>1399</v>
      </c>
      <c r="C861" s="832" t="s">
        <v>1408</v>
      </c>
      <c r="D861" s="833" t="s">
        <v>2198</v>
      </c>
      <c r="E861" s="834" t="s">
        <v>1421</v>
      </c>
      <c r="F861" s="832" t="s">
        <v>1400</v>
      </c>
      <c r="G861" s="832" t="s">
        <v>1461</v>
      </c>
      <c r="H861" s="832" t="s">
        <v>569</v>
      </c>
      <c r="I861" s="832" t="s">
        <v>2168</v>
      </c>
      <c r="J861" s="832" t="s">
        <v>2169</v>
      </c>
      <c r="K861" s="832" t="s">
        <v>1633</v>
      </c>
      <c r="L861" s="835">
        <v>9.69</v>
      </c>
      <c r="M861" s="835">
        <v>19.38</v>
      </c>
      <c r="N861" s="832">
        <v>2</v>
      </c>
      <c r="O861" s="836">
        <v>1.5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25</v>
      </c>
      <c r="B862" s="832" t="s">
        <v>1399</v>
      </c>
      <c r="C862" s="832" t="s">
        <v>1408</v>
      </c>
      <c r="D862" s="833" t="s">
        <v>2198</v>
      </c>
      <c r="E862" s="834" t="s">
        <v>1421</v>
      </c>
      <c r="F862" s="832" t="s">
        <v>1401</v>
      </c>
      <c r="G862" s="832" t="s">
        <v>1465</v>
      </c>
      <c r="H862" s="832" t="s">
        <v>569</v>
      </c>
      <c r="I862" s="832" t="s">
        <v>1466</v>
      </c>
      <c r="J862" s="832" t="s">
        <v>1427</v>
      </c>
      <c r="K862" s="832"/>
      <c r="L862" s="835">
        <v>0</v>
      </c>
      <c r="M862" s="835">
        <v>0</v>
      </c>
      <c r="N862" s="832">
        <v>1</v>
      </c>
      <c r="O862" s="836">
        <v>0.5</v>
      </c>
      <c r="P862" s="835">
        <v>0</v>
      </c>
      <c r="Q862" s="837"/>
      <c r="R862" s="832">
        <v>1</v>
      </c>
      <c r="S862" s="837">
        <v>1</v>
      </c>
      <c r="T862" s="836">
        <v>0.5</v>
      </c>
      <c r="U862" s="838">
        <v>1</v>
      </c>
    </row>
    <row r="863" spans="1:21" ht="14.4" customHeight="1" x14ac:dyDescent="0.3">
      <c r="A863" s="831">
        <v>25</v>
      </c>
      <c r="B863" s="832" t="s">
        <v>1399</v>
      </c>
      <c r="C863" s="832" t="s">
        <v>1408</v>
      </c>
      <c r="D863" s="833" t="s">
        <v>2198</v>
      </c>
      <c r="E863" s="834" t="s">
        <v>1422</v>
      </c>
      <c r="F863" s="832" t="s">
        <v>1400</v>
      </c>
      <c r="G863" s="832" t="s">
        <v>1454</v>
      </c>
      <c r="H863" s="832" t="s">
        <v>606</v>
      </c>
      <c r="I863" s="832" t="s">
        <v>1264</v>
      </c>
      <c r="J863" s="832" t="s">
        <v>1018</v>
      </c>
      <c r="K863" s="832" t="s">
        <v>1265</v>
      </c>
      <c r="L863" s="835">
        <v>154.36000000000001</v>
      </c>
      <c r="M863" s="835">
        <v>2932.8400000000011</v>
      </c>
      <c r="N863" s="832">
        <v>19</v>
      </c>
      <c r="O863" s="836">
        <v>19</v>
      </c>
      <c r="P863" s="835">
        <v>771.80000000000007</v>
      </c>
      <c r="Q863" s="837">
        <v>0.26315789473684204</v>
      </c>
      <c r="R863" s="832">
        <v>5</v>
      </c>
      <c r="S863" s="837">
        <v>0.26315789473684209</v>
      </c>
      <c r="T863" s="836">
        <v>5</v>
      </c>
      <c r="U863" s="838">
        <v>0.26315789473684209</v>
      </c>
    </row>
    <row r="864" spans="1:21" ht="14.4" customHeight="1" x14ac:dyDescent="0.3">
      <c r="A864" s="831">
        <v>25</v>
      </c>
      <c r="B864" s="832" t="s">
        <v>1399</v>
      </c>
      <c r="C864" s="832" t="s">
        <v>1408</v>
      </c>
      <c r="D864" s="833" t="s">
        <v>2198</v>
      </c>
      <c r="E864" s="834" t="s">
        <v>1422</v>
      </c>
      <c r="F864" s="832" t="s">
        <v>1400</v>
      </c>
      <c r="G864" s="832" t="s">
        <v>1454</v>
      </c>
      <c r="H864" s="832" t="s">
        <v>569</v>
      </c>
      <c r="I864" s="832" t="s">
        <v>1506</v>
      </c>
      <c r="J864" s="832" t="s">
        <v>1018</v>
      </c>
      <c r="K864" s="832" t="s">
        <v>1265</v>
      </c>
      <c r="L864" s="835">
        <v>154.36000000000001</v>
      </c>
      <c r="M864" s="835">
        <v>154.36000000000001</v>
      </c>
      <c r="N864" s="832">
        <v>1</v>
      </c>
      <c r="O864" s="836">
        <v>1</v>
      </c>
      <c r="P864" s="835"/>
      <c r="Q864" s="837">
        <v>0</v>
      </c>
      <c r="R864" s="832"/>
      <c r="S864" s="837">
        <v>0</v>
      </c>
      <c r="T864" s="836"/>
      <c r="U864" s="838">
        <v>0</v>
      </c>
    </row>
    <row r="865" spans="1:21" ht="14.4" customHeight="1" x14ac:dyDescent="0.3">
      <c r="A865" s="831">
        <v>25</v>
      </c>
      <c r="B865" s="832" t="s">
        <v>1399</v>
      </c>
      <c r="C865" s="832" t="s">
        <v>1408</v>
      </c>
      <c r="D865" s="833" t="s">
        <v>2198</v>
      </c>
      <c r="E865" s="834" t="s">
        <v>1422</v>
      </c>
      <c r="F865" s="832" t="s">
        <v>1400</v>
      </c>
      <c r="G865" s="832" t="s">
        <v>1564</v>
      </c>
      <c r="H865" s="832" t="s">
        <v>569</v>
      </c>
      <c r="I865" s="832" t="s">
        <v>1797</v>
      </c>
      <c r="J865" s="832" t="s">
        <v>1566</v>
      </c>
      <c r="K865" s="832" t="s">
        <v>1687</v>
      </c>
      <c r="L865" s="835">
        <v>32.28</v>
      </c>
      <c r="M865" s="835">
        <v>32.28</v>
      </c>
      <c r="N865" s="832">
        <v>1</v>
      </c>
      <c r="O865" s="836">
        <v>1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25</v>
      </c>
      <c r="B866" s="832" t="s">
        <v>1399</v>
      </c>
      <c r="C866" s="832" t="s">
        <v>1408</v>
      </c>
      <c r="D866" s="833" t="s">
        <v>2198</v>
      </c>
      <c r="E866" s="834" t="s">
        <v>1422</v>
      </c>
      <c r="F866" s="832" t="s">
        <v>1400</v>
      </c>
      <c r="G866" s="832" t="s">
        <v>1455</v>
      </c>
      <c r="H866" s="832" t="s">
        <v>569</v>
      </c>
      <c r="I866" s="832" t="s">
        <v>1456</v>
      </c>
      <c r="J866" s="832" t="s">
        <v>1457</v>
      </c>
      <c r="K866" s="832" t="s">
        <v>1458</v>
      </c>
      <c r="L866" s="835">
        <v>132.97999999999999</v>
      </c>
      <c r="M866" s="835">
        <v>398.93999999999994</v>
      </c>
      <c r="N866" s="832">
        <v>3</v>
      </c>
      <c r="O866" s="836">
        <v>3</v>
      </c>
      <c r="P866" s="835">
        <v>132.97999999999999</v>
      </c>
      <c r="Q866" s="837">
        <v>0.33333333333333337</v>
      </c>
      <c r="R866" s="832">
        <v>1</v>
      </c>
      <c r="S866" s="837">
        <v>0.33333333333333331</v>
      </c>
      <c r="T866" s="836">
        <v>1</v>
      </c>
      <c r="U866" s="838">
        <v>0.33333333333333331</v>
      </c>
    </row>
    <row r="867" spans="1:21" ht="14.4" customHeight="1" x14ac:dyDescent="0.3">
      <c r="A867" s="831">
        <v>25</v>
      </c>
      <c r="B867" s="832" t="s">
        <v>1399</v>
      </c>
      <c r="C867" s="832" t="s">
        <v>1408</v>
      </c>
      <c r="D867" s="833" t="s">
        <v>2198</v>
      </c>
      <c r="E867" s="834" t="s">
        <v>1422</v>
      </c>
      <c r="F867" s="832" t="s">
        <v>1400</v>
      </c>
      <c r="G867" s="832" t="s">
        <v>1461</v>
      </c>
      <c r="H867" s="832" t="s">
        <v>606</v>
      </c>
      <c r="I867" s="832" t="s">
        <v>1481</v>
      </c>
      <c r="J867" s="832" t="s">
        <v>641</v>
      </c>
      <c r="K867" s="832" t="s">
        <v>1482</v>
      </c>
      <c r="L867" s="835">
        <v>24.22</v>
      </c>
      <c r="M867" s="835">
        <v>48.44</v>
      </c>
      <c r="N867" s="832">
        <v>2</v>
      </c>
      <c r="O867" s="836">
        <v>1.5</v>
      </c>
      <c r="P867" s="835"/>
      <c r="Q867" s="837">
        <v>0</v>
      </c>
      <c r="R867" s="832"/>
      <c r="S867" s="837">
        <v>0</v>
      </c>
      <c r="T867" s="836"/>
      <c r="U867" s="838">
        <v>0</v>
      </c>
    </row>
    <row r="868" spans="1:21" ht="14.4" customHeight="1" x14ac:dyDescent="0.3">
      <c r="A868" s="831">
        <v>25</v>
      </c>
      <c r="B868" s="832" t="s">
        <v>1399</v>
      </c>
      <c r="C868" s="832" t="s">
        <v>1408</v>
      </c>
      <c r="D868" s="833" t="s">
        <v>2198</v>
      </c>
      <c r="E868" s="834" t="s">
        <v>1422</v>
      </c>
      <c r="F868" s="832" t="s">
        <v>1400</v>
      </c>
      <c r="G868" s="832" t="s">
        <v>1464</v>
      </c>
      <c r="H868" s="832" t="s">
        <v>606</v>
      </c>
      <c r="I868" s="832" t="s">
        <v>1329</v>
      </c>
      <c r="J868" s="832" t="s">
        <v>1330</v>
      </c>
      <c r="K868" s="832" t="s">
        <v>1331</v>
      </c>
      <c r="L868" s="835">
        <v>0</v>
      </c>
      <c r="M868" s="835">
        <v>0</v>
      </c>
      <c r="N868" s="832">
        <v>1</v>
      </c>
      <c r="O868" s="836">
        <v>0.5</v>
      </c>
      <c r="P868" s="835"/>
      <c r="Q868" s="837"/>
      <c r="R868" s="832"/>
      <c r="S868" s="837">
        <v>0</v>
      </c>
      <c r="T868" s="836"/>
      <c r="U868" s="838">
        <v>0</v>
      </c>
    </row>
    <row r="869" spans="1:21" ht="14.4" customHeight="1" x14ac:dyDescent="0.3">
      <c r="A869" s="831">
        <v>25</v>
      </c>
      <c r="B869" s="832" t="s">
        <v>1399</v>
      </c>
      <c r="C869" s="832" t="s">
        <v>1408</v>
      </c>
      <c r="D869" s="833" t="s">
        <v>2198</v>
      </c>
      <c r="E869" s="834" t="s">
        <v>1423</v>
      </c>
      <c r="F869" s="832" t="s">
        <v>1400</v>
      </c>
      <c r="G869" s="832" t="s">
        <v>1454</v>
      </c>
      <c r="H869" s="832" t="s">
        <v>569</v>
      </c>
      <c r="I869" s="832" t="s">
        <v>1506</v>
      </c>
      <c r="J869" s="832" t="s">
        <v>1018</v>
      </c>
      <c r="K869" s="832" t="s">
        <v>1265</v>
      </c>
      <c r="L869" s="835">
        <v>154.36000000000001</v>
      </c>
      <c r="M869" s="835">
        <v>154.36000000000001</v>
      </c>
      <c r="N869" s="832">
        <v>1</v>
      </c>
      <c r="O869" s="836">
        <v>1</v>
      </c>
      <c r="P869" s="835">
        <v>154.36000000000001</v>
      </c>
      <c r="Q869" s="837">
        <v>1</v>
      </c>
      <c r="R869" s="832">
        <v>1</v>
      </c>
      <c r="S869" s="837">
        <v>1</v>
      </c>
      <c r="T869" s="836">
        <v>1</v>
      </c>
      <c r="U869" s="838">
        <v>1</v>
      </c>
    </row>
    <row r="870" spans="1:21" ht="14.4" customHeight="1" x14ac:dyDescent="0.3">
      <c r="A870" s="831">
        <v>25</v>
      </c>
      <c r="B870" s="832" t="s">
        <v>1399</v>
      </c>
      <c r="C870" s="832" t="s">
        <v>1408</v>
      </c>
      <c r="D870" s="833" t="s">
        <v>2198</v>
      </c>
      <c r="E870" s="834" t="s">
        <v>1423</v>
      </c>
      <c r="F870" s="832" t="s">
        <v>1400</v>
      </c>
      <c r="G870" s="832" t="s">
        <v>1598</v>
      </c>
      <c r="H870" s="832" t="s">
        <v>569</v>
      </c>
      <c r="I870" s="832" t="s">
        <v>2131</v>
      </c>
      <c r="J870" s="832" t="s">
        <v>1669</v>
      </c>
      <c r="K870" s="832" t="s">
        <v>1361</v>
      </c>
      <c r="L870" s="835">
        <v>0</v>
      </c>
      <c r="M870" s="835">
        <v>0</v>
      </c>
      <c r="N870" s="832">
        <v>1</v>
      </c>
      <c r="O870" s="836">
        <v>0.5</v>
      </c>
      <c r="P870" s="835">
        <v>0</v>
      </c>
      <c r="Q870" s="837"/>
      <c r="R870" s="832">
        <v>1</v>
      </c>
      <c r="S870" s="837">
        <v>1</v>
      </c>
      <c r="T870" s="836">
        <v>0.5</v>
      </c>
      <c r="U870" s="838">
        <v>1</v>
      </c>
    </row>
    <row r="871" spans="1:21" ht="14.4" customHeight="1" x14ac:dyDescent="0.3">
      <c r="A871" s="831">
        <v>25</v>
      </c>
      <c r="B871" s="832" t="s">
        <v>1399</v>
      </c>
      <c r="C871" s="832" t="s">
        <v>1408</v>
      </c>
      <c r="D871" s="833" t="s">
        <v>2198</v>
      </c>
      <c r="E871" s="834" t="s">
        <v>1423</v>
      </c>
      <c r="F871" s="832" t="s">
        <v>1400</v>
      </c>
      <c r="G871" s="832" t="s">
        <v>1688</v>
      </c>
      <c r="H871" s="832" t="s">
        <v>569</v>
      </c>
      <c r="I871" s="832" t="s">
        <v>1689</v>
      </c>
      <c r="J871" s="832" t="s">
        <v>723</v>
      </c>
      <c r="K871" s="832" t="s">
        <v>1690</v>
      </c>
      <c r="L871" s="835">
        <v>119.38</v>
      </c>
      <c r="M871" s="835">
        <v>119.38</v>
      </c>
      <c r="N871" s="832">
        <v>1</v>
      </c>
      <c r="O871" s="836">
        <v>0.5</v>
      </c>
      <c r="P871" s="835">
        <v>119.38</v>
      </c>
      <c r="Q871" s="837">
        <v>1</v>
      </c>
      <c r="R871" s="832">
        <v>1</v>
      </c>
      <c r="S871" s="837">
        <v>1</v>
      </c>
      <c r="T871" s="836">
        <v>0.5</v>
      </c>
      <c r="U871" s="838">
        <v>1</v>
      </c>
    </row>
    <row r="872" spans="1:21" ht="14.4" customHeight="1" x14ac:dyDescent="0.3">
      <c r="A872" s="831">
        <v>25</v>
      </c>
      <c r="B872" s="832" t="s">
        <v>1399</v>
      </c>
      <c r="C872" s="832" t="s">
        <v>1408</v>
      </c>
      <c r="D872" s="833" t="s">
        <v>2198</v>
      </c>
      <c r="E872" s="834" t="s">
        <v>1432</v>
      </c>
      <c r="F872" s="832" t="s">
        <v>1400</v>
      </c>
      <c r="G872" s="832" t="s">
        <v>1454</v>
      </c>
      <c r="H872" s="832" t="s">
        <v>569</v>
      </c>
      <c r="I872" s="832" t="s">
        <v>1591</v>
      </c>
      <c r="J872" s="832" t="s">
        <v>1592</v>
      </c>
      <c r="K872" s="832" t="s">
        <v>1593</v>
      </c>
      <c r="L872" s="835">
        <v>154.36000000000001</v>
      </c>
      <c r="M872" s="835">
        <v>771.80000000000007</v>
      </c>
      <c r="N872" s="832">
        <v>5</v>
      </c>
      <c r="O872" s="836">
        <v>5</v>
      </c>
      <c r="P872" s="835">
        <v>154.36000000000001</v>
      </c>
      <c r="Q872" s="837">
        <v>0.2</v>
      </c>
      <c r="R872" s="832">
        <v>1</v>
      </c>
      <c r="S872" s="837">
        <v>0.2</v>
      </c>
      <c r="T872" s="836">
        <v>1</v>
      </c>
      <c r="U872" s="838">
        <v>0.2</v>
      </c>
    </row>
    <row r="873" spans="1:21" ht="14.4" customHeight="1" x14ac:dyDescent="0.3">
      <c r="A873" s="831">
        <v>25</v>
      </c>
      <c r="B873" s="832" t="s">
        <v>1399</v>
      </c>
      <c r="C873" s="832" t="s">
        <v>1408</v>
      </c>
      <c r="D873" s="833" t="s">
        <v>2198</v>
      </c>
      <c r="E873" s="834" t="s">
        <v>1432</v>
      </c>
      <c r="F873" s="832" t="s">
        <v>1400</v>
      </c>
      <c r="G873" s="832" t="s">
        <v>1454</v>
      </c>
      <c r="H873" s="832" t="s">
        <v>606</v>
      </c>
      <c r="I873" s="832" t="s">
        <v>1264</v>
      </c>
      <c r="J873" s="832" t="s">
        <v>1018</v>
      </c>
      <c r="K873" s="832" t="s">
        <v>1265</v>
      </c>
      <c r="L873" s="835">
        <v>154.36000000000001</v>
      </c>
      <c r="M873" s="835">
        <v>17288.320000000014</v>
      </c>
      <c r="N873" s="832">
        <v>112</v>
      </c>
      <c r="O873" s="836">
        <v>109</v>
      </c>
      <c r="P873" s="835">
        <v>3550.280000000002</v>
      </c>
      <c r="Q873" s="837">
        <v>0.20535714285714279</v>
      </c>
      <c r="R873" s="832">
        <v>23</v>
      </c>
      <c r="S873" s="837">
        <v>0.20535714285714285</v>
      </c>
      <c r="T873" s="836">
        <v>23</v>
      </c>
      <c r="U873" s="838">
        <v>0.21100917431192662</v>
      </c>
    </row>
    <row r="874" spans="1:21" ht="14.4" customHeight="1" x14ac:dyDescent="0.3">
      <c r="A874" s="831">
        <v>25</v>
      </c>
      <c r="B874" s="832" t="s">
        <v>1399</v>
      </c>
      <c r="C874" s="832" t="s">
        <v>1408</v>
      </c>
      <c r="D874" s="833" t="s">
        <v>2198</v>
      </c>
      <c r="E874" s="834" t="s">
        <v>1432</v>
      </c>
      <c r="F874" s="832" t="s">
        <v>1400</v>
      </c>
      <c r="G874" s="832" t="s">
        <v>1454</v>
      </c>
      <c r="H874" s="832" t="s">
        <v>606</v>
      </c>
      <c r="I874" s="832" t="s">
        <v>2170</v>
      </c>
      <c r="J874" s="832" t="s">
        <v>2171</v>
      </c>
      <c r="K874" s="832" t="s">
        <v>2172</v>
      </c>
      <c r="L874" s="835">
        <v>66.08</v>
      </c>
      <c r="M874" s="835">
        <v>66.08</v>
      </c>
      <c r="N874" s="832">
        <v>1</v>
      </c>
      <c r="O874" s="836">
        <v>1</v>
      </c>
      <c r="P874" s="835"/>
      <c r="Q874" s="837">
        <v>0</v>
      </c>
      <c r="R874" s="832"/>
      <c r="S874" s="837">
        <v>0</v>
      </c>
      <c r="T874" s="836"/>
      <c r="U874" s="838">
        <v>0</v>
      </c>
    </row>
    <row r="875" spans="1:21" ht="14.4" customHeight="1" x14ac:dyDescent="0.3">
      <c r="A875" s="831">
        <v>25</v>
      </c>
      <c r="B875" s="832" t="s">
        <v>1399</v>
      </c>
      <c r="C875" s="832" t="s">
        <v>1408</v>
      </c>
      <c r="D875" s="833" t="s">
        <v>2198</v>
      </c>
      <c r="E875" s="834" t="s">
        <v>1432</v>
      </c>
      <c r="F875" s="832" t="s">
        <v>1400</v>
      </c>
      <c r="G875" s="832" t="s">
        <v>1454</v>
      </c>
      <c r="H875" s="832" t="s">
        <v>606</v>
      </c>
      <c r="I875" s="832" t="s">
        <v>1389</v>
      </c>
      <c r="J875" s="832" t="s">
        <v>1390</v>
      </c>
      <c r="K875" s="832" t="s">
        <v>1391</v>
      </c>
      <c r="L875" s="835">
        <v>111.22</v>
      </c>
      <c r="M875" s="835">
        <v>111.22</v>
      </c>
      <c r="N875" s="832">
        <v>1</v>
      </c>
      <c r="O875" s="836">
        <v>1</v>
      </c>
      <c r="P875" s="835"/>
      <c r="Q875" s="837">
        <v>0</v>
      </c>
      <c r="R875" s="832"/>
      <c r="S875" s="837">
        <v>0</v>
      </c>
      <c r="T875" s="836"/>
      <c r="U875" s="838">
        <v>0</v>
      </c>
    </row>
    <row r="876" spans="1:21" ht="14.4" customHeight="1" x14ac:dyDescent="0.3">
      <c r="A876" s="831">
        <v>25</v>
      </c>
      <c r="B876" s="832" t="s">
        <v>1399</v>
      </c>
      <c r="C876" s="832" t="s">
        <v>1408</v>
      </c>
      <c r="D876" s="833" t="s">
        <v>2198</v>
      </c>
      <c r="E876" s="834" t="s">
        <v>1432</v>
      </c>
      <c r="F876" s="832" t="s">
        <v>1400</v>
      </c>
      <c r="G876" s="832" t="s">
        <v>1454</v>
      </c>
      <c r="H876" s="832" t="s">
        <v>606</v>
      </c>
      <c r="I876" s="832" t="s">
        <v>1738</v>
      </c>
      <c r="J876" s="832" t="s">
        <v>1739</v>
      </c>
      <c r="K876" s="832" t="s">
        <v>1740</v>
      </c>
      <c r="L876" s="835">
        <v>75.73</v>
      </c>
      <c r="M876" s="835">
        <v>75.73</v>
      </c>
      <c r="N876" s="832">
        <v>1</v>
      </c>
      <c r="O876" s="836">
        <v>1</v>
      </c>
      <c r="P876" s="835">
        <v>75.73</v>
      </c>
      <c r="Q876" s="837">
        <v>1</v>
      </c>
      <c r="R876" s="832">
        <v>1</v>
      </c>
      <c r="S876" s="837">
        <v>1</v>
      </c>
      <c r="T876" s="836">
        <v>1</v>
      </c>
      <c r="U876" s="838">
        <v>1</v>
      </c>
    </row>
    <row r="877" spans="1:21" ht="14.4" customHeight="1" x14ac:dyDescent="0.3">
      <c r="A877" s="831">
        <v>25</v>
      </c>
      <c r="B877" s="832" t="s">
        <v>1399</v>
      </c>
      <c r="C877" s="832" t="s">
        <v>1408</v>
      </c>
      <c r="D877" s="833" t="s">
        <v>2198</v>
      </c>
      <c r="E877" s="834" t="s">
        <v>1432</v>
      </c>
      <c r="F877" s="832" t="s">
        <v>1400</v>
      </c>
      <c r="G877" s="832" t="s">
        <v>1507</v>
      </c>
      <c r="H877" s="832" t="s">
        <v>569</v>
      </c>
      <c r="I877" s="832" t="s">
        <v>1555</v>
      </c>
      <c r="J877" s="832" t="s">
        <v>1272</v>
      </c>
      <c r="K877" s="832" t="s">
        <v>1556</v>
      </c>
      <c r="L877" s="835">
        <v>238.72</v>
      </c>
      <c r="M877" s="835">
        <v>238.72</v>
      </c>
      <c r="N877" s="832">
        <v>1</v>
      </c>
      <c r="O877" s="836">
        <v>1</v>
      </c>
      <c r="P877" s="835"/>
      <c r="Q877" s="837">
        <v>0</v>
      </c>
      <c r="R877" s="832"/>
      <c r="S877" s="837">
        <v>0</v>
      </c>
      <c r="T877" s="836"/>
      <c r="U877" s="838">
        <v>0</v>
      </c>
    </row>
    <row r="878" spans="1:21" ht="14.4" customHeight="1" x14ac:dyDescent="0.3">
      <c r="A878" s="831">
        <v>25</v>
      </c>
      <c r="B878" s="832" t="s">
        <v>1399</v>
      </c>
      <c r="C878" s="832" t="s">
        <v>1408</v>
      </c>
      <c r="D878" s="833" t="s">
        <v>2198</v>
      </c>
      <c r="E878" s="834" t="s">
        <v>1432</v>
      </c>
      <c r="F878" s="832" t="s">
        <v>1400</v>
      </c>
      <c r="G878" s="832" t="s">
        <v>1488</v>
      </c>
      <c r="H878" s="832" t="s">
        <v>569</v>
      </c>
      <c r="I878" s="832" t="s">
        <v>1489</v>
      </c>
      <c r="J878" s="832" t="s">
        <v>1054</v>
      </c>
      <c r="K878" s="832" t="s">
        <v>1490</v>
      </c>
      <c r="L878" s="835">
        <v>48.09</v>
      </c>
      <c r="M878" s="835">
        <v>48.09</v>
      </c>
      <c r="N878" s="832">
        <v>1</v>
      </c>
      <c r="O878" s="836">
        <v>1</v>
      </c>
      <c r="P878" s="835"/>
      <c r="Q878" s="837">
        <v>0</v>
      </c>
      <c r="R878" s="832"/>
      <c r="S878" s="837">
        <v>0</v>
      </c>
      <c r="T878" s="836"/>
      <c r="U878" s="838">
        <v>0</v>
      </c>
    </row>
    <row r="879" spans="1:21" ht="14.4" customHeight="1" x14ac:dyDescent="0.3">
      <c r="A879" s="831">
        <v>25</v>
      </c>
      <c r="B879" s="832" t="s">
        <v>1399</v>
      </c>
      <c r="C879" s="832" t="s">
        <v>1408</v>
      </c>
      <c r="D879" s="833" t="s">
        <v>2198</v>
      </c>
      <c r="E879" s="834" t="s">
        <v>1432</v>
      </c>
      <c r="F879" s="832" t="s">
        <v>1400</v>
      </c>
      <c r="G879" s="832" t="s">
        <v>1455</v>
      </c>
      <c r="H879" s="832" t="s">
        <v>569</v>
      </c>
      <c r="I879" s="832" t="s">
        <v>1456</v>
      </c>
      <c r="J879" s="832" t="s">
        <v>1457</v>
      </c>
      <c r="K879" s="832" t="s">
        <v>1458</v>
      </c>
      <c r="L879" s="835">
        <v>132.97999999999999</v>
      </c>
      <c r="M879" s="835">
        <v>1063.8399999999999</v>
      </c>
      <c r="N879" s="832">
        <v>8</v>
      </c>
      <c r="O879" s="836">
        <v>8</v>
      </c>
      <c r="P879" s="835">
        <v>265.95999999999998</v>
      </c>
      <c r="Q879" s="837">
        <v>0.25</v>
      </c>
      <c r="R879" s="832">
        <v>2</v>
      </c>
      <c r="S879" s="837">
        <v>0.25</v>
      </c>
      <c r="T879" s="836">
        <v>2</v>
      </c>
      <c r="U879" s="838">
        <v>0.25</v>
      </c>
    </row>
    <row r="880" spans="1:21" ht="14.4" customHeight="1" x14ac:dyDescent="0.3">
      <c r="A880" s="831">
        <v>25</v>
      </c>
      <c r="B880" s="832" t="s">
        <v>1399</v>
      </c>
      <c r="C880" s="832" t="s">
        <v>1408</v>
      </c>
      <c r="D880" s="833" t="s">
        <v>2198</v>
      </c>
      <c r="E880" s="834" t="s">
        <v>1432</v>
      </c>
      <c r="F880" s="832" t="s">
        <v>1400</v>
      </c>
      <c r="G880" s="832" t="s">
        <v>1455</v>
      </c>
      <c r="H880" s="832" t="s">
        <v>569</v>
      </c>
      <c r="I880" s="832" t="s">
        <v>1540</v>
      </c>
      <c r="J880" s="832" t="s">
        <v>1457</v>
      </c>
      <c r="K880" s="832" t="s">
        <v>1458</v>
      </c>
      <c r="L880" s="835">
        <v>132.97999999999999</v>
      </c>
      <c r="M880" s="835">
        <v>132.97999999999999</v>
      </c>
      <c r="N880" s="832">
        <v>1</v>
      </c>
      <c r="O880" s="836">
        <v>1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25</v>
      </c>
      <c r="B881" s="832" t="s">
        <v>1399</v>
      </c>
      <c r="C881" s="832" t="s">
        <v>1408</v>
      </c>
      <c r="D881" s="833" t="s">
        <v>2198</v>
      </c>
      <c r="E881" s="834" t="s">
        <v>1432</v>
      </c>
      <c r="F881" s="832" t="s">
        <v>1400</v>
      </c>
      <c r="G881" s="832" t="s">
        <v>1461</v>
      </c>
      <c r="H881" s="832" t="s">
        <v>606</v>
      </c>
      <c r="I881" s="832" t="s">
        <v>1481</v>
      </c>
      <c r="J881" s="832" t="s">
        <v>641</v>
      </c>
      <c r="K881" s="832" t="s">
        <v>1482</v>
      </c>
      <c r="L881" s="835">
        <v>24.22</v>
      </c>
      <c r="M881" s="835">
        <v>532.84000000000015</v>
      </c>
      <c r="N881" s="832">
        <v>22</v>
      </c>
      <c r="O881" s="836">
        <v>18</v>
      </c>
      <c r="P881" s="835">
        <v>48.44</v>
      </c>
      <c r="Q881" s="837">
        <v>9.0909090909090884E-2</v>
      </c>
      <c r="R881" s="832">
        <v>2</v>
      </c>
      <c r="S881" s="837">
        <v>9.0909090909090912E-2</v>
      </c>
      <c r="T881" s="836">
        <v>2</v>
      </c>
      <c r="U881" s="838">
        <v>0.1111111111111111</v>
      </c>
    </row>
    <row r="882" spans="1:21" ht="14.4" customHeight="1" x14ac:dyDescent="0.3">
      <c r="A882" s="831">
        <v>25</v>
      </c>
      <c r="B882" s="832" t="s">
        <v>1399</v>
      </c>
      <c r="C882" s="832" t="s">
        <v>1408</v>
      </c>
      <c r="D882" s="833" t="s">
        <v>2198</v>
      </c>
      <c r="E882" s="834" t="s">
        <v>1432</v>
      </c>
      <c r="F882" s="832" t="s">
        <v>1400</v>
      </c>
      <c r="G882" s="832" t="s">
        <v>1461</v>
      </c>
      <c r="H882" s="832" t="s">
        <v>569</v>
      </c>
      <c r="I882" s="832" t="s">
        <v>1568</v>
      </c>
      <c r="J882" s="832" t="s">
        <v>641</v>
      </c>
      <c r="K882" s="832" t="s">
        <v>1569</v>
      </c>
      <c r="L882" s="835">
        <v>48.42</v>
      </c>
      <c r="M882" s="835">
        <v>48.42</v>
      </c>
      <c r="N882" s="832">
        <v>1</v>
      </c>
      <c r="O882" s="836">
        <v>1</v>
      </c>
      <c r="P882" s="835"/>
      <c r="Q882" s="837">
        <v>0</v>
      </c>
      <c r="R882" s="832"/>
      <c r="S882" s="837">
        <v>0</v>
      </c>
      <c r="T882" s="836"/>
      <c r="U882" s="838">
        <v>0</v>
      </c>
    </row>
    <row r="883" spans="1:21" ht="14.4" customHeight="1" x14ac:dyDescent="0.3">
      <c r="A883" s="831">
        <v>25</v>
      </c>
      <c r="B883" s="832" t="s">
        <v>1399</v>
      </c>
      <c r="C883" s="832" t="s">
        <v>1408</v>
      </c>
      <c r="D883" s="833" t="s">
        <v>2198</v>
      </c>
      <c r="E883" s="834" t="s">
        <v>1432</v>
      </c>
      <c r="F883" s="832" t="s">
        <v>1400</v>
      </c>
      <c r="G883" s="832" t="s">
        <v>1461</v>
      </c>
      <c r="H883" s="832" t="s">
        <v>569</v>
      </c>
      <c r="I883" s="832" t="s">
        <v>1462</v>
      </c>
      <c r="J883" s="832" t="s">
        <v>641</v>
      </c>
      <c r="K883" s="832" t="s">
        <v>1463</v>
      </c>
      <c r="L883" s="835">
        <v>24.22</v>
      </c>
      <c r="M883" s="835">
        <v>24.22</v>
      </c>
      <c r="N883" s="832">
        <v>1</v>
      </c>
      <c r="O883" s="836">
        <v>1</v>
      </c>
      <c r="P883" s="835">
        <v>24.22</v>
      </c>
      <c r="Q883" s="837">
        <v>1</v>
      </c>
      <c r="R883" s="832">
        <v>1</v>
      </c>
      <c r="S883" s="837">
        <v>1</v>
      </c>
      <c r="T883" s="836">
        <v>1</v>
      </c>
      <c r="U883" s="838">
        <v>1</v>
      </c>
    </row>
    <row r="884" spans="1:21" ht="14.4" customHeight="1" x14ac:dyDescent="0.3">
      <c r="A884" s="831">
        <v>25</v>
      </c>
      <c r="B884" s="832" t="s">
        <v>1399</v>
      </c>
      <c r="C884" s="832" t="s">
        <v>1408</v>
      </c>
      <c r="D884" s="833" t="s">
        <v>2198</v>
      </c>
      <c r="E884" s="834" t="s">
        <v>1432</v>
      </c>
      <c r="F884" s="832" t="s">
        <v>1400</v>
      </c>
      <c r="G884" s="832" t="s">
        <v>1464</v>
      </c>
      <c r="H884" s="832" t="s">
        <v>606</v>
      </c>
      <c r="I884" s="832" t="s">
        <v>1329</v>
      </c>
      <c r="J884" s="832" t="s">
        <v>1330</v>
      </c>
      <c r="K884" s="832" t="s">
        <v>1331</v>
      </c>
      <c r="L884" s="835">
        <v>0</v>
      </c>
      <c r="M884" s="835">
        <v>0</v>
      </c>
      <c r="N884" s="832">
        <v>1</v>
      </c>
      <c r="O884" s="836">
        <v>1</v>
      </c>
      <c r="P884" s="835"/>
      <c r="Q884" s="837"/>
      <c r="R884" s="832"/>
      <c r="S884" s="837">
        <v>0</v>
      </c>
      <c r="T884" s="836"/>
      <c r="U884" s="838">
        <v>0</v>
      </c>
    </row>
    <row r="885" spans="1:21" ht="14.4" customHeight="1" x14ac:dyDescent="0.3">
      <c r="A885" s="831">
        <v>25</v>
      </c>
      <c r="B885" s="832" t="s">
        <v>1399</v>
      </c>
      <c r="C885" s="832" t="s">
        <v>1408</v>
      </c>
      <c r="D885" s="833" t="s">
        <v>2198</v>
      </c>
      <c r="E885" s="834" t="s">
        <v>1435</v>
      </c>
      <c r="F885" s="832" t="s">
        <v>1400</v>
      </c>
      <c r="G885" s="832" t="s">
        <v>1454</v>
      </c>
      <c r="H885" s="832" t="s">
        <v>606</v>
      </c>
      <c r="I885" s="832" t="s">
        <v>1264</v>
      </c>
      <c r="J885" s="832" t="s">
        <v>1018</v>
      </c>
      <c r="K885" s="832" t="s">
        <v>1265</v>
      </c>
      <c r="L885" s="835">
        <v>154.36000000000001</v>
      </c>
      <c r="M885" s="835">
        <v>2315.400000000001</v>
      </c>
      <c r="N885" s="832">
        <v>15</v>
      </c>
      <c r="O885" s="836">
        <v>14</v>
      </c>
      <c r="P885" s="835">
        <v>154.36000000000001</v>
      </c>
      <c r="Q885" s="837">
        <v>6.6666666666666638E-2</v>
      </c>
      <c r="R885" s="832">
        <v>1</v>
      </c>
      <c r="S885" s="837">
        <v>6.6666666666666666E-2</v>
      </c>
      <c r="T885" s="836">
        <v>1</v>
      </c>
      <c r="U885" s="838">
        <v>7.1428571428571425E-2</v>
      </c>
    </row>
    <row r="886" spans="1:21" ht="14.4" customHeight="1" x14ac:dyDescent="0.3">
      <c r="A886" s="831">
        <v>25</v>
      </c>
      <c r="B886" s="832" t="s">
        <v>1399</v>
      </c>
      <c r="C886" s="832" t="s">
        <v>1408</v>
      </c>
      <c r="D886" s="833" t="s">
        <v>2198</v>
      </c>
      <c r="E886" s="834" t="s">
        <v>1435</v>
      </c>
      <c r="F886" s="832" t="s">
        <v>1400</v>
      </c>
      <c r="G886" s="832" t="s">
        <v>1454</v>
      </c>
      <c r="H886" s="832" t="s">
        <v>606</v>
      </c>
      <c r="I886" s="832" t="s">
        <v>1389</v>
      </c>
      <c r="J886" s="832" t="s">
        <v>1390</v>
      </c>
      <c r="K886" s="832" t="s">
        <v>1391</v>
      </c>
      <c r="L886" s="835">
        <v>111.22</v>
      </c>
      <c r="M886" s="835">
        <v>333.65999999999997</v>
      </c>
      <c r="N886" s="832">
        <v>3</v>
      </c>
      <c r="O886" s="836">
        <v>3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25</v>
      </c>
      <c r="B887" s="832" t="s">
        <v>1399</v>
      </c>
      <c r="C887" s="832" t="s">
        <v>1408</v>
      </c>
      <c r="D887" s="833" t="s">
        <v>2198</v>
      </c>
      <c r="E887" s="834" t="s">
        <v>1435</v>
      </c>
      <c r="F887" s="832" t="s">
        <v>1400</v>
      </c>
      <c r="G887" s="832" t="s">
        <v>1454</v>
      </c>
      <c r="H887" s="832" t="s">
        <v>569</v>
      </c>
      <c r="I887" s="832" t="s">
        <v>1506</v>
      </c>
      <c r="J887" s="832" t="s">
        <v>1018</v>
      </c>
      <c r="K887" s="832" t="s">
        <v>1265</v>
      </c>
      <c r="L887" s="835">
        <v>154.36000000000001</v>
      </c>
      <c r="M887" s="835">
        <v>463.08000000000004</v>
      </c>
      <c r="N887" s="832">
        <v>3</v>
      </c>
      <c r="O887" s="836">
        <v>2.5</v>
      </c>
      <c r="P887" s="835">
        <v>154.36000000000001</v>
      </c>
      <c r="Q887" s="837">
        <v>0.33333333333333331</v>
      </c>
      <c r="R887" s="832">
        <v>1</v>
      </c>
      <c r="S887" s="837">
        <v>0.33333333333333331</v>
      </c>
      <c r="T887" s="836">
        <v>1</v>
      </c>
      <c r="U887" s="838">
        <v>0.4</v>
      </c>
    </row>
    <row r="888" spans="1:21" ht="14.4" customHeight="1" x14ac:dyDescent="0.3">
      <c r="A888" s="831">
        <v>25</v>
      </c>
      <c r="B888" s="832" t="s">
        <v>1399</v>
      </c>
      <c r="C888" s="832" t="s">
        <v>1408</v>
      </c>
      <c r="D888" s="833" t="s">
        <v>2198</v>
      </c>
      <c r="E888" s="834" t="s">
        <v>1435</v>
      </c>
      <c r="F888" s="832" t="s">
        <v>1400</v>
      </c>
      <c r="G888" s="832" t="s">
        <v>1455</v>
      </c>
      <c r="H888" s="832" t="s">
        <v>569</v>
      </c>
      <c r="I888" s="832" t="s">
        <v>1456</v>
      </c>
      <c r="J888" s="832" t="s">
        <v>1457</v>
      </c>
      <c r="K888" s="832" t="s">
        <v>1458</v>
      </c>
      <c r="L888" s="835">
        <v>132.97999999999999</v>
      </c>
      <c r="M888" s="835">
        <v>265.95999999999998</v>
      </c>
      <c r="N888" s="832">
        <v>2</v>
      </c>
      <c r="O888" s="836">
        <v>2</v>
      </c>
      <c r="P888" s="835"/>
      <c r="Q888" s="837">
        <v>0</v>
      </c>
      <c r="R888" s="832"/>
      <c r="S888" s="837">
        <v>0</v>
      </c>
      <c r="T888" s="836"/>
      <c r="U888" s="838">
        <v>0</v>
      </c>
    </row>
    <row r="889" spans="1:21" ht="14.4" customHeight="1" x14ac:dyDescent="0.3">
      <c r="A889" s="831">
        <v>25</v>
      </c>
      <c r="B889" s="832" t="s">
        <v>1399</v>
      </c>
      <c r="C889" s="832" t="s">
        <v>1408</v>
      </c>
      <c r="D889" s="833" t="s">
        <v>2198</v>
      </c>
      <c r="E889" s="834" t="s">
        <v>1435</v>
      </c>
      <c r="F889" s="832" t="s">
        <v>1400</v>
      </c>
      <c r="G889" s="832" t="s">
        <v>1455</v>
      </c>
      <c r="H889" s="832" t="s">
        <v>569</v>
      </c>
      <c r="I889" s="832" t="s">
        <v>1540</v>
      </c>
      <c r="J889" s="832" t="s">
        <v>1457</v>
      </c>
      <c r="K889" s="832" t="s">
        <v>1458</v>
      </c>
      <c r="L889" s="835">
        <v>132.97999999999999</v>
      </c>
      <c r="M889" s="835">
        <v>132.97999999999999</v>
      </c>
      <c r="N889" s="832">
        <v>1</v>
      </c>
      <c r="O889" s="836">
        <v>1</v>
      </c>
      <c r="P889" s="835"/>
      <c r="Q889" s="837">
        <v>0</v>
      </c>
      <c r="R889" s="832"/>
      <c r="S889" s="837">
        <v>0</v>
      </c>
      <c r="T889" s="836"/>
      <c r="U889" s="838">
        <v>0</v>
      </c>
    </row>
    <row r="890" spans="1:21" ht="14.4" customHeight="1" x14ac:dyDescent="0.3">
      <c r="A890" s="831">
        <v>25</v>
      </c>
      <c r="B890" s="832" t="s">
        <v>1399</v>
      </c>
      <c r="C890" s="832" t="s">
        <v>1408</v>
      </c>
      <c r="D890" s="833" t="s">
        <v>2198</v>
      </c>
      <c r="E890" s="834" t="s">
        <v>1435</v>
      </c>
      <c r="F890" s="832" t="s">
        <v>1400</v>
      </c>
      <c r="G890" s="832" t="s">
        <v>1461</v>
      </c>
      <c r="H890" s="832" t="s">
        <v>606</v>
      </c>
      <c r="I890" s="832" t="s">
        <v>1481</v>
      </c>
      <c r="J890" s="832" t="s">
        <v>641</v>
      </c>
      <c r="K890" s="832" t="s">
        <v>1482</v>
      </c>
      <c r="L890" s="835">
        <v>24.22</v>
      </c>
      <c r="M890" s="835">
        <v>72.66</v>
      </c>
      <c r="N890" s="832">
        <v>3</v>
      </c>
      <c r="O890" s="836">
        <v>3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" customHeight="1" x14ac:dyDescent="0.3">
      <c r="A891" s="831">
        <v>25</v>
      </c>
      <c r="B891" s="832" t="s">
        <v>1399</v>
      </c>
      <c r="C891" s="832" t="s">
        <v>1408</v>
      </c>
      <c r="D891" s="833" t="s">
        <v>2198</v>
      </c>
      <c r="E891" s="834" t="s">
        <v>1435</v>
      </c>
      <c r="F891" s="832" t="s">
        <v>1400</v>
      </c>
      <c r="G891" s="832" t="s">
        <v>1461</v>
      </c>
      <c r="H891" s="832" t="s">
        <v>569</v>
      </c>
      <c r="I891" s="832" t="s">
        <v>1462</v>
      </c>
      <c r="J891" s="832" t="s">
        <v>641</v>
      </c>
      <c r="K891" s="832" t="s">
        <v>1463</v>
      </c>
      <c r="L891" s="835">
        <v>24.22</v>
      </c>
      <c r="M891" s="835">
        <v>145.32</v>
      </c>
      <c r="N891" s="832">
        <v>6</v>
      </c>
      <c r="O891" s="836">
        <v>4.5</v>
      </c>
      <c r="P891" s="835">
        <v>24.22</v>
      </c>
      <c r="Q891" s="837">
        <v>0.16666666666666666</v>
      </c>
      <c r="R891" s="832">
        <v>1</v>
      </c>
      <c r="S891" s="837">
        <v>0.16666666666666666</v>
      </c>
      <c r="T891" s="836">
        <v>1</v>
      </c>
      <c r="U891" s="838">
        <v>0.22222222222222221</v>
      </c>
    </row>
    <row r="892" spans="1:21" ht="14.4" customHeight="1" x14ac:dyDescent="0.3">
      <c r="A892" s="831">
        <v>25</v>
      </c>
      <c r="B892" s="832" t="s">
        <v>1399</v>
      </c>
      <c r="C892" s="832" t="s">
        <v>1408</v>
      </c>
      <c r="D892" s="833" t="s">
        <v>2198</v>
      </c>
      <c r="E892" s="834" t="s">
        <v>1435</v>
      </c>
      <c r="F892" s="832" t="s">
        <v>1400</v>
      </c>
      <c r="G892" s="832" t="s">
        <v>1464</v>
      </c>
      <c r="H892" s="832" t="s">
        <v>606</v>
      </c>
      <c r="I892" s="832" t="s">
        <v>1329</v>
      </c>
      <c r="J892" s="832" t="s">
        <v>1330</v>
      </c>
      <c r="K892" s="832" t="s">
        <v>1331</v>
      </c>
      <c r="L892" s="835">
        <v>0</v>
      </c>
      <c r="M892" s="835">
        <v>0</v>
      </c>
      <c r="N892" s="832">
        <v>1</v>
      </c>
      <c r="O892" s="836">
        <v>1</v>
      </c>
      <c r="P892" s="835"/>
      <c r="Q892" s="837"/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25</v>
      </c>
      <c r="B893" s="832" t="s">
        <v>1399</v>
      </c>
      <c r="C893" s="832" t="s">
        <v>1408</v>
      </c>
      <c r="D893" s="833" t="s">
        <v>2198</v>
      </c>
      <c r="E893" s="834" t="s">
        <v>1438</v>
      </c>
      <c r="F893" s="832" t="s">
        <v>1400</v>
      </c>
      <c r="G893" s="832" t="s">
        <v>1454</v>
      </c>
      <c r="H893" s="832" t="s">
        <v>606</v>
      </c>
      <c r="I893" s="832" t="s">
        <v>1264</v>
      </c>
      <c r="J893" s="832" t="s">
        <v>1018</v>
      </c>
      <c r="K893" s="832" t="s">
        <v>1265</v>
      </c>
      <c r="L893" s="835">
        <v>154.36000000000001</v>
      </c>
      <c r="M893" s="835">
        <v>3087.2000000000012</v>
      </c>
      <c r="N893" s="832">
        <v>20</v>
      </c>
      <c r="O893" s="836">
        <v>20</v>
      </c>
      <c r="P893" s="835">
        <v>617.44000000000005</v>
      </c>
      <c r="Q893" s="837">
        <v>0.19999999999999993</v>
      </c>
      <c r="R893" s="832">
        <v>4</v>
      </c>
      <c r="S893" s="837">
        <v>0.2</v>
      </c>
      <c r="T893" s="836">
        <v>4</v>
      </c>
      <c r="U893" s="838">
        <v>0.2</v>
      </c>
    </row>
    <row r="894" spans="1:21" ht="14.4" customHeight="1" x14ac:dyDescent="0.3">
      <c r="A894" s="831">
        <v>25</v>
      </c>
      <c r="B894" s="832" t="s">
        <v>1399</v>
      </c>
      <c r="C894" s="832" t="s">
        <v>1408</v>
      </c>
      <c r="D894" s="833" t="s">
        <v>2198</v>
      </c>
      <c r="E894" s="834" t="s">
        <v>1438</v>
      </c>
      <c r="F894" s="832" t="s">
        <v>1400</v>
      </c>
      <c r="G894" s="832" t="s">
        <v>1454</v>
      </c>
      <c r="H894" s="832" t="s">
        <v>606</v>
      </c>
      <c r="I894" s="832" t="s">
        <v>1738</v>
      </c>
      <c r="J894" s="832" t="s">
        <v>1739</v>
      </c>
      <c r="K894" s="832" t="s">
        <v>1740</v>
      </c>
      <c r="L894" s="835">
        <v>75.73</v>
      </c>
      <c r="M894" s="835">
        <v>75.73</v>
      </c>
      <c r="N894" s="832">
        <v>1</v>
      </c>
      <c r="O894" s="836">
        <v>1</v>
      </c>
      <c r="P894" s="835"/>
      <c r="Q894" s="837">
        <v>0</v>
      </c>
      <c r="R894" s="832"/>
      <c r="S894" s="837">
        <v>0</v>
      </c>
      <c r="T894" s="836"/>
      <c r="U894" s="838">
        <v>0</v>
      </c>
    </row>
    <row r="895" spans="1:21" ht="14.4" customHeight="1" x14ac:dyDescent="0.3">
      <c r="A895" s="831">
        <v>25</v>
      </c>
      <c r="B895" s="832" t="s">
        <v>1399</v>
      </c>
      <c r="C895" s="832" t="s">
        <v>1408</v>
      </c>
      <c r="D895" s="833" t="s">
        <v>2198</v>
      </c>
      <c r="E895" s="834" t="s">
        <v>1438</v>
      </c>
      <c r="F895" s="832" t="s">
        <v>1400</v>
      </c>
      <c r="G895" s="832" t="s">
        <v>1454</v>
      </c>
      <c r="H895" s="832" t="s">
        <v>569</v>
      </c>
      <c r="I895" s="832" t="s">
        <v>1506</v>
      </c>
      <c r="J895" s="832" t="s">
        <v>1018</v>
      </c>
      <c r="K895" s="832" t="s">
        <v>1265</v>
      </c>
      <c r="L895" s="835">
        <v>154.36000000000001</v>
      </c>
      <c r="M895" s="835">
        <v>463.08000000000004</v>
      </c>
      <c r="N895" s="832">
        <v>3</v>
      </c>
      <c r="O895" s="836">
        <v>3</v>
      </c>
      <c r="P895" s="835">
        <v>154.36000000000001</v>
      </c>
      <c r="Q895" s="837">
        <v>0.33333333333333331</v>
      </c>
      <c r="R895" s="832">
        <v>1</v>
      </c>
      <c r="S895" s="837">
        <v>0.33333333333333331</v>
      </c>
      <c r="T895" s="836">
        <v>1</v>
      </c>
      <c r="U895" s="838">
        <v>0.33333333333333331</v>
      </c>
    </row>
    <row r="896" spans="1:21" ht="14.4" customHeight="1" x14ac:dyDescent="0.3">
      <c r="A896" s="831">
        <v>25</v>
      </c>
      <c r="B896" s="832" t="s">
        <v>1399</v>
      </c>
      <c r="C896" s="832" t="s">
        <v>1408</v>
      </c>
      <c r="D896" s="833" t="s">
        <v>2198</v>
      </c>
      <c r="E896" s="834" t="s">
        <v>1438</v>
      </c>
      <c r="F896" s="832" t="s">
        <v>1400</v>
      </c>
      <c r="G896" s="832" t="s">
        <v>1454</v>
      </c>
      <c r="H896" s="832" t="s">
        <v>569</v>
      </c>
      <c r="I896" s="832" t="s">
        <v>1576</v>
      </c>
      <c r="J896" s="832" t="s">
        <v>1018</v>
      </c>
      <c r="K896" s="832" t="s">
        <v>1265</v>
      </c>
      <c r="L896" s="835">
        <v>154.36000000000001</v>
      </c>
      <c r="M896" s="835">
        <v>154.36000000000001</v>
      </c>
      <c r="N896" s="832">
        <v>1</v>
      </c>
      <c r="O896" s="836">
        <v>1</v>
      </c>
      <c r="P896" s="835">
        <v>154.36000000000001</v>
      </c>
      <c r="Q896" s="837">
        <v>1</v>
      </c>
      <c r="R896" s="832">
        <v>1</v>
      </c>
      <c r="S896" s="837">
        <v>1</v>
      </c>
      <c r="T896" s="836">
        <v>1</v>
      </c>
      <c r="U896" s="838">
        <v>1</v>
      </c>
    </row>
    <row r="897" spans="1:21" ht="14.4" customHeight="1" x14ac:dyDescent="0.3">
      <c r="A897" s="831">
        <v>25</v>
      </c>
      <c r="B897" s="832" t="s">
        <v>1399</v>
      </c>
      <c r="C897" s="832" t="s">
        <v>1408</v>
      </c>
      <c r="D897" s="833" t="s">
        <v>2198</v>
      </c>
      <c r="E897" s="834" t="s">
        <v>1438</v>
      </c>
      <c r="F897" s="832" t="s">
        <v>1400</v>
      </c>
      <c r="G897" s="832" t="s">
        <v>1454</v>
      </c>
      <c r="H897" s="832" t="s">
        <v>569</v>
      </c>
      <c r="I897" s="832" t="s">
        <v>2173</v>
      </c>
      <c r="J897" s="832" t="s">
        <v>1018</v>
      </c>
      <c r="K897" s="832" t="s">
        <v>1265</v>
      </c>
      <c r="L897" s="835">
        <v>154.36000000000001</v>
      </c>
      <c r="M897" s="835">
        <v>154.36000000000001</v>
      </c>
      <c r="N897" s="832">
        <v>1</v>
      </c>
      <c r="O897" s="836">
        <v>1</v>
      </c>
      <c r="P897" s="835">
        <v>154.36000000000001</v>
      </c>
      <c r="Q897" s="837">
        <v>1</v>
      </c>
      <c r="R897" s="832">
        <v>1</v>
      </c>
      <c r="S897" s="837">
        <v>1</v>
      </c>
      <c r="T897" s="836">
        <v>1</v>
      </c>
      <c r="U897" s="838">
        <v>1</v>
      </c>
    </row>
    <row r="898" spans="1:21" ht="14.4" customHeight="1" x14ac:dyDescent="0.3">
      <c r="A898" s="831">
        <v>25</v>
      </c>
      <c r="B898" s="832" t="s">
        <v>1399</v>
      </c>
      <c r="C898" s="832" t="s">
        <v>1408</v>
      </c>
      <c r="D898" s="833" t="s">
        <v>2198</v>
      </c>
      <c r="E898" s="834" t="s">
        <v>1438</v>
      </c>
      <c r="F898" s="832" t="s">
        <v>1400</v>
      </c>
      <c r="G898" s="832" t="s">
        <v>1507</v>
      </c>
      <c r="H898" s="832" t="s">
        <v>569</v>
      </c>
      <c r="I898" s="832" t="s">
        <v>1555</v>
      </c>
      <c r="J898" s="832" t="s">
        <v>1272</v>
      </c>
      <c r="K898" s="832" t="s">
        <v>1556</v>
      </c>
      <c r="L898" s="835">
        <v>238.72</v>
      </c>
      <c r="M898" s="835">
        <v>238.72</v>
      </c>
      <c r="N898" s="832">
        <v>1</v>
      </c>
      <c r="O898" s="836">
        <v>1</v>
      </c>
      <c r="P898" s="835"/>
      <c r="Q898" s="837">
        <v>0</v>
      </c>
      <c r="R898" s="832"/>
      <c r="S898" s="837">
        <v>0</v>
      </c>
      <c r="T898" s="836"/>
      <c r="U898" s="838">
        <v>0</v>
      </c>
    </row>
    <row r="899" spans="1:21" ht="14.4" customHeight="1" x14ac:dyDescent="0.3">
      <c r="A899" s="831">
        <v>25</v>
      </c>
      <c r="B899" s="832" t="s">
        <v>1399</v>
      </c>
      <c r="C899" s="832" t="s">
        <v>1408</v>
      </c>
      <c r="D899" s="833" t="s">
        <v>2198</v>
      </c>
      <c r="E899" s="834" t="s">
        <v>1438</v>
      </c>
      <c r="F899" s="832" t="s">
        <v>1400</v>
      </c>
      <c r="G899" s="832" t="s">
        <v>1455</v>
      </c>
      <c r="H899" s="832" t="s">
        <v>569</v>
      </c>
      <c r="I899" s="832" t="s">
        <v>1456</v>
      </c>
      <c r="J899" s="832" t="s">
        <v>1457</v>
      </c>
      <c r="K899" s="832" t="s">
        <v>1458</v>
      </c>
      <c r="L899" s="835">
        <v>132.97999999999999</v>
      </c>
      <c r="M899" s="835">
        <v>664.9</v>
      </c>
      <c r="N899" s="832">
        <v>5</v>
      </c>
      <c r="O899" s="836">
        <v>4</v>
      </c>
      <c r="P899" s="835"/>
      <c r="Q899" s="837">
        <v>0</v>
      </c>
      <c r="R899" s="832"/>
      <c r="S899" s="837">
        <v>0</v>
      </c>
      <c r="T899" s="836"/>
      <c r="U899" s="838">
        <v>0</v>
      </c>
    </row>
    <row r="900" spans="1:21" ht="14.4" customHeight="1" x14ac:dyDescent="0.3">
      <c r="A900" s="831">
        <v>25</v>
      </c>
      <c r="B900" s="832" t="s">
        <v>1399</v>
      </c>
      <c r="C900" s="832" t="s">
        <v>1408</v>
      </c>
      <c r="D900" s="833" t="s">
        <v>2198</v>
      </c>
      <c r="E900" s="834" t="s">
        <v>1438</v>
      </c>
      <c r="F900" s="832" t="s">
        <v>1400</v>
      </c>
      <c r="G900" s="832" t="s">
        <v>1455</v>
      </c>
      <c r="H900" s="832" t="s">
        <v>569</v>
      </c>
      <c r="I900" s="832" t="s">
        <v>1616</v>
      </c>
      <c r="J900" s="832" t="s">
        <v>1457</v>
      </c>
      <c r="K900" s="832" t="s">
        <v>1617</v>
      </c>
      <c r="L900" s="835">
        <v>0</v>
      </c>
      <c r="M900" s="835">
        <v>0</v>
      </c>
      <c r="N900" s="832">
        <v>1</v>
      </c>
      <c r="O900" s="836">
        <v>1</v>
      </c>
      <c r="P900" s="835"/>
      <c r="Q900" s="837"/>
      <c r="R900" s="832"/>
      <c r="S900" s="837">
        <v>0</v>
      </c>
      <c r="T900" s="836"/>
      <c r="U900" s="838">
        <v>0</v>
      </c>
    </row>
    <row r="901" spans="1:21" ht="14.4" customHeight="1" x14ac:dyDescent="0.3">
      <c r="A901" s="831">
        <v>25</v>
      </c>
      <c r="B901" s="832" t="s">
        <v>1399</v>
      </c>
      <c r="C901" s="832" t="s">
        <v>1408</v>
      </c>
      <c r="D901" s="833" t="s">
        <v>2198</v>
      </c>
      <c r="E901" s="834" t="s">
        <v>1438</v>
      </c>
      <c r="F901" s="832" t="s">
        <v>1400</v>
      </c>
      <c r="G901" s="832" t="s">
        <v>1455</v>
      </c>
      <c r="H901" s="832" t="s">
        <v>569</v>
      </c>
      <c r="I901" s="832" t="s">
        <v>1540</v>
      </c>
      <c r="J901" s="832" t="s">
        <v>1457</v>
      </c>
      <c r="K901" s="832" t="s">
        <v>1458</v>
      </c>
      <c r="L901" s="835">
        <v>132.97999999999999</v>
      </c>
      <c r="M901" s="835">
        <v>398.93999999999994</v>
      </c>
      <c r="N901" s="832">
        <v>3</v>
      </c>
      <c r="O901" s="836">
        <v>2</v>
      </c>
      <c r="P901" s="835"/>
      <c r="Q901" s="837">
        <v>0</v>
      </c>
      <c r="R901" s="832"/>
      <c r="S901" s="837">
        <v>0</v>
      </c>
      <c r="T901" s="836"/>
      <c r="U901" s="838">
        <v>0</v>
      </c>
    </row>
    <row r="902" spans="1:21" ht="14.4" customHeight="1" x14ac:dyDescent="0.3">
      <c r="A902" s="831">
        <v>25</v>
      </c>
      <c r="B902" s="832" t="s">
        <v>1399</v>
      </c>
      <c r="C902" s="832" t="s">
        <v>1408</v>
      </c>
      <c r="D902" s="833" t="s">
        <v>2198</v>
      </c>
      <c r="E902" s="834" t="s">
        <v>1438</v>
      </c>
      <c r="F902" s="832" t="s">
        <v>1400</v>
      </c>
      <c r="G902" s="832" t="s">
        <v>1478</v>
      </c>
      <c r="H902" s="832" t="s">
        <v>569</v>
      </c>
      <c r="I902" s="832" t="s">
        <v>1479</v>
      </c>
      <c r="J902" s="832" t="s">
        <v>1052</v>
      </c>
      <c r="K902" s="832" t="s">
        <v>1480</v>
      </c>
      <c r="L902" s="835">
        <v>34.19</v>
      </c>
      <c r="M902" s="835">
        <v>34.19</v>
      </c>
      <c r="N902" s="832">
        <v>1</v>
      </c>
      <c r="O902" s="836">
        <v>1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25</v>
      </c>
      <c r="B903" s="832" t="s">
        <v>1399</v>
      </c>
      <c r="C903" s="832" t="s">
        <v>1408</v>
      </c>
      <c r="D903" s="833" t="s">
        <v>2198</v>
      </c>
      <c r="E903" s="834" t="s">
        <v>1438</v>
      </c>
      <c r="F903" s="832" t="s">
        <v>1400</v>
      </c>
      <c r="G903" s="832" t="s">
        <v>1464</v>
      </c>
      <c r="H903" s="832" t="s">
        <v>606</v>
      </c>
      <c r="I903" s="832" t="s">
        <v>1329</v>
      </c>
      <c r="J903" s="832" t="s">
        <v>1330</v>
      </c>
      <c r="K903" s="832" t="s">
        <v>1331</v>
      </c>
      <c r="L903" s="835">
        <v>0</v>
      </c>
      <c r="M903" s="835">
        <v>0</v>
      </c>
      <c r="N903" s="832">
        <v>1</v>
      </c>
      <c r="O903" s="836">
        <v>1</v>
      </c>
      <c r="P903" s="835">
        <v>0</v>
      </c>
      <c r="Q903" s="837"/>
      <c r="R903" s="832">
        <v>1</v>
      </c>
      <c r="S903" s="837">
        <v>1</v>
      </c>
      <c r="T903" s="836">
        <v>1</v>
      </c>
      <c r="U903" s="838">
        <v>1</v>
      </c>
    </row>
    <row r="904" spans="1:21" ht="14.4" customHeight="1" x14ac:dyDescent="0.3">
      <c r="A904" s="831">
        <v>25</v>
      </c>
      <c r="B904" s="832" t="s">
        <v>1399</v>
      </c>
      <c r="C904" s="832" t="s">
        <v>1408</v>
      </c>
      <c r="D904" s="833" t="s">
        <v>2198</v>
      </c>
      <c r="E904" s="834" t="s">
        <v>1439</v>
      </c>
      <c r="F904" s="832" t="s">
        <v>1400</v>
      </c>
      <c r="G904" s="832" t="s">
        <v>1455</v>
      </c>
      <c r="H904" s="832" t="s">
        <v>569</v>
      </c>
      <c r="I904" s="832" t="s">
        <v>1540</v>
      </c>
      <c r="J904" s="832" t="s">
        <v>1457</v>
      </c>
      <c r="K904" s="832" t="s">
        <v>1458</v>
      </c>
      <c r="L904" s="835">
        <v>132.97999999999999</v>
      </c>
      <c r="M904" s="835">
        <v>132.97999999999999</v>
      </c>
      <c r="N904" s="832">
        <v>1</v>
      </c>
      <c r="O904" s="836">
        <v>0.5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25</v>
      </c>
      <c r="B905" s="832" t="s">
        <v>1399</v>
      </c>
      <c r="C905" s="832" t="s">
        <v>1408</v>
      </c>
      <c r="D905" s="833" t="s">
        <v>2198</v>
      </c>
      <c r="E905" s="834" t="s">
        <v>1439</v>
      </c>
      <c r="F905" s="832" t="s">
        <v>1400</v>
      </c>
      <c r="G905" s="832" t="s">
        <v>1461</v>
      </c>
      <c r="H905" s="832" t="s">
        <v>606</v>
      </c>
      <c r="I905" s="832" t="s">
        <v>1481</v>
      </c>
      <c r="J905" s="832" t="s">
        <v>641</v>
      </c>
      <c r="K905" s="832" t="s">
        <v>1482</v>
      </c>
      <c r="L905" s="835">
        <v>24.22</v>
      </c>
      <c r="M905" s="835">
        <v>24.22</v>
      </c>
      <c r="N905" s="832">
        <v>1</v>
      </c>
      <c r="O905" s="836">
        <v>0.5</v>
      </c>
      <c r="P905" s="835"/>
      <c r="Q905" s="837">
        <v>0</v>
      </c>
      <c r="R905" s="832"/>
      <c r="S905" s="837">
        <v>0</v>
      </c>
      <c r="T905" s="836"/>
      <c r="U905" s="838">
        <v>0</v>
      </c>
    </row>
    <row r="906" spans="1:21" ht="14.4" customHeight="1" x14ac:dyDescent="0.3">
      <c r="A906" s="831">
        <v>25</v>
      </c>
      <c r="B906" s="832" t="s">
        <v>1399</v>
      </c>
      <c r="C906" s="832" t="s">
        <v>1408</v>
      </c>
      <c r="D906" s="833" t="s">
        <v>2198</v>
      </c>
      <c r="E906" s="834" t="s">
        <v>1451</v>
      </c>
      <c r="F906" s="832" t="s">
        <v>1400</v>
      </c>
      <c r="G906" s="832" t="s">
        <v>1454</v>
      </c>
      <c r="H906" s="832" t="s">
        <v>606</v>
      </c>
      <c r="I906" s="832" t="s">
        <v>1264</v>
      </c>
      <c r="J906" s="832" t="s">
        <v>1018</v>
      </c>
      <c r="K906" s="832" t="s">
        <v>1265</v>
      </c>
      <c r="L906" s="835">
        <v>154.36000000000001</v>
      </c>
      <c r="M906" s="835">
        <v>771.80000000000007</v>
      </c>
      <c r="N906" s="832">
        <v>5</v>
      </c>
      <c r="O906" s="836">
        <v>5</v>
      </c>
      <c r="P906" s="835"/>
      <c r="Q906" s="837">
        <v>0</v>
      </c>
      <c r="R906" s="832"/>
      <c r="S906" s="837">
        <v>0</v>
      </c>
      <c r="T906" s="836"/>
      <c r="U906" s="838">
        <v>0</v>
      </c>
    </row>
    <row r="907" spans="1:21" ht="14.4" customHeight="1" x14ac:dyDescent="0.3">
      <c r="A907" s="831">
        <v>25</v>
      </c>
      <c r="B907" s="832" t="s">
        <v>1399</v>
      </c>
      <c r="C907" s="832" t="s">
        <v>1408</v>
      </c>
      <c r="D907" s="833" t="s">
        <v>2198</v>
      </c>
      <c r="E907" s="834" t="s">
        <v>1451</v>
      </c>
      <c r="F907" s="832" t="s">
        <v>1400</v>
      </c>
      <c r="G907" s="832" t="s">
        <v>1454</v>
      </c>
      <c r="H907" s="832" t="s">
        <v>606</v>
      </c>
      <c r="I907" s="832" t="s">
        <v>2170</v>
      </c>
      <c r="J907" s="832" t="s">
        <v>2171</v>
      </c>
      <c r="K907" s="832" t="s">
        <v>2172</v>
      </c>
      <c r="L907" s="835">
        <v>66.08</v>
      </c>
      <c r="M907" s="835">
        <v>66.08</v>
      </c>
      <c r="N907" s="832">
        <v>1</v>
      </c>
      <c r="O907" s="836">
        <v>1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25</v>
      </c>
      <c r="B908" s="832" t="s">
        <v>1399</v>
      </c>
      <c r="C908" s="832" t="s">
        <v>1408</v>
      </c>
      <c r="D908" s="833" t="s">
        <v>2198</v>
      </c>
      <c r="E908" s="834" t="s">
        <v>1451</v>
      </c>
      <c r="F908" s="832" t="s">
        <v>1400</v>
      </c>
      <c r="G908" s="832" t="s">
        <v>1454</v>
      </c>
      <c r="H908" s="832" t="s">
        <v>606</v>
      </c>
      <c r="I908" s="832" t="s">
        <v>1389</v>
      </c>
      <c r="J908" s="832" t="s">
        <v>1390</v>
      </c>
      <c r="K908" s="832" t="s">
        <v>1391</v>
      </c>
      <c r="L908" s="835">
        <v>111.22</v>
      </c>
      <c r="M908" s="835">
        <v>111.22</v>
      </c>
      <c r="N908" s="832">
        <v>1</v>
      </c>
      <c r="O908" s="836">
        <v>1</v>
      </c>
      <c r="P908" s="835"/>
      <c r="Q908" s="837">
        <v>0</v>
      </c>
      <c r="R908" s="832"/>
      <c r="S908" s="837">
        <v>0</v>
      </c>
      <c r="T908" s="836"/>
      <c r="U908" s="838">
        <v>0</v>
      </c>
    </row>
    <row r="909" spans="1:21" ht="14.4" customHeight="1" x14ac:dyDescent="0.3">
      <c r="A909" s="831">
        <v>25</v>
      </c>
      <c r="B909" s="832" t="s">
        <v>1399</v>
      </c>
      <c r="C909" s="832" t="s">
        <v>1408</v>
      </c>
      <c r="D909" s="833" t="s">
        <v>2198</v>
      </c>
      <c r="E909" s="834" t="s">
        <v>1416</v>
      </c>
      <c r="F909" s="832" t="s">
        <v>1400</v>
      </c>
      <c r="G909" s="832" t="s">
        <v>1454</v>
      </c>
      <c r="H909" s="832" t="s">
        <v>606</v>
      </c>
      <c r="I909" s="832" t="s">
        <v>1264</v>
      </c>
      <c r="J909" s="832" t="s">
        <v>1018</v>
      </c>
      <c r="K909" s="832" t="s">
        <v>1265</v>
      </c>
      <c r="L909" s="835">
        <v>154.36000000000001</v>
      </c>
      <c r="M909" s="835">
        <v>7872.359999999996</v>
      </c>
      <c r="N909" s="832">
        <v>51</v>
      </c>
      <c r="O909" s="836">
        <v>47.5</v>
      </c>
      <c r="P909" s="835">
        <v>926.16000000000008</v>
      </c>
      <c r="Q909" s="837">
        <v>0.11764705882352948</v>
      </c>
      <c r="R909" s="832">
        <v>6</v>
      </c>
      <c r="S909" s="837">
        <v>0.11764705882352941</v>
      </c>
      <c r="T909" s="836">
        <v>5.5</v>
      </c>
      <c r="U909" s="838">
        <v>0.11578947368421053</v>
      </c>
    </row>
    <row r="910" spans="1:21" ht="14.4" customHeight="1" x14ac:dyDescent="0.3">
      <c r="A910" s="831">
        <v>25</v>
      </c>
      <c r="B910" s="832" t="s">
        <v>1399</v>
      </c>
      <c r="C910" s="832" t="s">
        <v>1408</v>
      </c>
      <c r="D910" s="833" t="s">
        <v>2198</v>
      </c>
      <c r="E910" s="834" t="s">
        <v>1416</v>
      </c>
      <c r="F910" s="832" t="s">
        <v>1400</v>
      </c>
      <c r="G910" s="832" t="s">
        <v>1454</v>
      </c>
      <c r="H910" s="832" t="s">
        <v>606</v>
      </c>
      <c r="I910" s="832" t="s">
        <v>1389</v>
      </c>
      <c r="J910" s="832" t="s">
        <v>1390</v>
      </c>
      <c r="K910" s="832" t="s">
        <v>1391</v>
      </c>
      <c r="L910" s="835">
        <v>111.22</v>
      </c>
      <c r="M910" s="835">
        <v>111.22</v>
      </c>
      <c r="N910" s="832">
        <v>1</v>
      </c>
      <c r="O910" s="836">
        <v>0.5</v>
      </c>
      <c r="P910" s="835"/>
      <c r="Q910" s="837">
        <v>0</v>
      </c>
      <c r="R910" s="832"/>
      <c r="S910" s="837">
        <v>0</v>
      </c>
      <c r="T910" s="836"/>
      <c r="U910" s="838">
        <v>0</v>
      </c>
    </row>
    <row r="911" spans="1:21" ht="14.4" customHeight="1" x14ac:dyDescent="0.3">
      <c r="A911" s="831">
        <v>25</v>
      </c>
      <c r="B911" s="832" t="s">
        <v>1399</v>
      </c>
      <c r="C911" s="832" t="s">
        <v>1408</v>
      </c>
      <c r="D911" s="833" t="s">
        <v>2198</v>
      </c>
      <c r="E911" s="834" t="s">
        <v>1416</v>
      </c>
      <c r="F911" s="832" t="s">
        <v>1400</v>
      </c>
      <c r="G911" s="832" t="s">
        <v>1454</v>
      </c>
      <c r="H911" s="832" t="s">
        <v>606</v>
      </c>
      <c r="I911" s="832" t="s">
        <v>1386</v>
      </c>
      <c r="J911" s="832" t="s">
        <v>1387</v>
      </c>
      <c r="K911" s="832" t="s">
        <v>1388</v>
      </c>
      <c r="L911" s="835">
        <v>149.52000000000001</v>
      </c>
      <c r="M911" s="835">
        <v>149.52000000000001</v>
      </c>
      <c r="N911" s="832">
        <v>1</v>
      </c>
      <c r="O911" s="836">
        <v>1</v>
      </c>
      <c r="P911" s="835"/>
      <c r="Q911" s="837">
        <v>0</v>
      </c>
      <c r="R911" s="832"/>
      <c r="S911" s="837">
        <v>0</v>
      </c>
      <c r="T911" s="836"/>
      <c r="U911" s="838">
        <v>0</v>
      </c>
    </row>
    <row r="912" spans="1:21" ht="14.4" customHeight="1" x14ac:dyDescent="0.3">
      <c r="A912" s="831">
        <v>25</v>
      </c>
      <c r="B912" s="832" t="s">
        <v>1399</v>
      </c>
      <c r="C912" s="832" t="s">
        <v>1408</v>
      </c>
      <c r="D912" s="833" t="s">
        <v>2198</v>
      </c>
      <c r="E912" s="834" t="s">
        <v>1416</v>
      </c>
      <c r="F912" s="832" t="s">
        <v>1400</v>
      </c>
      <c r="G912" s="832" t="s">
        <v>1454</v>
      </c>
      <c r="H912" s="832" t="s">
        <v>606</v>
      </c>
      <c r="I912" s="832" t="s">
        <v>1738</v>
      </c>
      <c r="J912" s="832" t="s">
        <v>1739</v>
      </c>
      <c r="K912" s="832" t="s">
        <v>1740</v>
      </c>
      <c r="L912" s="835">
        <v>75.73</v>
      </c>
      <c r="M912" s="835">
        <v>75.73</v>
      </c>
      <c r="N912" s="832">
        <v>1</v>
      </c>
      <c r="O912" s="836">
        <v>1</v>
      </c>
      <c r="P912" s="835"/>
      <c r="Q912" s="837">
        <v>0</v>
      </c>
      <c r="R912" s="832"/>
      <c r="S912" s="837">
        <v>0</v>
      </c>
      <c r="T912" s="836"/>
      <c r="U912" s="838">
        <v>0</v>
      </c>
    </row>
    <row r="913" spans="1:21" ht="14.4" customHeight="1" x14ac:dyDescent="0.3">
      <c r="A913" s="831">
        <v>25</v>
      </c>
      <c r="B913" s="832" t="s">
        <v>1399</v>
      </c>
      <c r="C913" s="832" t="s">
        <v>1408</v>
      </c>
      <c r="D913" s="833" t="s">
        <v>2198</v>
      </c>
      <c r="E913" s="834" t="s">
        <v>1416</v>
      </c>
      <c r="F913" s="832" t="s">
        <v>1400</v>
      </c>
      <c r="G913" s="832" t="s">
        <v>1507</v>
      </c>
      <c r="H913" s="832" t="s">
        <v>569</v>
      </c>
      <c r="I913" s="832" t="s">
        <v>1555</v>
      </c>
      <c r="J913" s="832" t="s">
        <v>1272</v>
      </c>
      <c r="K913" s="832" t="s">
        <v>1556</v>
      </c>
      <c r="L913" s="835">
        <v>238.72</v>
      </c>
      <c r="M913" s="835">
        <v>477.44</v>
      </c>
      <c r="N913" s="832">
        <v>2</v>
      </c>
      <c r="O913" s="836">
        <v>1.5</v>
      </c>
      <c r="P913" s="835"/>
      <c r="Q913" s="837">
        <v>0</v>
      </c>
      <c r="R913" s="832"/>
      <c r="S913" s="837">
        <v>0</v>
      </c>
      <c r="T913" s="836"/>
      <c r="U913" s="838">
        <v>0</v>
      </c>
    </row>
    <row r="914" spans="1:21" ht="14.4" customHeight="1" x14ac:dyDescent="0.3">
      <c r="A914" s="831">
        <v>25</v>
      </c>
      <c r="B914" s="832" t="s">
        <v>1399</v>
      </c>
      <c r="C914" s="832" t="s">
        <v>1408</v>
      </c>
      <c r="D914" s="833" t="s">
        <v>2198</v>
      </c>
      <c r="E914" s="834" t="s">
        <v>1416</v>
      </c>
      <c r="F914" s="832" t="s">
        <v>1400</v>
      </c>
      <c r="G914" s="832" t="s">
        <v>1602</v>
      </c>
      <c r="H914" s="832" t="s">
        <v>569</v>
      </c>
      <c r="I914" s="832" t="s">
        <v>1880</v>
      </c>
      <c r="J914" s="832" t="s">
        <v>846</v>
      </c>
      <c r="K914" s="832" t="s">
        <v>1604</v>
      </c>
      <c r="L914" s="835">
        <v>107.27</v>
      </c>
      <c r="M914" s="835">
        <v>321.81</v>
      </c>
      <c r="N914" s="832">
        <v>3</v>
      </c>
      <c r="O914" s="836">
        <v>0.5</v>
      </c>
      <c r="P914" s="835"/>
      <c r="Q914" s="837">
        <v>0</v>
      </c>
      <c r="R914" s="832"/>
      <c r="S914" s="837">
        <v>0</v>
      </c>
      <c r="T914" s="836"/>
      <c r="U914" s="838">
        <v>0</v>
      </c>
    </row>
    <row r="915" spans="1:21" ht="14.4" customHeight="1" x14ac:dyDescent="0.3">
      <c r="A915" s="831">
        <v>25</v>
      </c>
      <c r="B915" s="832" t="s">
        <v>1399</v>
      </c>
      <c r="C915" s="832" t="s">
        <v>1408</v>
      </c>
      <c r="D915" s="833" t="s">
        <v>2198</v>
      </c>
      <c r="E915" s="834" t="s">
        <v>1416</v>
      </c>
      <c r="F915" s="832" t="s">
        <v>1400</v>
      </c>
      <c r="G915" s="832" t="s">
        <v>2174</v>
      </c>
      <c r="H915" s="832" t="s">
        <v>569</v>
      </c>
      <c r="I915" s="832" t="s">
        <v>2175</v>
      </c>
      <c r="J915" s="832" t="s">
        <v>2176</v>
      </c>
      <c r="K915" s="832" t="s">
        <v>2177</v>
      </c>
      <c r="L915" s="835">
        <v>79.64</v>
      </c>
      <c r="M915" s="835">
        <v>79.64</v>
      </c>
      <c r="N915" s="832">
        <v>1</v>
      </c>
      <c r="O915" s="836">
        <v>0.5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25</v>
      </c>
      <c r="B916" s="832" t="s">
        <v>1399</v>
      </c>
      <c r="C916" s="832" t="s">
        <v>1408</v>
      </c>
      <c r="D916" s="833" t="s">
        <v>2198</v>
      </c>
      <c r="E916" s="834" t="s">
        <v>1416</v>
      </c>
      <c r="F916" s="832" t="s">
        <v>1400</v>
      </c>
      <c r="G916" s="832" t="s">
        <v>1488</v>
      </c>
      <c r="H916" s="832" t="s">
        <v>569</v>
      </c>
      <c r="I916" s="832" t="s">
        <v>1489</v>
      </c>
      <c r="J916" s="832" t="s">
        <v>1054</v>
      </c>
      <c r="K916" s="832" t="s">
        <v>1490</v>
      </c>
      <c r="L916" s="835">
        <v>48.09</v>
      </c>
      <c r="M916" s="835">
        <v>144.27000000000001</v>
      </c>
      <c r="N916" s="832">
        <v>3</v>
      </c>
      <c r="O916" s="836">
        <v>3</v>
      </c>
      <c r="P916" s="835"/>
      <c r="Q916" s="837">
        <v>0</v>
      </c>
      <c r="R916" s="832"/>
      <c r="S916" s="837">
        <v>0</v>
      </c>
      <c r="T916" s="836"/>
      <c r="U916" s="838">
        <v>0</v>
      </c>
    </row>
    <row r="917" spans="1:21" ht="14.4" customHeight="1" x14ac:dyDescent="0.3">
      <c r="A917" s="831">
        <v>25</v>
      </c>
      <c r="B917" s="832" t="s">
        <v>1399</v>
      </c>
      <c r="C917" s="832" t="s">
        <v>1408</v>
      </c>
      <c r="D917" s="833" t="s">
        <v>2198</v>
      </c>
      <c r="E917" s="834" t="s">
        <v>1416</v>
      </c>
      <c r="F917" s="832" t="s">
        <v>1400</v>
      </c>
      <c r="G917" s="832" t="s">
        <v>1455</v>
      </c>
      <c r="H917" s="832" t="s">
        <v>569</v>
      </c>
      <c r="I917" s="832" t="s">
        <v>1456</v>
      </c>
      <c r="J917" s="832" t="s">
        <v>1457</v>
      </c>
      <c r="K917" s="832" t="s">
        <v>1458</v>
      </c>
      <c r="L917" s="835">
        <v>132.97999999999999</v>
      </c>
      <c r="M917" s="835">
        <v>531.91999999999996</v>
      </c>
      <c r="N917" s="832">
        <v>4</v>
      </c>
      <c r="O917" s="836">
        <v>4</v>
      </c>
      <c r="P917" s="835">
        <v>265.95999999999998</v>
      </c>
      <c r="Q917" s="837">
        <v>0.5</v>
      </c>
      <c r="R917" s="832">
        <v>2</v>
      </c>
      <c r="S917" s="837">
        <v>0.5</v>
      </c>
      <c r="T917" s="836">
        <v>2</v>
      </c>
      <c r="U917" s="838">
        <v>0.5</v>
      </c>
    </row>
    <row r="918" spans="1:21" ht="14.4" customHeight="1" x14ac:dyDescent="0.3">
      <c r="A918" s="831">
        <v>25</v>
      </c>
      <c r="B918" s="832" t="s">
        <v>1399</v>
      </c>
      <c r="C918" s="832" t="s">
        <v>1408</v>
      </c>
      <c r="D918" s="833" t="s">
        <v>2198</v>
      </c>
      <c r="E918" s="834" t="s">
        <v>1416</v>
      </c>
      <c r="F918" s="832" t="s">
        <v>1400</v>
      </c>
      <c r="G918" s="832" t="s">
        <v>1455</v>
      </c>
      <c r="H918" s="832" t="s">
        <v>569</v>
      </c>
      <c r="I918" s="832" t="s">
        <v>1540</v>
      </c>
      <c r="J918" s="832" t="s">
        <v>1457</v>
      </c>
      <c r="K918" s="832" t="s">
        <v>1458</v>
      </c>
      <c r="L918" s="835">
        <v>132.97999999999999</v>
      </c>
      <c r="M918" s="835">
        <v>265.95999999999998</v>
      </c>
      <c r="N918" s="832">
        <v>2</v>
      </c>
      <c r="O918" s="836">
        <v>1.5</v>
      </c>
      <c r="P918" s="835"/>
      <c r="Q918" s="837">
        <v>0</v>
      </c>
      <c r="R918" s="832"/>
      <c r="S918" s="837">
        <v>0</v>
      </c>
      <c r="T918" s="836"/>
      <c r="U918" s="838">
        <v>0</v>
      </c>
    </row>
    <row r="919" spans="1:21" ht="14.4" customHeight="1" x14ac:dyDescent="0.3">
      <c r="A919" s="831">
        <v>25</v>
      </c>
      <c r="B919" s="832" t="s">
        <v>1399</v>
      </c>
      <c r="C919" s="832" t="s">
        <v>1408</v>
      </c>
      <c r="D919" s="833" t="s">
        <v>2198</v>
      </c>
      <c r="E919" s="834" t="s">
        <v>1416</v>
      </c>
      <c r="F919" s="832" t="s">
        <v>1400</v>
      </c>
      <c r="G919" s="832" t="s">
        <v>1461</v>
      </c>
      <c r="H919" s="832" t="s">
        <v>569</v>
      </c>
      <c r="I919" s="832" t="s">
        <v>1568</v>
      </c>
      <c r="J919" s="832" t="s">
        <v>641</v>
      </c>
      <c r="K919" s="832" t="s">
        <v>1569</v>
      </c>
      <c r="L919" s="835">
        <v>48.42</v>
      </c>
      <c r="M919" s="835">
        <v>290.52000000000004</v>
      </c>
      <c r="N919" s="832">
        <v>6</v>
      </c>
      <c r="O919" s="836">
        <v>3</v>
      </c>
      <c r="P919" s="835">
        <v>48.42</v>
      </c>
      <c r="Q919" s="837">
        <v>0.16666666666666666</v>
      </c>
      <c r="R919" s="832">
        <v>1</v>
      </c>
      <c r="S919" s="837">
        <v>0.16666666666666666</v>
      </c>
      <c r="T919" s="836">
        <v>0.5</v>
      </c>
      <c r="U919" s="838">
        <v>0.16666666666666666</v>
      </c>
    </row>
    <row r="920" spans="1:21" ht="14.4" customHeight="1" x14ac:dyDescent="0.3">
      <c r="A920" s="831">
        <v>25</v>
      </c>
      <c r="B920" s="832" t="s">
        <v>1399</v>
      </c>
      <c r="C920" s="832" t="s">
        <v>1408</v>
      </c>
      <c r="D920" s="833" t="s">
        <v>2198</v>
      </c>
      <c r="E920" s="834" t="s">
        <v>1416</v>
      </c>
      <c r="F920" s="832" t="s">
        <v>1400</v>
      </c>
      <c r="G920" s="832" t="s">
        <v>1483</v>
      </c>
      <c r="H920" s="832" t="s">
        <v>569</v>
      </c>
      <c r="I920" s="832" t="s">
        <v>1484</v>
      </c>
      <c r="J920" s="832" t="s">
        <v>759</v>
      </c>
      <c r="K920" s="832" t="s">
        <v>1485</v>
      </c>
      <c r="L920" s="835">
        <v>32.25</v>
      </c>
      <c r="M920" s="835">
        <v>32.25</v>
      </c>
      <c r="N920" s="832">
        <v>1</v>
      </c>
      <c r="O920" s="836">
        <v>1</v>
      </c>
      <c r="P920" s="835">
        <v>32.25</v>
      </c>
      <c r="Q920" s="837">
        <v>1</v>
      </c>
      <c r="R920" s="832">
        <v>1</v>
      </c>
      <c r="S920" s="837">
        <v>1</v>
      </c>
      <c r="T920" s="836">
        <v>1</v>
      </c>
      <c r="U920" s="838">
        <v>1</v>
      </c>
    </row>
    <row r="921" spans="1:21" ht="14.4" customHeight="1" x14ac:dyDescent="0.3">
      <c r="A921" s="831">
        <v>25</v>
      </c>
      <c r="B921" s="832" t="s">
        <v>1399</v>
      </c>
      <c r="C921" s="832" t="s">
        <v>1408</v>
      </c>
      <c r="D921" s="833" t="s">
        <v>2198</v>
      </c>
      <c r="E921" s="834" t="s">
        <v>1416</v>
      </c>
      <c r="F921" s="832" t="s">
        <v>1400</v>
      </c>
      <c r="G921" s="832" t="s">
        <v>2067</v>
      </c>
      <c r="H921" s="832" t="s">
        <v>569</v>
      </c>
      <c r="I921" s="832" t="s">
        <v>2068</v>
      </c>
      <c r="J921" s="832" t="s">
        <v>2069</v>
      </c>
      <c r="K921" s="832" t="s">
        <v>2070</v>
      </c>
      <c r="L921" s="835">
        <v>0</v>
      </c>
      <c r="M921" s="835">
        <v>0</v>
      </c>
      <c r="N921" s="832">
        <v>1</v>
      </c>
      <c r="O921" s="836">
        <v>0.5</v>
      </c>
      <c r="P921" s="835"/>
      <c r="Q921" s="837"/>
      <c r="R921" s="832"/>
      <c r="S921" s="837">
        <v>0</v>
      </c>
      <c r="T921" s="836"/>
      <c r="U921" s="838">
        <v>0</v>
      </c>
    </row>
    <row r="922" spans="1:21" ht="14.4" customHeight="1" x14ac:dyDescent="0.3">
      <c r="A922" s="831">
        <v>25</v>
      </c>
      <c r="B922" s="832" t="s">
        <v>1399</v>
      </c>
      <c r="C922" s="832" t="s">
        <v>1408</v>
      </c>
      <c r="D922" s="833" t="s">
        <v>2198</v>
      </c>
      <c r="E922" s="834" t="s">
        <v>1416</v>
      </c>
      <c r="F922" s="832" t="s">
        <v>1400</v>
      </c>
      <c r="G922" s="832" t="s">
        <v>1532</v>
      </c>
      <c r="H922" s="832" t="s">
        <v>569</v>
      </c>
      <c r="I922" s="832" t="s">
        <v>1571</v>
      </c>
      <c r="J922" s="832" t="s">
        <v>621</v>
      </c>
      <c r="K922" s="832" t="s">
        <v>1534</v>
      </c>
      <c r="L922" s="835">
        <v>108.44</v>
      </c>
      <c r="M922" s="835">
        <v>216.88</v>
      </c>
      <c r="N922" s="832">
        <v>2</v>
      </c>
      <c r="O922" s="836">
        <v>1.5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25</v>
      </c>
      <c r="B923" s="832" t="s">
        <v>1399</v>
      </c>
      <c r="C923" s="832" t="s">
        <v>1408</v>
      </c>
      <c r="D923" s="833" t="s">
        <v>2198</v>
      </c>
      <c r="E923" s="834" t="s">
        <v>1416</v>
      </c>
      <c r="F923" s="832" t="s">
        <v>1400</v>
      </c>
      <c r="G923" s="832" t="s">
        <v>1464</v>
      </c>
      <c r="H923" s="832" t="s">
        <v>606</v>
      </c>
      <c r="I923" s="832" t="s">
        <v>1329</v>
      </c>
      <c r="J923" s="832" t="s">
        <v>1330</v>
      </c>
      <c r="K923" s="832" t="s">
        <v>1331</v>
      </c>
      <c r="L923" s="835">
        <v>0</v>
      </c>
      <c r="M923" s="835">
        <v>0</v>
      </c>
      <c r="N923" s="832">
        <v>1</v>
      </c>
      <c r="O923" s="836">
        <v>1</v>
      </c>
      <c r="P923" s="835"/>
      <c r="Q923" s="837"/>
      <c r="R923" s="832"/>
      <c r="S923" s="837">
        <v>0</v>
      </c>
      <c r="T923" s="836"/>
      <c r="U923" s="838">
        <v>0</v>
      </c>
    </row>
    <row r="924" spans="1:21" ht="14.4" customHeight="1" x14ac:dyDescent="0.3">
      <c r="A924" s="831">
        <v>25</v>
      </c>
      <c r="B924" s="832" t="s">
        <v>1399</v>
      </c>
      <c r="C924" s="832" t="s">
        <v>1408</v>
      </c>
      <c r="D924" s="833" t="s">
        <v>2198</v>
      </c>
      <c r="E924" s="834" t="s">
        <v>1420</v>
      </c>
      <c r="F924" s="832" t="s">
        <v>1400</v>
      </c>
      <c r="G924" s="832" t="s">
        <v>1454</v>
      </c>
      <c r="H924" s="832" t="s">
        <v>606</v>
      </c>
      <c r="I924" s="832" t="s">
        <v>1264</v>
      </c>
      <c r="J924" s="832" t="s">
        <v>1018</v>
      </c>
      <c r="K924" s="832" t="s">
        <v>1265</v>
      </c>
      <c r="L924" s="835">
        <v>154.36000000000001</v>
      </c>
      <c r="M924" s="835">
        <v>1389.2400000000002</v>
      </c>
      <c r="N924" s="832">
        <v>9</v>
      </c>
      <c r="O924" s="836">
        <v>8</v>
      </c>
      <c r="P924" s="835"/>
      <c r="Q924" s="837">
        <v>0</v>
      </c>
      <c r="R924" s="832"/>
      <c r="S924" s="837">
        <v>0</v>
      </c>
      <c r="T924" s="836"/>
      <c r="U924" s="838">
        <v>0</v>
      </c>
    </row>
    <row r="925" spans="1:21" ht="14.4" customHeight="1" x14ac:dyDescent="0.3">
      <c r="A925" s="831">
        <v>25</v>
      </c>
      <c r="B925" s="832" t="s">
        <v>1399</v>
      </c>
      <c r="C925" s="832" t="s">
        <v>1408</v>
      </c>
      <c r="D925" s="833" t="s">
        <v>2198</v>
      </c>
      <c r="E925" s="834" t="s">
        <v>1420</v>
      </c>
      <c r="F925" s="832" t="s">
        <v>1400</v>
      </c>
      <c r="G925" s="832" t="s">
        <v>1454</v>
      </c>
      <c r="H925" s="832" t="s">
        <v>606</v>
      </c>
      <c r="I925" s="832" t="s">
        <v>1386</v>
      </c>
      <c r="J925" s="832" t="s">
        <v>1387</v>
      </c>
      <c r="K925" s="832" t="s">
        <v>1388</v>
      </c>
      <c r="L925" s="835">
        <v>149.52000000000001</v>
      </c>
      <c r="M925" s="835">
        <v>149.52000000000001</v>
      </c>
      <c r="N925" s="832">
        <v>1</v>
      </c>
      <c r="O925" s="836">
        <v>1</v>
      </c>
      <c r="P925" s="835"/>
      <c r="Q925" s="837">
        <v>0</v>
      </c>
      <c r="R925" s="832"/>
      <c r="S925" s="837">
        <v>0</v>
      </c>
      <c r="T925" s="836"/>
      <c r="U925" s="838">
        <v>0</v>
      </c>
    </row>
    <row r="926" spans="1:21" ht="14.4" customHeight="1" x14ac:dyDescent="0.3">
      <c r="A926" s="831">
        <v>25</v>
      </c>
      <c r="B926" s="832" t="s">
        <v>1399</v>
      </c>
      <c r="C926" s="832" t="s">
        <v>1408</v>
      </c>
      <c r="D926" s="833" t="s">
        <v>2198</v>
      </c>
      <c r="E926" s="834" t="s">
        <v>1420</v>
      </c>
      <c r="F926" s="832" t="s">
        <v>1400</v>
      </c>
      <c r="G926" s="832" t="s">
        <v>1454</v>
      </c>
      <c r="H926" s="832" t="s">
        <v>569</v>
      </c>
      <c r="I926" s="832" t="s">
        <v>1506</v>
      </c>
      <c r="J926" s="832" t="s">
        <v>1018</v>
      </c>
      <c r="K926" s="832" t="s">
        <v>1265</v>
      </c>
      <c r="L926" s="835">
        <v>154.36000000000001</v>
      </c>
      <c r="M926" s="835">
        <v>463.08000000000004</v>
      </c>
      <c r="N926" s="832">
        <v>3</v>
      </c>
      <c r="O926" s="836">
        <v>2.5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" customHeight="1" x14ac:dyDescent="0.3">
      <c r="A927" s="831">
        <v>25</v>
      </c>
      <c r="B927" s="832" t="s">
        <v>1399</v>
      </c>
      <c r="C927" s="832" t="s">
        <v>1408</v>
      </c>
      <c r="D927" s="833" t="s">
        <v>2198</v>
      </c>
      <c r="E927" s="834" t="s">
        <v>1420</v>
      </c>
      <c r="F927" s="832" t="s">
        <v>1400</v>
      </c>
      <c r="G927" s="832" t="s">
        <v>1454</v>
      </c>
      <c r="H927" s="832" t="s">
        <v>569</v>
      </c>
      <c r="I927" s="832" t="s">
        <v>1576</v>
      </c>
      <c r="J927" s="832" t="s">
        <v>1018</v>
      </c>
      <c r="K927" s="832" t="s">
        <v>1265</v>
      </c>
      <c r="L927" s="835">
        <v>154.36000000000001</v>
      </c>
      <c r="M927" s="835">
        <v>3395.9200000000014</v>
      </c>
      <c r="N927" s="832">
        <v>22</v>
      </c>
      <c r="O927" s="836">
        <v>20.5</v>
      </c>
      <c r="P927" s="835">
        <v>771.80000000000007</v>
      </c>
      <c r="Q927" s="837">
        <v>0.22727272727272721</v>
      </c>
      <c r="R927" s="832">
        <v>5</v>
      </c>
      <c r="S927" s="837">
        <v>0.22727272727272727</v>
      </c>
      <c r="T927" s="836">
        <v>4</v>
      </c>
      <c r="U927" s="838">
        <v>0.1951219512195122</v>
      </c>
    </row>
    <row r="928" spans="1:21" ht="14.4" customHeight="1" x14ac:dyDescent="0.3">
      <c r="A928" s="831">
        <v>25</v>
      </c>
      <c r="B928" s="832" t="s">
        <v>1399</v>
      </c>
      <c r="C928" s="832" t="s">
        <v>1408</v>
      </c>
      <c r="D928" s="833" t="s">
        <v>2198</v>
      </c>
      <c r="E928" s="834" t="s">
        <v>1420</v>
      </c>
      <c r="F928" s="832" t="s">
        <v>1400</v>
      </c>
      <c r="G928" s="832" t="s">
        <v>1507</v>
      </c>
      <c r="H928" s="832" t="s">
        <v>569</v>
      </c>
      <c r="I928" s="832" t="s">
        <v>1555</v>
      </c>
      <c r="J928" s="832" t="s">
        <v>1272</v>
      </c>
      <c r="K928" s="832" t="s">
        <v>1556</v>
      </c>
      <c r="L928" s="835">
        <v>238.72</v>
      </c>
      <c r="M928" s="835">
        <v>238.72</v>
      </c>
      <c r="N928" s="832">
        <v>1</v>
      </c>
      <c r="O928" s="836">
        <v>1</v>
      </c>
      <c r="P928" s="835">
        <v>238.72</v>
      </c>
      <c r="Q928" s="837">
        <v>1</v>
      </c>
      <c r="R928" s="832">
        <v>1</v>
      </c>
      <c r="S928" s="837">
        <v>1</v>
      </c>
      <c r="T928" s="836">
        <v>1</v>
      </c>
      <c r="U928" s="838">
        <v>1</v>
      </c>
    </row>
    <row r="929" spans="1:21" ht="14.4" customHeight="1" x14ac:dyDescent="0.3">
      <c r="A929" s="831">
        <v>25</v>
      </c>
      <c r="B929" s="832" t="s">
        <v>1399</v>
      </c>
      <c r="C929" s="832" t="s">
        <v>1408</v>
      </c>
      <c r="D929" s="833" t="s">
        <v>2198</v>
      </c>
      <c r="E929" s="834" t="s">
        <v>1420</v>
      </c>
      <c r="F929" s="832" t="s">
        <v>1400</v>
      </c>
      <c r="G929" s="832" t="s">
        <v>1507</v>
      </c>
      <c r="H929" s="832" t="s">
        <v>606</v>
      </c>
      <c r="I929" s="832" t="s">
        <v>1508</v>
      </c>
      <c r="J929" s="832" t="s">
        <v>1509</v>
      </c>
      <c r="K929" s="832" t="s">
        <v>1033</v>
      </c>
      <c r="L929" s="835">
        <v>170.52</v>
      </c>
      <c r="M929" s="835">
        <v>170.52</v>
      </c>
      <c r="N929" s="832">
        <v>1</v>
      </c>
      <c r="O929" s="836">
        <v>1</v>
      </c>
      <c r="P929" s="835"/>
      <c r="Q929" s="837">
        <v>0</v>
      </c>
      <c r="R929" s="832"/>
      <c r="S929" s="837">
        <v>0</v>
      </c>
      <c r="T929" s="836"/>
      <c r="U929" s="838">
        <v>0</v>
      </c>
    </row>
    <row r="930" spans="1:21" ht="14.4" customHeight="1" x14ac:dyDescent="0.3">
      <c r="A930" s="831">
        <v>25</v>
      </c>
      <c r="B930" s="832" t="s">
        <v>1399</v>
      </c>
      <c r="C930" s="832" t="s">
        <v>1408</v>
      </c>
      <c r="D930" s="833" t="s">
        <v>2198</v>
      </c>
      <c r="E930" s="834" t="s">
        <v>1420</v>
      </c>
      <c r="F930" s="832" t="s">
        <v>1400</v>
      </c>
      <c r="G930" s="832" t="s">
        <v>1598</v>
      </c>
      <c r="H930" s="832" t="s">
        <v>569</v>
      </c>
      <c r="I930" s="832" t="s">
        <v>2131</v>
      </c>
      <c r="J930" s="832" t="s">
        <v>1669</v>
      </c>
      <c r="K930" s="832" t="s">
        <v>1361</v>
      </c>
      <c r="L930" s="835">
        <v>0</v>
      </c>
      <c r="M930" s="835">
        <v>0</v>
      </c>
      <c r="N930" s="832">
        <v>1</v>
      </c>
      <c r="O930" s="836">
        <v>1</v>
      </c>
      <c r="P930" s="835"/>
      <c r="Q930" s="837"/>
      <c r="R930" s="832"/>
      <c r="S930" s="837">
        <v>0</v>
      </c>
      <c r="T930" s="836"/>
      <c r="U930" s="838">
        <v>0</v>
      </c>
    </row>
    <row r="931" spans="1:21" ht="14.4" customHeight="1" x14ac:dyDescent="0.3">
      <c r="A931" s="831">
        <v>25</v>
      </c>
      <c r="B931" s="832" t="s">
        <v>1399</v>
      </c>
      <c r="C931" s="832" t="s">
        <v>1408</v>
      </c>
      <c r="D931" s="833" t="s">
        <v>2198</v>
      </c>
      <c r="E931" s="834" t="s">
        <v>1420</v>
      </c>
      <c r="F931" s="832" t="s">
        <v>1400</v>
      </c>
      <c r="G931" s="832" t="s">
        <v>1455</v>
      </c>
      <c r="H931" s="832" t="s">
        <v>569</v>
      </c>
      <c r="I931" s="832" t="s">
        <v>1456</v>
      </c>
      <c r="J931" s="832" t="s">
        <v>1457</v>
      </c>
      <c r="K931" s="832" t="s">
        <v>1458</v>
      </c>
      <c r="L931" s="835">
        <v>132.97999999999999</v>
      </c>
      <c r="M931" s="835">
        <v>265.95999999999998</v>
      </c>
      <c r="N931" s="832">
        <v>2</v>
      </c>
      <c r="O931" s="836">
        <v>2</v>
      </c>
      <c r="P931" s="835"/>
      <c r="Q931" s="837">
        <v>0</v>
      </c>
      <c r="R931" s="832"/>
      <c r="S931" s="837">
        <v>0</v>
      </c>
      <c r="T931" s="836"/>
      <c r="U931" s="838">
        <v>0</v>
      </c>
    </row>
    <row r="932" spans="1:21" ht="14.4" customHeight="1" x14ac:dyDescent="0.3">
      <c r="A932" s="831">
        <v>25</v>
      </c>
      <c r="B932" s="832" t="s">
        <v>1399</v>
      </c>
      <c r="C932" s="832" t="s">
        <v>1408</v>
      </c>
      <c r="D932" s="833" t="s">
        <v>2198</v>
      </c>
      <c r="E932" s="834" t="s">
        <v>1420</v>
      </c>
      <c r="F932" s="832" t="s">
        <v>1400</v>
      </c>
      <c r="G932" s="832" t="s">
        <v>1455</v>
      </c>
      <c r="H932" s="832" t="s">
        <v>569</v>
      </c>
      <c r="I932" s="832" t="s">
        <v>1540</v>
      </c>
      <c r="J932" s="832" t="s">
        <v>1457</v>
      </c>
      <c r="K932" s="832" t="s">
        <v>1458</v>
      </c>
      <c r="L932" s="835">
        <v>132.97999999999999</v>
      </c>
      <c r="M932" s="835">
        <v>398.93999999999994</v>
      </c>
      <c r="N932" s="832">
        <v>3</v>
      </c>
      <c r="O932" s="836">
        <v>3</v>
      </c>
      <c r="P932" s="835"/>
      <c r="Q932" s="837">
        <v>0</v>
      </c>
      <c r="R932" s="832"/>
      <c r="S932" s="837">
        <v>0</v>
      </c>
      <c r="T932" s="836"/>
      <c r="U932" s="838">
        <v>0</v>
      </c>
    </row>
    <row r="933" spans="1:21" ht="14.4" customHeight="1" x14ac:dyDescent="0.3">
      <c r="A933" s="831">
        <v>25</v>
      </c>
      <c r="B933" s="832" t="s">
        <v>1399</v>
      </c>
      <c r="C933" s="832" t="s">
        <v>1408</v>
      </c>
      <c r="D933" s="833" t="s">
        <v>2198</v>
      </c>
      <c r="E933" s="834" t="s">
        <v>1420</v>
      </c>
      <c r="F933" s="832" t="s">
        <v>1400</v>
      </c>
      <c r="G933" s="832" t="s">
        <v>1461</v>
      </c>
      <c r="H933" s="832" t="s">
        <v>606</v>
      </c>
      <c r="I933" s="832" t="s">
        <v>1481</v>
      </c>
      <c r="J933" s="832" t="s">
        <v>641</v>
      </c>
      <c r="K933" s="832" t="s">
        <v>1482</v>
      </c>
      <c r="L933" s="835">
        <v>24.22</v>
      </c>
      <c r="M933" s="835">
        <v>96.88</v>
      </c>
      <c r="N933" s="832">
        <v>4</v>
      </c>
      <c r="O933" s="836">
        <v>3</v>
      </c>
      <c r="P933" s="835"/>
      <c r="Q933" s="837">
        <v>0</v>
      </c>
      <c r="R933" s="832"/>
      <c r="S933" s="837">
        <v>0</v>
      </c>
      <c r="T933" s="836"/>
      <c r="U933" s="838">
        <v>0</v>
      </c>
    </row>
    <row r="934" spans="1:21" ht="14.4" customHeight="1" x14ac:dyDescent="0.3">
      <c r="A934" s="831">
        <v>25</v>
      </c>
      <c r="B934" s="832" t="s">
        <v>1399</v>
      </c>
      <c r="C934" s="832" t="s">
        <v>1408</v>
      </c>
      <c r="D934" s="833" t="s">
        <v>2198</v>
      </c>
      <c r="E934" s="834" t="s">
        <v>1420</v>
      </c>
      <c r="F934" s="832" t="s">
        <v>1400</v>
      </c>
      <c r="G934" s="832" t="s">
        <v>1461</v>
      </c>
      <c r="H934" s="832" t="s">
        <v>569</v>
      </c>
      <c r="I934" s="832" t="s">
        <v>1950</v>
      </c>
      <c r="J934" s="832" t="s">
        <v>1951</v>
      </c>
      <c r="K934" s="832" t="s">
        <v>1952</v>
      </c>
      <c r="L934" s="835">
        <v>48.42</v>
      </c>
      <c r="M934" s="835">
        <v>242.10000000000002</v>
      </c>
      <c r="N934" s="832">
        <v>5</v>
      </c>
      <c r="O934" s="836">
        <v>4.5</v>
      </c>
      <c r="P934" s="835"/>
      <c r="Q934" s="837">
        <v>0</v>
      </c>
      <c r="R934" s="832"/>
      <c r="S934" s="837">
        <v>0</v>
      </c>
      <c r="T934" s="836"/>
      <c r="U934" s="838">
        <v>0</v>
      </c>
    </row>
    <row r="935" spans="1:21" ht="14.4" customHeight="1" x14ac:dyDescent="0.3">
      <c r="A935" s="831">
        <v>25</v>
      </c>
      <c r="B935" s="832" t="s">
        <v>1399</v>
      </c>
      <c r="C935" s="832" t="s">
        <v>1408</v>
      </c>
      <c r="D935" s="833" t="s">
        <v>2198</v>
      </c>
      <c r="E935" s="834" t="s">
        <v>1420</v>
      </c>
      <c r="F935" s="832" t="s">
        <v>1400</v>
      </c>
      <c r="G935" s="832" t="s">
        <v>1461</v>
      </c>
      <c r="H935" s="832" t="s">
        <v>569</v>
      </c>
      <c r="I935" s="832" t="s">
        <v>1462</v>
      </c>
      <c r="J935" s="832" t="s">
        <v>641</v>
      </c>
      <c r="K935" s="832" t="s">
        <v>1463</v>
      </c>
      <c r="L935" s="835">
        <v>24.22</v>
      </c>
      <c r="M935" s="835">
        <v>72.66</v>
      </c>
      <c r="N935" s="832">
        <v>3</v>
      </c>
      <c r="O935" s="836">
        <v>3</v>
      </c>
      <c r="P935" s="835"/>
      <c r="Q935" s="837">
        <v>0</v>
      </c>
      <c r="R935" s="832"/>
      <c r="S935" s="837">
        <v>0</v>
      </c>
      <c r="T935" s="836"/>
      <c r="U935" s="838">
        <v>0</v>
      </c>
    </row>
    <row r="936" spans="1:21" ht="14.4" customHeight="1" x14ac:dyDescent="0.3">
      <c r="A936" s="831">
        <v>25</v>
      </c>
      <c r="B936" s="832" t="s">
        <v>1399</v>
      </c>
      <c r="C936" s="832" t="s">
        <v>1408</v>
      </c>
      <c r="D936" s="833" t="s">
        <v>2198</v>
      </c>
      <c r="E936" s="834" t="s">
        <v>1420</v>
      </c>
      <c r="F936" s="832" t="s">
        <v>1400</v>
      </c>
      <c r="G936" s="832" t="s">
        <v>1461</v>
      </c>
      <c r="H936" s="832" t="s">
        <v>569</v>
      </c>
      <c r="I936" s="832" t="s">
        <v>1580</v>
      </c>
      <c r="J936" s="832" t="s">
        <v>641</v>
      </c>
      <c r="K936" s="832" t="s">
        <v>1581</v>
      </c>
      <c r="L936" s="835">
        <v>24.22</v>
      </c>
      <c r="M936" s="835">
        <v>24.22</v>
      </c>
      <c r="N936" s="832">
        <v>1</v>
      </c>
      <c r="O936" s="836">
        <v>0.5</v>
      </c>
      <c r="P936" s="835">
        <v>24.22</v>
      </c>
      <c r="Q936" s="837">
        <v>1</v>
      </c>
      <c r="R936" s="832">
        <v>1</v>
      </c>
      <c r="S936" s="837">
        <v>1</v>
      </c>
      <c r="T936" s="836">
        <v>0.5</v>
      </c>
      <c r="U936" s="838">
        <v>1</v>
      </c>
    </row>
    <row r="937" spans="1:21" ht="14.4" customHeight="1" x14ac:dyDescent="0.3">
      <c r="A937" s="831">
        <v>25</v>
      </c>
      <c r="B937" s="832" t="s">
        <v>1399</v>
      </c>
      <c r="C937" s="832" t="s">
        <v>1408</v>
      </c>
      <c r="D937" s="833" t="s">
        <v>2198</v>
      </c>
      <c r="E937" s="834" t="s">
        <v>1420</v>
      </c>
      <c r="F937" s="832" t="s">
        <v>1400</v>
      </c>
      <c r="G937" s="832" t="s">
        <v>1464</v>
      </c>
      <c r="H937" s="832" t="s">
        <v>606</v>
      </c>
      <c r="I937" s="832" t="s">
        <v>1329</v>
      </c>
      <c r="J937" s="832" t="s">
        <v>1330</v>
      </c>
      <c r="K937" s="832" t="s">
        <v>1331</v>
      </c>
      <c r="L937" s="835">
        <v>0</v>
      </c>
      <c r="M937" s="835">
        <v>0</v>
      </c>
      <c r="N937" s="832">
        <v>3</v>
      </c>
      <c r="O937" s="836">
        <v>2</v>
      </c>
      <c r="P937" s="835">
        <v>0</v>
      </c>
      <c r="Q937" s="837"/>
      <c r="R937" s="832">
        <v>1</v>
      </c>
      <c r="S937" s="837">
        <v>0.33333333333333331</v>
      </c>
      <c r="T937" s="836">
        <v>0.5</v>
      </c>
      <c r="U937" s="838">
        <v>0.25</v>
      </c>
    </row>
    <row r="938" spans="1:21" ht="14.4" customHeight="1" x14ac:dyDescent="0.3">
      <c r="A938" s="831">
        <v>25</v>
      </c>
      <c r="B938" s="832" t="s">
        <v>1399</v>
      </c>
      <c r="C938" s="832" t="s">
        <v>1408</v>
      </c>
      <c r="D938" s="833" t="s">
        <v>2198</v>
      </c>
      <c r="E938" s="834" t="s">
        <v>1431</v>
      </c>
      <c r="F938" s="832" t="s">
        <v>1400</v>
      </c>
      <c r="G938" s="832" t="s">
        <v>1454</v>
      </c>
      <c r="H938" s="832" t="s">
        <v>606</v>
      </c>
      <c r="I938" s="832" t="s">
        <v>1264</v>
      </c>
      <c r="J938" s="832" t="s">
        <v>1018</v>
      </c>
      <c r="K938" s="832" t="s">
        <v>1265</v>
      </c>
      <c r="L938" s="835">
        <v>154.36000000000001</v>
      </c>
      <c r="M938" s="835">
        <v>8952.880000000001</v>
      </c>
      <c r="N938" s="832">
        <v>58</v>
      </c>
      <c r="O938" s="836">
        <v>56.5</v>
      </c>
      <c r="P938" s="835">
        <v>3550.280000000002</v>
      </c>
      <c r="Q938" s="837">
        <v>0.39655172413793122</v>
      </c>
      <c r="R938" s="832">
        <v>23</v>
      </c>
      <c r="S938" s="837">
        <v>0.39655172413793105</v>
      </c>
      <c r="T938" s="836">
        <v>22.5</v>
      </c>
      <c r="U938" s="838">
        <v>0.39823008849557523</v>
      </c>
    </row>
    <row r="939" spans="1:21" ht="14.4" customHeight="1" x14ac:dyDescent="0.3">
      <c r="A939" s="831">
        <v>25</v>
      </c>
      <c r="B939" s="832" t="s">
        <v>1399</v>
      </c>
      <c r="C939" s="832" t="s">
        <v>1408</v>
      </c>
      <c r="D939" s="833" t="s">
        <v>2198</v>
      </c>
      <c r="E939" s="834" t="s">
        <v>1431</v>
      </c>
      <c r="F939" s="832" t="s">
        <v>1400</v>
      </c>
      <c r="G939" s="832" t="s">
        <v>1507</v>
      </c>
      <c r="H939" s="832" t="s">
        <v>569</v>
      </c>
      <c r="I939" s="832" t="s">
        <v>1555</v>
      </c>
      <c r="J939" s="832" t="s">
        <v>1272</v>
      </c>
      <c r="K939" s="832" t="s">
        <v>1556</v>
      </c>
      <c r="L939" s="835">
        <v>238.72</v>
      </c>
      <c r="M939" s="835">
        <v>238.72</v>
      </c>
      <c r="N939" s="832">
        <v>1</v>
      </c>
      <c r="O939" s="836">
        <v>1</v>
      </c>
      <c r="P939" s="835"/>
      <c r="Q939" s="837">
        <v>0</v>
      </c>
      <c r="R939" s="832"/>
      <c r="S939" s="837">
        <v>0</v>
      </c>
      <c r="T939" s="836"/>
      <c r="U939" s="838">
        <v>0</v>
      </c>
    </row>
    <row r="940" spans="1:21" ht="14.4" customHeight="1" x14ac:dyDescent="0.3">
      <c r="A940" s="831">
        <v>25</v>
      </c>
      <c r="B940" s="832" t="s">
        <v>1399</v>
      </c>
      <c r="C940" s="832" t="s">
        <v>1408</v>
      </c>
      <c r="D940" s="833" t="s">
        <v>2198</v>
      </c>
      <c r="E940" s="834" t="s">
        <v>1431</v>
      </c>
      <c r="F940" s="832" t="s">
        <v>1400</v>
      </c>
      <c r="G940" s="832" t="s">
        <v>1612</v>
      </c>
      <c r="H940" s="832" t="s">
        <v>569</v>
      </c>
      <c r="I940" s="832" t="s">
        <v>1833</v>
      </c>
      <c r="J940" s="832" t="s">
        <v>1834</v>
      </c>
      <c r="K940" s="832" t="s">
        <v>1835</v>
      </c>
      <c r="L940" s="835">
        <v>76.180000000000007</v>
      </c>
      <c r="M940" s="835">
        <v>76.180000000000007</v>
      </c>
      <c r="N940" s="832">
        <v>1</v>
      </c>
      <c r="O940" s="836">
        <v>1</v>
      </c>
      <c r="P940" s="835"/>
      <c r="Q940" s="837">
        <v>0</v>
      </c>
      <c r="R940" s="832"/>
      <c r="S940" s="837">
        <v>0</v>
      </c>
      <c r="T940" s="836"/>
      <c r="U940" s="838">
        <v>0</v>
      </c>
    </row>
    <row r="941" spans="1:21" ht="14.4" customHeight="1" x14ac:dyDescent="0.3">
      <c r="A941" s="831">
        <v>25</v>
      </c>
      <c r="B941" s="832" t="s">
        <v>1399</v>
      </c>
      <c r="C941" s="832" t="s">
        <v>1408</v>
      </c>
      <c r="D941" s="833" t="s">
        <v>2198</v>
      </c>
      <c r="E941" s="834" t="s">
        <v>1431</v>
      </c>
      <c r="F941" s="832" t="s">
        <v>1400</v>
      </c>
      <c r="G941" s="832" t="s">
        <v>1455</v>
      </c>
      <c r="H941" s="832" t="s">
        <v>569</v>
      </c>
      <c r="I941" s="832" t="s">
        <v>1456</v>
      </c>
      <c r="J941" s="832" t="s">
        <v>1457</v>
      </c>
      <c r="K941" s="832" t="s">
        <v>1458</v>
      </c>
      <c r="L941" s="835">
        <v>132.97999999999999</v>
      </c>
      <c r="M941" s="835">
        <v>664.89999999999986</v>
      </c>
      <c r="N941" s="832">
        <v>5</v>
      </c>
      <c r="O941" s="836">
        <v>4</v>
      </c>
      <c r="P941" s="835">
        <v>398.93999999999994</v>
      </c>
      <c r="Q941" s="837">
        <v>0.60000000000000009</v>
      </c>
      <c r="R941" s="832">
        <v>3</v>
      </c>
      <c r="S941" s="837">
        <v>0.6</v>
      </c>
      <c r="T941" s="836">
        <v>3</v>
      </c>
      <c r="U941" s="838">
        <v>0.75</v>
      </c>
    </row>
    <row r="942" spans="1:21" ht="14.4" customHeight="1" x14ac:dyDescent="0.3">
      <c r="A942" s="831">
        <v>25</v>
      </c>
      <c r="B942" s="832" t="s">
        <v>1399</v>
      </c>
      <c r="C942" s="832" t="s">
        <v>1408</v>
      </c>
      <c r="D942" s="833" t="s">
        <v>2198</v>
      </c>
      <c r="E942" s="834" t="s">
        <v>1431</v>
      </c>
      <c r="F942" s="832" t="s">
        <v>1400</v>
      </c>
      <c r="G942" s="832" t="s">
        <v>1455</v>
      </c>
      <c r="H942" s="832" t="s">
        <v>569</v>
      </c>
      <c r="I942" s="832" t="s">
        <v>1540</v>
      </c>
      <c r="J942" s="832" t="s">
        <v>1457</v>
      </c>
      <c r="K942" s="832" t="s">
        <v>1458</v>
      </c>
      <c r="L942" s="835">
        <v>132.97999999999999</v>
      </c>
      <c r="M942" s="835">
        <v>132.97999999999999</v>
      </c>
      <c r="N942" s="832">
        <v>1</v>
      </c>
      <c r="O942" s="836">
        <v>1</v>
      </c>
      <c r="P942" s="835"/>
      <c r="Q942" s="837">
        <v>0</v>
      </c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25</v>
      </c>
      <c r="B943" s="832" t="s">
        <v>1399</v>
      </c>
      <c r="C943" s="832" t="s">
        <v>1408</v>
      </c>
      <c r="D943" s="833" t="s">
        <v>2198</v>
      </c>
      <c r="E943" s="834" t="s">
        <v>1431</v>
      </c>
      <c r="F943" s="832" t="s">
        <v>1400</v>
      </c>
      <c r="G943" s="832" t="s">
        <v>1491</v>
      </c>
      <c r="H943" s="832" t="s">
        <v>569</v>
      </c>
      <c r="I943" s="832" t="s">
        <v>2178</v>
      </c>
      <c r="J943" s="832" t="s">
        <v>889</v>
      </c>
      <c r="K943" s="832" t="s">
        <v>1493</v>
      </c>
      <c r="L943" s="835">
        <v>163.54</v>
      </c>
      <c r="M943" s="835">
        <v>490.62</v>
      </c>
      <c r="N943" s="832">
        <v>3</v>
      </c>
      <c r="O943" s="836">
        <v>1</v>
      </c>
      <c r="P943" s="835">
        <v>490.62</v>
      </c>
      <c r="Q943" s="837">
        <v>1</v>
      </c>
      <c r="R943" s="832">
        <v>3</v>
      </c>
      <c r="S943" s="837">
        <v>1</v>
      </c>
      <c r="T943" s="836">
        <v>1</v>
      </c>
      <c r="U943" s="838">
        <v>1</v>
      </c>
    </row>
    <row r="944" spans="1:21" ht="14.4" customHeight="1" x14ac:dyDescent="0.3">
      <c r="A944" s="831">
        <v>25</v>
      </c>
      <c r="B944" s="832" t="s">
        <v>1399</v>
      </c>
      <c r="C944" s="832" t="s">
        <v>1408</v>
      </c>
      <c r="D944" s="833" t="s">
        <v>2198</v>
      </c>
      <c r="E944" s="834" t="s">
        <v>1431</v>
      </c>
      <c r="F944" s="832" t="s">
        <v>1400</v>
      </c>
      <c r="G944" s="832" t="s">
        <v>1478</v>
      </c>
      <c r="H944" s="832" t="s">
        <v>569</v>
      </c>
      <c r="I944" s="832" t="s">
        <v>1479</v>
      </c>
      <c r="J944" s="832" t="s">
        <v>1052</v>
      </c>
      <c r="K944" s="832" t="s">
        <v>1480</v>
      </c>
      <c r="L944" s="835">
        <v>34.19</v>
      </c>
      <c r="M944" s="835">
        <v>34.19</v>
      </c>
      <c r="N944" s="832">
        <v>1</v>
      </c>
      <c r="O944" s="836">
        <v>0.5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25</v>
      </c>
      <c r="B945" s="832" t="s">
        <v>1399</v>
      </c>
      <c r="C945" s="832" t="s">
        <v>1408</v>
      </c>
      <c r="D945" s="833" t="s">
        <v>2198</v>
      </c>
      <c r="E945" s="834" t="s">
        <v>1431</v>
      </c>
      <c r="F945" s="832" t="s">
        <v>1400</v>
      </c>
      <c r="G945" s="832" t="s">
        <v>1461</v>
      </c>
      <c r="H945" s="832" t="s">
        <v>606</v>
      </c>
      <c r="I945" s="832" t="s">
        <v>1481</v>
      </c>
      <c r="J945" s="832" t="s">
        <v>641</v>
      </c>
      <c r="K945" s="832" t="s">
        <v>1482</v>
      </c>
      <c r="L945" s="835">
        <v>24.22</v>
      </c>
      <c r="M945" s="835">
        <v>48.44</v>
      </c>
      <c r="N945" s="832">
        <v>2</v>
      </c>
      <c r="O945" s="836">
        <v>1.5</v>
      </c>
      <c r="P945" s="835">
        <v>24.22</v>
      </c>
      <c r="Q945" s="837">
        <v>0.5</v>
      </c>
      <c r="R945" s="832">
        <v>1</v>
      </c>
      <c r="S945" s="837">
        <v>0.5</v>
      </c>
      <c r="T945" s="836">
        <v>1</v>
      </c>
      <c r="U945" s="838">
        <v>0.66666666666666663</v>
      </c>
    </row>
    <row r="946" spans="1:21" ht="14.4" customHeight="1" x14ac:dyDescent="0.3">
      <c r="A946" s="831">
        <v>25</v>
      </c>
      <c r="B946" s="832" t="s">
        <v>1399</v>
      </c>
      <c r="C946" s="832" t="s">
        <v>1408</v>
      </c>
      <c r="D946" s="833" t="s">
        <v>2198</v>
      </c>
      <c r="E946" s="834" t="s">
        <v>1431</v>
      </c>
      <c r="F946" s="832" t="s">
        <v>1400</v>
      </c>
      <c r="G946" s="832" t="s">
        <v>1461</v>
      </c>
      <c r="H946" s="832" t="s">
        <v>606</v>
      </c>
      <c r="I946" s="832" t="s">
        <v>1317</v>
      </c>
      <c r="J946" s="832" t="s">
        <v>641</v>
      </c>
      <c r="K946" s="832" t="s">
        <v>1318</v>
      </c>
      <c r="L946" s="835">
        <v>48.42</v>
      </c>
      <c r="M946" s="835">
        <v>96.84</v>
      </c>
      <c r="N946" s="832">
        <v>2</v>
      </c>
      <c r="O946" s="836">
        <v>2</v>
      </c>
      <c r="P946" s="835">
        <v>48.42</v>
      </c>
      <c r="Q946" s="837">
        <v>0.5</v>
      </c>
      <c r="R946" s="832">
        <v>1</v>
      </c>
      <c r="S946" s="837">
        <v>0.5</v>
      </c>
      <c r="T946" s="836">
        <v>1</v>
      </c>
      <c r="U946" s="838">
        <v>0.5</v>
      </c>
    </row>
    <row r="947" spans="1:21" ht="14.4" customHeight="1" x14ac:dyDescent="0.3">
      <c r="A947" s="831">
        <v>25</v>
      </c>
      <c r="B947" s="832" t="s">
        <v>1399</v>
      </c>
      <c r="C947" s="832" t="s">
        <v>1408</v>
      </c>
      <c r="D947" s="833" t="s">
        <v>2198</v>
      </c>
      <c r="E947" s="834" t="s">
        <v>1431</v>
      </c>
      <c r="F947" s="832" t="s">
        <v>1400</v>
      </c>
      <c r="G947" s="832" t="s">
        <v>1461</v>
      </c>
      <c r="H947" s="832" t="s">
        <v>569</v>
      </c>
      <c r="I947" s="832" t="s">
        <v>1568</v>
      </c>
      <c r="J947" s="832" t="s">
        <v>641</v>
      </c>
      <c r="K947" s="832" t="s">
        <v>1569</v>
      </c>
      <c r="L947" s="835">
        <v>48.42</v>
      </c>
      <c r="M947" s="835">
        <v>48.42</v>
      </c>
      <c r="N947" s="832">
        <v>1</v>
      </c>
      <c r="O947" s="836"/>
      <c r="P947" s="835">
        <v>48.42</v>
      </c>
      <c r="Q947" s="837">
        <v>1</v>
      </c>
      <c r="R947" s="832">
        <v>1</v>
      </c>
      <c r="S947" s="837">
        <v>1</v>
      </c>
      <c r="T947" s="836"/>
      <c r="U947" s="838"/>
    </row>
    <row r="948" spans="1:21" ht="14.4" customHeight="1" x14ac:dyDescent="0.3">
      <c r="A948" s="831">
        <v>25</v>
      </c>
      <c r="B948" s="832" t="s">
        <v>1399</v>
      </c>
      <c r="C948" s="832" t="s">
        <v>1408</v>
      </c>
      <c r="D948" s="833" t="s">
        <v>2198</v>
      </c>
      <c r="E948" s="834" t="s">
        <v>1431</v>
      </c>
      <c r="F948" s="832" t="s">
        <v>1400</v>
      </c>
      <c r="G948" s="832" t="s">
        <v>1532</v>
      </c>
      <c r="H948" s="832" t="s">
        <v>569</v>
      </c>
      <c r="I948" s="832" t="s">
        <v>1725</v>
      </c>
      <c r="J948" s="832" t="s">
        <v>1726</v>
      </c>
      <c r="K948" s="832" t="s">
        <v>1727</v>
      </c>
      <c r="L948" s="835">
        <v>42.09</v>
      </c>
      <c r="M948" s="835">
        <v>84.18</v>
      </c>
      <c r="N948" s="832">
        <v>2</v>
      </c>
      <c r="O948" s="836">
        <v>2</v>
      </c>
      <c r="P948" s="835">
        <v>84.18</v>
      </c>
      <c r="Q948" s="837">
        <v>1</v>
      </c>
      <c r="R948" s="832">
        <v>2</v>
      </c>
      <c r="S948" s="837">
        <v>1</v>
      </c>
      <c r="T948" s="836">
        <v>2</v>
      </c>
      <c r="U948" s="838">
        <v>1</v>
      </c>
    </row>
    <row r="949" spans="1:21" ht="14.4" customHeight="1" x14ac:dyDescent="0.3">
      <c r="A949" s="831">
        <v>25</v>
      </c>
      <c r="B949" s="832" t="s">
        <v>1399</v>
      </c>
      <c r="C949" s="832" t="s">
        <v>1408</v>
      </c>
      <c r="D949" s="833" t="s">
        <v>2198</v>
      </c>
      <c r="E949" s="834" t="s">
        <v>1431</v>
      </c>
      <c r="F949" s="832" t="s">
        <v>1400</v>
      </c>
      <c r="G949" s="832" t="s">
        <v>1572</v>
      </c>
      <c r="H949" s="832" t="s">
        <v>569</v>
      </c>
      <c r="I949" s="832" t="s">
        <v>2179</v>
      </c>
      <c r="J949" s="832" t="s">
        <v>2180</v>
      </c>
      <c r="K949" s="832" t="s">
        <v>2181</v>
      </c>
      <c r="L949" s="835">
        <v>31.32</v>
      </c>
      <c r="M949" s="835">
        <v>31.32</v>
      </c>
      <c r="N949" s="832">
        <v>1</v>
      </c>
      <c r="O949" s="836">
        <v>0.5</v>
      </c>
      <c r="P949" s="835">
        <v>31.32</v>
      </c>
      <c r="Q949" s="837">
        <v>1</v>
      </c>
      <c r="R949" s="832">
        <v>1</v>
      </c>
      <c r="S949" s="837">
        <v>1</v>
      </c>
      <c r="T949" s="836">
        <v>0.5</v>
      </c>
      <c r="U949" s="838">
        <v>1</v>
      </c>
    </row>
    <row r="950" spans="1:21" ht="14.4" customHeight="1" x14ac:dyDescent="0.3">
      <c r="A950" s="831">
        <v>25</v>
      </c>
      <c r="B950" s="832" t="s">
        <v>1399</v>
      </c>
      <c r="C950" s="832" t="s">
        <v>1408</v>
      </c>
      <c r="D950" s="833" t="s">
        <v>2198</v>
      </c>
      <c r="E950" s="834" t="s">
        <v>1437</v>
      </c>
      <c r="F950" s="832" t="s">
        <v>1400</v>
      </c>
      <c r="G950" s="832" t="s">
        <v>1454</v>
      </c>
      <c r="H950" s="832" t="s">
        <v>569</v>
      </c>
      <c r="I950" s="832" t="s">
        <v>1591</v>
      </c>
      <c r="J950" s="832" t="s">
        <v>1592</v>
      </c>
      <c r="K950" s="832" t="s">
        <v>1593</v>
      </c>
      <c r="L950" s="835">
        <v>154.36000000000001</v>
      </c>
      <c r="M950" s="835">
        <v>1543.6000000000004</v>
      </c>
      <c r="N950" s="832">
        <v>10</v>
      </c>
      <c r="O950" s="836">
        <v>9.5</v>
      </c>
      <c r="P950" s="835">
        <v>154.36000000000001</v>
      </c>
      <c r="Q950" s="837">
        <v>9.9999999999999992E-2</v>
      </c>
      <c r="R950" s="832">
        <v>1</v>
      </c>
      <c r="S950" s="837">
        <v>0.1</v>
      </c>
      <c r="T950" s="836">
        <v>1</v>
      </c>
      <c r="U950" s="838">
        <v>0.10526315789473684</v>
      </c>
    </row>
    <row r="951" spans="1:21" ht="14.4" customHeight="1" x14ac:dyDescent="0.3">
      <c r="A951" s="831">
        <v>25</v>
      </c>
      <c r="B951" s="832" t="s">
        <v>1399</v>
      </c>
      <c r="C951" s="832" t="s">
        <v>1408</v>
      </c>
      <c r="D951" s="833" t="s">
        <v>2198</v>
      </c>
      <c r="E951" s="834" t="s">
        <v>1437</v>
      </c>
      <c r="F951" s="832" t="s">
        <v>1400</v>
      </c>
      <c r="G951" s="832" t="s">
        <v>1455</v>
      </c>
      <c r="H951" s="832" t="s">
        <v>569</v>
      </c>
      <c r="I951" s="832" t="s">
        <v>1540</v>
      </c>
      <c r="J951" s="832" t="s">
        <v>1457</v>
      </c>
      <c r="K951" s="832" t="s">
        <v>1458</v>
      </c>
      <c r="L951" s="835">
        <v>132.97999999999999</v>
      </c>
      <c r="M951" s="835">
        <v>132.97999999999999</v>
      </c>
      <c r="N951" s="832">
        <v>1</v>
      </c>
      <c r="O951" s="836">
        <v>0.5</v>
      </c>
      <c r="P951" s="835"/>
      <c r="Q951" s="837">
        <v>0</v>
      </c>
      <c r="R951" s="832"/>
      <c r="S951" s="837">
        <v>0</v>
      </c>
      <c r="T951" s="836"/>
      <c r="U951" s="838">
        <v>0</v>
      </c>
    </row>
    <row r="952" spans="1:21" ht="14.4" customHeight="1" x14ac:dyDescent="0.3">
      <c r="A952" s="831">
        <v>25</v>
      </c>
      <c r="B952" s="832" t="s">
        <v>1399</v>
      </c>
      <c r="C952" s="832" t="s">
        <v>1408</v>
      </c>
      <c r="D952" s="833" t="s">
        <v>2198</v>
      </c>
      <c r="E952" s="834" t="s">
        <v>1415</v>
      </c>
      <c r="F952" s="832" t="s">
        <v>1400</v>
      </c>
      <c r="G952" s="832" t="s">
        <v>1454</v>
      </c>
      <c r="H952" s="832" t="s">
        <v>606</v>
      </c>
      <c r="I952" s="832" t="s">
        <v>1264</v>
      </c>
      <c r="J952" s="832" t="s">
        <v>1018</v>
      </c>
      <c r="K952" s="832" t="s">
        <v>1265</v>
      </c>
      <c r="L952" s="835">
        <v>154.36000000000001</v>
      </c>
      <c r="M952" s="835">
        <v>2778.4800000000005</v>
      </c>
      <c r="N952" s="832">
        <v>18</v>
      </c>
      <c r="O952" s="836">
        <v>15.5</v>
      </c>
      <c r="P952" s="835">
        <v>1080.52</v>
      </c>
      <c r="Q952" s="837">
        <v>0.38888888888888884</v>
      </c>
      <c r="R952" s="832">
        <v>7</v>
      </c>
      <c r="S952" s="837">
        <v>0.3888888888888889</v>
      </c>
      <c r="T952" s="836">
        <v>6</v>
      </c>
      <c r="U952" s="838">
        <v>0.38709677419354838</v>
      </c>
    </row>
    <row r="953" spans="1:21" ht="14.4" customHeight="1" x14ac:dyDescent="0.3">
      <c r="A953" s="831">
        <v>25</v>
      </c>
      <c r="B953" s="832" t="s">
        <v>1399</v>
      </c>
      <c r="C953" s="832" t="s">
        <v>1408</v>
      </c>
      <c r="D953" s="833" t="s">
        <v>2198</v>
      </c>
      <c r="E953" s="834" t="s">
        <v>1415</v>
      </c>
      <c r="F953" s="832" t="s">
        <v>1400</v>
      </c>
      <c r="G953" s="832" t="s">
        <v>1454</v>
      </c>
      <c r="H953" s="832" t="s">
        <v>606</v>
      </c>
      <c r="I953" s="832" t="s">
        <v>1389</v>
      </c>
      <c r="J953" s="832" t="s">
        <v>1390</v>
      </c>
      <c r="K953" s="832" t="s">
        <v>1391</v>
      </c>
      <c r="L953" s="835">
        <v>111.22</v>
      </c>
      <c r="M953" s="835">
        <v>111.22</v>
      </c>
      <c r="N953" s="832">
        <v>1</v>
      </c>
      <c r="O953" s="836">
        <v>1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" customHeight="1" x14ac:dyDescent="0.3">
      <c r="A954" s="831">
        <v>25</v>
      </c>
      <c r="B954" s="832" t="s">
        <v>1399</v>
      </c>
      <c r="C954" s="832" t="s">
        <v>1408</v>
      </c>
      <c r="D954" s="833" t="s">
        <v>2198</v>
      </c>
      <c r="E954" s="834" t="s">
        <v>1415</v>
      </c>
      <c r="F954" s="832" t="s">
        <v>1400</v>
      </c>
      <c r="G954" s="832" t="s">
        <v>1454</v>
      </c>
      <c r="H954" s="832" t="s">
        <v>606</v>
      </c>
      <c r="I954" s="832" t="s">
        <v>1738</v>
      </c>
      <c r="J954" s="832" t="s">
        <v>1739</v>
      </c>
      <c r="K954" s="832" t="s">
        <v>1740</v>
      </c>
      <c r="L954" s="835">
        <v>75.73</v>
      </c>
      <c r="M954" s="835">
        <v>75.73</v>
      </c>
      <c r="N954" s="832">
        <v>1</v>
      </c>
      <c r="O954" s="836">
        <v>1</v>
      </c>
      <c r="P954" s="835"/>
      <c r="Q954" s="837">
        <v>0</v>
      </c>
      <c r="R954" s="832"/>
      <c r="S954" s="837">
        <v>0</v>
      </c>
      <c r="T954" s="836"/>
      <c r="U954" s="838">
        <v>0</v>
      </c>
    </row>
    <row r="955" spans="1:21" ht="14.4" customHeight="1" x14ac:dyDescent="0.3">
      <c r="A955" s="831">
        <v>25</v>
      </c>
      <c r="B955" s="832" t="s">
        <v>1399</v>
      </c>
      <c r="C955" s="832" t="s">
        <v>1408</v>
      </c>
      <c r="D955" s="833" t="s">
        <v>2198</v>
      </c>
      <c r="E955" s="834" t="s">
        <v>1415</v>
      </c>
      <c r="F955" s="832" t="s">
        <v>1400</v>
      </c>
      <c r="G955" s="832" t="s">
        <v>1455</v>
      </c>
      <c r="H955" s="832" t="s">
        <v>569</v>
      </c>
      <c r="I955" s="832" t="s">
        <v>1456</v>
      </c>
      <c r="J955" s="832" t="s">
        <v>1457</v>
      </c>
      <c r="K955" s="832" t="s">
        <v>1458</v>
      </c>
      <c r="L955" s="835">
        <v>132.97999999999999</v>
      </c>
      <c r="M955" s="835">
        <v>265.95999999999998</v>
      </c>
      <c r="N955" s="832">
        <v>2</v>
      </c>
      <c r="O955" s="836">
        <v>1</v>
      </c>
      <c r="P955" s="835"/>
      <c r="Q955" s="837">
        <v>0</v>
      </c>
      <c r="R955" s="832"/>
      <c r="S955" s="837">
        <v>0</v>
      </c>
      <c r="T955" s="836"/>
      <c r="U955" s="838">
        <v>0</v>
      </c>
    </row>
    <row r="956" spans="1:21" ht="14.4" customHeight="1" x14ac:dyDescent="0.3">
      <c r="A956" s="831">
        <v>25</v>
      </c>
      <c r="B956" s="832" t="s">
        <v>1399</v>
      </c>
      <c r="C956" s="832" t="s">
        <v>1408</v>
      </c>
      <c r="D956" s="833" t="s">
        <v>2198</v>
      </c>
      <c r="E956" s="834" t="s">
        <v>1415</v>
      </c>
      <c r="F956" s="832" t="s">
        <v>1400</v>
      </c>
      <c r="G956" s="832" t="s">
        <v>1461</v>
      </c>
      <c r="H956" s="832" t="s">
        <v>606</v>
      </c>
      <c r="I956" s="832" t="s">
        <v>1481</v>
      </c>
      <c r="J956" s="832" t="s">
        <v>641</v>
      </c>
      <c r="K956" s="832" t="s">
        <v>1482</v>
      </c>
      <c r="L956" s="835">
        <v>24.22</v>
      </c>
      <c r="M956" s="835">
        <v>96.88</v>
      </c>
      <c r="N956" s="832">
        <v>4</v>
      </c>
      <c r="O956" s="836">
        <v>3</v>
      </c>
      <c r="P956" s="835">
        <v>72.66</v>
      </c>
      <c r="Q956" s="837">
        <v>0.75</v>
      </c>
      <c r="R956" s="832">
        <v>3</v>
      </c>
      <c r="S956" s="837">
        <v>0.75</v>
      </c>
      <c r="T956" s="836">
        <v>2.5</v>
      </c>
      <c r="U956" s="838">
        <v>0.83333333333333337</v>
      </c>
    </row>
    <row r="957" spans="1:21" ht="14.4" customHeight="1" x14ac:dyDescent="0.3">
      <c r="A957" s="831">
        <v>25</v>
      </c>
      <c r="B957" s="832" t="s">
        <v>1399</v>
      </c>
      <c r="C957" s="832" t="s">
        <v>1408</v>
      </c>
      <c r="D957" s="833" t="s">
        <v>2198</v>
      </c>
      <c r="E957" s="834" t="s">
        <v>1415</v>
      </c>
      <c r="F957" s="832" t="s">
        <v>1400</v>
      </c>
      <c r="G957" s="832" t="s">
        <v>1461</v>
      </c>
      <c r="H957" s="832" t="s">
        <v>606</v>
      </c>
      <c r="I957" s="832" t="s">
        <v>1317</v>
      </c>
      <c r="J957" s="832" t="s">
        <v>641</v>
      </c>
      <c r="K957" s="832" t="s">
        <v>1318</v>
      </c>
      <c r="L957" s="835">
        <v>48.42</v>
      </c>
      <c r="M957" s="835">
        <v>242.1</v>
      </c>
      <c r="N957" s="832">
        <v>5</v>
      </c>
      <c r="O957" s="836">
        <v>3.5</v>
      </c>
      <c r="P957" s="835">
        <v>145.26</v>
      </c>
      <c r="Q957" s="837">
        <v>0.6</v>
      </c>
      <c r="R957" s="832">
        <v>3</v>
      </c>
      <c r="S957" s="837">
        <v>0.6</v>
      </c>
      <c r="T957" s="836">
        <v>2.5</v>
      </c>
      <c r="U957" s="838">
        <v>0.7142857142857143</v>
      </c>
    </row>
    <row r="958" spans="1:21" ht="14.4" customHeight="1" x14ac:dyDescent="0.3">
      <c r="A958" s="831">
        <v>25</v>
      </c>
      <c r="B958" s="832" t="s">
        <v>1399</v>
      </c>
      <c r="C958" s="832" t="s">
        <v>1408</v>
      </c>
      <c r="D958" s="833" t="s">
        <v>2198</v>
      </c>
      <c r="E958" s="834" t="s">
        <v>1415</v>
      </c>
      <c r="F958" s="832" t="s">
        <v>1400</v>
      </c>
      <c r="G958" s="832" t="s">
        <v>1461</v>
      </c>
      <c r="H958" s="832" t="s">
        <v>569</v>
      </c>
      <c r="I958" s="832" t="s">
        <v>1568</v>
      </c>
      <c r="J958" s="832" t="s">
        <v>641</v>
      </c>
      <c r="K958" s="832" t="s">
        <v>1569</v>
      </c>
      <c r="L958" s="835">
        <v>48.42</v>
      </c>
      <c r="M958" s="835">
        <v>145.26</v>
      </c>
      <c r="N958" s="832">
        <v>3</v>
      </c>
      <c r="O958" s="836">
        <v>2.5</v>
      </c>
      <c r="P958" s="835">
        <v>48.42</v>
      </c>
      <c r="Q958" s="837">
        <v>0.33333333333333337</v>
      </c>
      <c r="R958" s="832">
        <v>1</v>
      </c>
      <c r="S958" s="837">
        <v>0.33333333333333331</v>
      </c>
      <c r="T958" s="836">
        <v>1</v>
      </c>
      <c r="U958" s="838">
        <v>0.4</v>
      </c>
    </row>
    <row r="959" spans="1:21" ht="14.4" customHeight="1" x14ac:dyDescent="0.3">
      <c r="A959" s="831">
        <v>25</v>
      </c>
      <c r="B959" s="832" t="s">
        <v>1399</v>
      </c>
      <c r="C959" s="832" t="s">
        <v>1408</v>
      </c>
      <c r="D959" s="833" t="s">
        <v>2198</v>
      </c>
      <c r="E959" s="834" t="s">
        <v>1415</v>
      </c>
      <c r="F959" s="832" t="s">
        <v>1400</v>
      </c>
      <c r="G959" s="832" t="s">
        <v>1461</v>
      </c>
      <c r="H959" s="832" t="s">
        <v>569</v>
      </c>
      <c r="I959" s="832" t="s">
        <v>1462</v>
      </c>
      <c r="J959" s="832" t="s">
        <v>641</v>
      </c>
      <c r="K959" s="832" t="s">
        <v>1463</v>
      </c>
      <c r="L959" s="835">
        <v>24.22</v>
      </c>
      <c r="M959" s="835">
        <v>169.54</v>
      </c>
      <c r="N959" s="832">
        <v>7</v>
      </c>
      <c r="O959" s="836">
        <v>6</v>
      </c>
      <c r="P959" s="835">
        <v>48.44</v>
      </c>
      <c r="Q959" s="837">
        <v>0.2857142857142857</v>
      </c>
      <c r="R959" s="832">
        <v>2</v>
      </c>
      <c r="S959" s="837">
        <v>0.2857142857142857</v>
      </c>
      <c r="T959" s="836">
        <v>1.5</v>
      </c>
      <c r="U959" s="838">
        <v>0.25</v>
      </c>
    </row>
    <row r="960" spans="1:21" ht="14.4" customHeight="1" x14ac:dyDescent="0.3">
      <c r="A960" s="831">
        <v>25</v>
      </c>
      <c r="B960" s="832" t="s">
        <v>1399</v>
      </c>
      <c r="C960" s="832" t="s">
        <v>1408</v>
      </c>
      <c r="D960" s="833" t="s">
        <v>2198</v>
      </c>
      <c r="E960" s="834" t="s">
        <v>1415</v>
      </c>
      <c r="F960" s="832" t="s">
        <v>1400</v>
      </c>
      <c r="G960" s="832" t="s">
        <v>1464</v>
      </c>
      <c r="H960" s="832" t="s">
        <v>606</v>
      </c>
      <c r="I960" s="832" t="s">
        <v>1329</v>
      </c>
      <c r="J960" s="832" t="s">
        <v>1330</v>
      </c>
      <c r="K960" s="832" t="s">
        <v>1331</v>
      </c>
      <c r="L960" s="835">
        <v>0</v>
      </c>
      <c r="M960" s="835">
        <v>0</v>
      </c>
      <c r="N960" s="832">
        <v>3</v>
      </c>
      <c r="O960" s="836">
        <v>1.5</v>
      </c>
      <c r="P960" s="835">
        <v>0</v>
      </c>
      <c r="Q960" s="837"/>
      <c r="R960" s="832">
        <v>1</v>
      </c>
      <c r="S960" s="837">
        <v>0.33333333333333331</v>
      </c>
      <c r="T960" s="836">
        <v>0.5</v>
      </c>
      <c r="U960" s="838">
        <v>0.33333333333333331</v>
      </c>
    </row>
    <row r="961" spans="1:21" ht="14.4" customHeight="1" x14ac:dyDescent="0.3">
      <c r="A961" s="831">
        <v>25</v>
      </c>
      <c r="B961" s="832" t="s">
        <v>1399</v>
      </c>
      <c r="C961" s="832" t="s">
        <v>1408</v>
      </c>
      <c r="D961" s="833" t="s">
        <v>2198</v>
      </c>
      <c r="E961" s="834" t="s">
        <v>1441</v>
      </c>
      <c r="F961" s="832" t="s">
        <v>1400</v>
      </c>
      <c r="G961" s="832" t="s">
        <v>1454</v>
      </c>
      <c r="H961" s="832" t="s">
        <v>606</v>
      </c>
      <c r="I961" s="832" t="s">
        <v>1264</v>
      </c>
      <c r="J961" s="832" t="s">
        <v>1018</v>
      </c>
      <c r="K961" s="832" t="s">
        <v>1265</v>
      </c>
      <c r="L961" s="835">
        <v>154.36000000000001</v>
      </c>
      <c r="M961" s="835">
        <v>12040.079999999996</v>
      </c>
      <c r="N961" s="832">
        <v>78</v>
      </c>
      <c r="O961" s="836">
        <v>67</v>
      </c>
      <c r="P961" s="835">
        <v>3241.5600000000018</v>
      </c>
      <c r="Q961" s="837">
        <v>0.26923076923076944</v>
      </c>
      <c r="R961" s="832">
        <v>21</v>
      </c>
      <c r="S961" s="837">
        <v>0.26923076923076922</v>
      </c>
      <c r="T961" s="836">
        <v>16.5</v>
      </c>
      <c r="U961" s="838">
        <v>0.2462686567164179</v>
      </c>
    </row>
    <row r="962" spans="1:21" ht="14.4" customHeight="1" x14ac:dyDescent="0.3">
      <c r="A962" s="831">
        <v>25</v>
      </c>
      <c r="B962" s="832" t="s">
        <v>1399</v>
      </c>
      <c r="C962" s="832" t="s">
        <v>1408</v>
      </c>
      <c r="D962" s="833" t="s">
        <v>2198</v>
      </c>
      <c r="E962" s="834" t="s">
        <v>1441</v>
      </c>
      <c r="F962" s="832" t="s">
        <v>1400</v>
      </c>
      <c r="G962" s="832" t="s">
        <v>1454</v>
      </c>
      <c r="H962" s="832" t="s">
        <v>606</v>
      </c>
      <c r="I962" s="832" t="s">
        <v>2182</v>
      </c>
      <c r="J962" s="832" t="s">
        <v>2183</v>
      </c>
      <c r="K962" s="832" t="s">
        <v>2184</v>
      </c>
      <c r="L962" s="835">
        <v>80.28</v>
      </c>
      <c r="M962" s="835">
        <v>80.28</v>
      </c>
      <c r="N962" s="832">
        <v>1</v>
      </c>
      <c r="O962" s="836">
        <v>1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25</v>
      </c>
      <c r="B963" s="832" t="s">
        <v>1399</v>
      </c>
      <c r="C963" s="832" t="s">
        <v>1408</v>
      </c>
      <c r="D963" s="833" t="s">
        <v>2198</v>
      </c>
      <c r="E963" s="834" t="s">
        <v>1441</v>
      </c>
      <c r="F963" s="832" t="s">
        <v>1400</v>
      </c>
      <c r="G963" s="832" t="s">
        <v>1454</v>
      </c>
      <c r="H963" s="832" t="s">
        <v>569</v>
      </c>
      <c r="I963" s="832" t="s">
        <v>1506</v>
      </c>
      <c r="J963" s="832" t="s">
        <v>1018</v>
      </c>
      <c r="K963" s="832" t="s">
        <v>1265</v>
      </c>
      <c r="L963" s="835">
        <v>154.36000000000001</v>
      </c>
      <c r="M963" s="835">
        <v>771.80000000000007</v>
      </c>
      <c r="N963" s="832">
        <v>5</v>
      </c>
      <c r="O963" s="836">
        <v>4.5</v>
      </c>
      <c r="P963" s="835">
        <v>308.72000000000003</v>
      </c>
      <c r="Q963" s="837">
        <v>0.4</v>
      </c>
      <c r="R963" s="832">
        <v>2</v>
      </c>
      <c r="S963" s="837">
        <v>0.4</v>
      </c>
      <c r="T963" s="836">
        <v>1.5</v>
      </c>
      <c r="U963" s="838">
        <v>0.33333333333333331</v>
      </c>
    </row>
    <row r="964" spans="1:21" ht="14.4" customHeight="1" x14ac:dyDescent="0.3">
      <c r="A964" s="831">
        <v>25</v>
      </c>
      <c r="B964" s="832" t="s">
        <v>1399</v>
      </c>
      <c r="C964" s="832" t="s">
        <v>1408</v>
      </c>
      <c r="D964" s="833" t="s">
        <v>2198</v>
      </c>
      <c r="E964" s="834" t="s">
        <v>1441</v>
      </c>
      <c r="F964" s="832" t="s">
        <v>1400</v>
      </c>
      <c r="G964" s="832" t="s">
        <v>1564</v>
      </c>
      <c r="H964" s="832" t="s">
        <v>569</v>
      </c>
      <c r="I964" s="832" t="s">
        <v>2050</v>
      </c>
      <c r="J964" s="832" t="s">
        <v>695</v>
      </c>
      <c r="K964" s="832" t="s">
        <v>2051</v>
      </c>
      <c r="L964" s="835">
        <v>48.42</v>
      </c>
      <c r="M964" s="835">
        <v>48.42</v>
      </c>
      <c r="N964" s="832">
        <v>1</v>
      </c>
      <c r="O964" s="836">
        <v>0.5</v>
      </c>
      <c r="P964" s="835"/>
      <c r="Q964" s="837">
        <v>0</v>
      </c>
      <c r="R964" s="832"/>
      <c r="S964" s="837">
        <v>0</v>
      </c>
      <c r="T964" s="836"/>
      <c r="U964" s="838">
        <v>0</v>
      </c>
    </row>
    <row r="965" spans="1:21" ht="14.4" customHeight="1" x14ac:dyDescent="0.3">
      <c r="A965" s="831">
        <v>25</v>
      </c>
      <c r="B965" s="832" t="s">
        <v>1399</v>
      </c>
      <c r="C965" s="832" t="s">
        <v>1408</v>
      </c>
      <c r="D965" s="833" t="s">
        <v>2198</v>
      </c>
      <c r="E965" s="834" t="s">
        <v>1441</v>
      </c>
      <c r="F965" s="832" t="s">
        <v>1400</v>
      </c>
      <c r="G965" s="832" t="s">
        <v>1564</v>
      </c>
      <c r="H965" s="832" t="s">
        <v>569</v>
      </c>
      <c r="I965" s="832" t="s">
        <v>1963</v>
      </c>
      <c r="J965" s="832" t="s">
        <v>1799</v>
      </c>
      <c r="K965" s="832" t="s">
        <v>1964</v>
      </c>
      <c r="L965" s="835">
        <v>0</v>
      </c>
      <c r="M965" s="835">
        <v>0</v>
      </c>
      <c r="N965" s="832">
        <v>1</v>
      </c>
      <c r="O965" s="836">
        <v>1</v>
      </c>
      <c r="P965" s="835"/>
      <c r="Q965" s="837"/>
      <c r="R965" s="832"/>
      <c r="S965" s="837">
        <v>0</v>
      </c>
      <c r="T965" s="836"/>
      <c r="U965" s="838">
        <v>0</v>
      </c>
    </row>
    <row r="966" spans="1:21" ht="14.4" customHeight="1" x14ac:dyDescent="0.3">
      <c r="A966" s="831">
        <v>25</v>
      </c>
      <c r="B966" s="832" t="s">
        <v>1399</v>
      </c>
      <c r="C966" s="832" t="s">
        <v>1408</v>
      </c>
      <c r="D966" s="833" t="s">
        <v>2198</v>
      </c>
      <c r="E966" s="834" t="s">
        <v>1441</v>
      </c>
      <c r="F966" s="832" t="s">
        <v>1400</v>
      </c>
      <c r="G966" s="832" t="s">
        <v>1537</v>
      </c>
      <c r="H966" s="832" t="s">
        <v>606</v>
      </c>
      <c r="I966" s="832" t="s">
        <v>1313</v>
      </c>
      <c r="J966" s="832" t="s">
        <v>1314</v>
      </c>
      <c r="K966" s="832" t="s">
        <v>1315</v>
      </c>
      <c r="L966" s="835">
        <v>846.47</v>
      </c>
      <c r="M966" s="835">
        <v>846.47</v>
      </c>
      <c r="N966" s="832">
        <v>1</v>
      </c>
      <c r="O966" s="836">
        <v>1</v>
      </c>
      <c r="P966" s="835">
        <v>846.47</v>
      </c>
      <c r="Q966" s="837">
        <v>1</v>
      </c>
      <c r="R966" s="832">
        <v>1</v>
      </c>
      <c r="S966" s="837">
        <v>1</v>
      </c>
      <c r="T966" s="836">
        <v>1</v>
      </c>
      <c r="U966" s="838">
        <v>1</v>
      </c>
    </row>
    <row r="967" spans="1:21" ht="14.4" customHeight="1" x14ac:dyDescent="0.3">
      <c r="A967" s="831">
        <v>25</v>
      </c>
      <c r="B967" s="832" t="s">
        <v>1399</v>
      </c>
      <c r="C967" s="832" t="s">
        <v>1408</v>
      </c>
      <c r="D967" s="833" t="s">
        <v>2198</v>
      </c>
      <c r="E967" s="834" t="s">
        <v>1441</v>
      </c>
      <c r="F967" s="832" t="s">
        <v>1400</v>
      </c>
      <c r="G967" s="832" t="s">
        <v>1455</v>
      </c>
      <c r="H967" s="832" t="s">
        <v>569</v>
      </c>
      <c r="I967" s="832" t="s">
        <v>1456</v>
      </c>
      <c r="J967" s="832" t="s">
        <v>1457</v>
      </c>
      <c r="K967" s="832" t="s">
        <v>1458</v>
      </c>
      <c r="L967" s="835">
        <v>132.97999999999999</v>
      </c>
      <c r="M967" s="835">
        <v>1196.82</v>
      </c>
      <c r="N967" s="832">
        <v>9</v>
      </c>
      <c r="O967" s="836">
        <v>7.5</v>
      </c>
      <c r="P967" s="835"/>
      <c r="Q967" s="837">
        <v>0</v>
      </c>
      <c r="R967" s="832"/>
      <c r="S967" s="837">
        <v>0</v>
      </c>
      <c r="T967" s="836"/>
      <c r="U967" s="838">
        <v>0</v>
      </c>
    </row>
    <row r="968" spans="1:21" ht="14.4" customHeight="1" x14ac:dyDescent="0.3">
      <c r="A968" s="831">
        <v>25</v>
      </c>
      <c r="B968" s="832" t="s">
        <v>1399</v>
      </c>
      <c r="C968" s="832" t="s">
        <v>1408</v>
      </c>
      <c r="D968" s="833" t="s">
        <v>2198</v>
      </c>
      <c r="E968" s="834" t="s">
        <v>1441</v>
      </c>
      <c r="F968" s="832" t="s">
        <v>1400</v>
      </c>
      <c r="G968" s="832" t="s">
        <v>1455</v>
      </c>
      <c r="H968" s="832" t="s">
        <v>569</v>
      </c>
      <c r="I968" s="832" t="s">
        <v>1810</v>
      </c>
      <c r="J968" s="832" t="s">
        <v>1811</v>
      </c>
      <c r="K968" s="832" t="s">
        <v>1812</v>
      </c>
      <c r="L968" s="835">
        <v>129.47</v>
      </c>
      <c r="M968" s="835">
        <v>129.47</v>
      </c>
      <c r="N968" s="832">
        <v>1</v>
      </c>
      <c r="O968" s="836">
        <v>1</v>
      </c>
      <c r="P968" s="835"/>
      <c r="Q968" s="837">
        <v>0</v>
      </c>
      <c r="R968" s="832"/>
      <c r="S968" s="837">
        <v>0</v>
      </c>
      <c r="T968" s="836"/>
      <c r="U968" s="838">
        <v>0</v>
      </c>
    </row>
    <row r="969" spans="1:21" ht="14.4" customHeight="1" x14ac:dyDescent="0.3">
      <c r="A969" s="831">
        <v>25</v>
      </c>
      <c r="B969" s="832" t="s">
        <v>1399</v>
      </c>
      <c r="C969" s="832" t="s">
        <v>1408</v>
      </c>
      <c r="D969" s="833" t="s">
        <v>2198</v>
      </c>
      <c r="E969" s="834" t="s">
        <v>1441</v>
      </c>
      <c r="F969" s="832" t="s">
        <v>1400</v>
      </c>
      <c r="G969" s="832" t="s">
        <v>1455</v>
      </c>
      <c r="H969" s="832" t="s">
        <v>569</v>
      </c>
      <c r="I969" s="832" t="s">
        <v>1540</v>
      </c>
      <c r="J969" s="832" t="s">
        <v>1457</v>
      </c>
      <c r="K969" s="832" t="s">
        <v>1458</v>
      </c>
      <c r="L969" s="835">
        <v>132.97999999999999</v>
      </c>
      <c r="M969" s="835">
        <v>132.97999999999999</v>
      </c>
      <c r="N969" s="832">
        <v>1</v>
      </c>
      <c r="O969" s="836">
        <v>1</v>
      </c>
      <c r="P969" s="835"/>
      <c r="Q969" s="837">
        <v>0</v>
      </c>
      <c r="R969" s="832"/>
      <c r="S969" s="837">
        <v>0</v>
      </c>
      <c r="T969" s="836"/>
      <c r="U969" s="838">
        <v>0</v>
      </c>
    </row>
    <row r="970" spans="1:21" ht="14.4" customHeight="1" x14ac:dyDescent="0.3">
      <c r="A970" s="831">
        <v>25</v>
      </c>
      <c r="B970" s="832" t="s">
        <v>1399</v>
      </c>
      <c r="C970" s="832" t="s">
        <v>1408</v>
      </c>
      <c r="D970" s="833" t="s">
        <v>2198</v>
      </c>
      <c r="E970" s="834" t="s">
        <v>1441</v>
      </c>
      <c r="F970" s="832" t="s">
        <v>1400</v>
      </c>
      <c r="G970" s="832" t="s">
        <v>2135</v>
      </c>
      <c r="H970" s="832" t="s">
        <v>606</v>
      </c>
      <c r="I970" s="832" t="s">
        <v>1354</v>
      </c>
      <c r="J970" s="832" t="s">
        <v>1355</v>
      </c>
      <c r="K970" s="832" t="s">
        <v>1356</v>
      </c>
      <c r="L970" s="835">
        <v>0</v>
      </c>
      <c r="M970" s="835">
        <v>0</v>
      </c>
      <c r="N970" s="832">
        <v>1</v>
      </c>
      <c r="O970" s="836">
        <v>0.5</v>
      </c>
      <c r="P970" s="835">
        <v>0</v>
      </c>
      <c r="Q970" s="837"/>
      <c r="R970" s="832">
        <v>1</v>
      </c>
      <c r="S970" s="837">
        <v>1</v>
      </c>
      <c r="T970" s="836">
        <v>0.5</v>
      </c>
      <c r="U970" s="838">
        <v>1</v>
      </c>
    </row>
    <row r="971" spans="1:21" ht="14.4" customHeight="1" x14ac:dyDescent="0.3">
      <c r="A971" s="831">
        <v>25</v>
      </c>
      <c r="B971" s="832" t="s">
        <v>1399</v>
      </c>
      <c r="C971" s="832" t="s">
        <v>1408</v>
      </c>
      <c r="D971" s="833" t="s">
        <v>2198</v>
      </c>
      <c r="E971" s="834" t="s">
        <v>1441</v>
      </c>
      <c r="F971" s="832" t="s">
        <v>1400</v>
      </c>
      <c r="G971" s="832" t="s">
        <v>1514</v>
      </c>
      <c r="H971" s="832" t="s">
        <v>606</v>
      </c>
      <c r="I971" s="832" t="s">
        <v>1515</v>
      </c>
      <c r="J971" s="832" t="s">
        <v>1516</v>
      </c>
      <c r="K971" s="832" t="s">
        <v>1517</v>
      </c>
      <c r="L971" s="835">
        <v>141.25</v>
      </c>
      <c r="M971" s="835">
        <v>141.25</v>
      </c>
      <c r="N971" s="832">
        <v>1</v>
      </c>
      <c r="O971" s="836">
        <v>1</v>
      </c>
      <c r="P971" s="835">
        <v>141.25</v>
      </c>
      <c r="Q971" s="837">
        <v>1</v>
      </c>
      <c r="R971" s="832">
        <v>1</v>
      </c>
      <c r="S971" s="837">
        <v>1</v>
      </c>
      <c r="T971" s="836">
        <v>1</v>
      </c>
      <c r="U971" s="838">
        <v>1</v>
      </c>
    </row>
    <row r="972" spans="1:21" ht="14.4" customHeight="1" x14ac:dyDescent="0.3">
      <c r="A972" s="831">
        <v>25</v>
      </c>
      <c r="B972" s="832" t="s">
        <v>1399</v>
      </c>
      <c r="C972" s="832" t="s">
        <v>1408</v>
      </c>
      <c r="D972" s="833" t="s">
        <v>2198</v>
      </c>
      <c r="E972" s="834" t="s">
        <v>1441</v>
      </c>
      <c r="F972" s="832" t="s">
        <v>1400</v>
      </c>
      <c r="G972" s="832" t="s">
        <v>1461</v>
      </c>
      <c r="H972" s="832" t="s">
        <v>606</v>
      </c>
      <c r="I972" s="832" t="s">
        <v>1317</v>
      </c>
      <c r="J972" s="832" t="s">
        <v>641</v>
      </c>
      <c r="K972" s="832" t="s">
        <v>1318</v>
      </c>
      <c r="L972" s="835">
        <v>48.42</v>
      </c>
      <c r="M972" s="835">
        <v>145.26</v>
      </c>
      <c r="N972" s="832">
        <v>3</v>
      </c>
      <c r="O972" s="836">
        <v>2</v>
      </c>
      <c r="P972" s="835">
        <v>96.84</v>
      </c>
      <c r="Q972" s="837">
        <v>0.66666666666666674</v>
      </c>
      <c r="R972" s="832">
        <v>2</v>
      </c>
      <c r="S972" s="837">
        <v>0.66666666666666663</v>
      </c>
      <c r="T972" s="836">
        <v>1</v>
      </c>
      <c r="U972" s="838">
        <v>0.5</v>
      </c>
    </row>
    <row r="973" spans="1:21" ht="14.4" customHeight="1" x14ac:dyDescent="0.3">
      <c r="A973" s="831">
        <v>25</v>
      </c>
      <c r="B973" s="832" t="s">
        <v>1399</v>
      </c>
      <c r="C973" s="832" t="s">
        <v>1408</v>
      </c>
      <c r="D973" s="833" t="s">
        <v>2198</v>
      </c>
      <c r="E973" s="834" t="s">
        <v>1441</v>
      </c>
      <c r="F973" s="832" t="s">
        <v>1400</v>
      </c>
      <c r="G973" s="832" t="s">
        <v>1461</v>
      </c>
      <c r="H973" s="832" t="s">
        <v>569</v>
      </c>
      <c r="I973" s="832" t="s">
        <v>1568</v>
      </c>
      <c r="J973" s="832" t="s">
        <v>641</v>
      </c>
      <c r="K973" s="832" t="s">
        <v>1569</v>
      </c>
      <c r="L973" s="835">
        <v>48.42</v>
      </c>
      <c r="M973" s="835">
        <v>871.56000000000006</v>
      </c>
      <c r="N973" s="832">
        <v>18</v>
      </c>
      <c r="O973" s="836">
        <v>13</v>
      </c>
      <c r="P973" s="835">
        <v>242.10000000000002</v>
      </c>
      <c r="Q973" s="837">
        <v>0.27777777777777779</v>
      </c>
      <c r="R973" s="832">
        <v>5</v>
      </c>
      <c r="S973" s="837">
        <v>0.27777777777777779</v>
      </c>
      <c r="T973" s="836">
        <v>3</v>
      </c>
      <c r="U973" s="838">
        <v>0.23076923076923078</v>
      </c>
    </row>
    <row r="974" spans="1:21" ht="14.4" customHeight="1" x14ac:dyDescent="0.3">
      <c r="A974" s="831">
        <v>25</v>
      </c>
      <c r="B974" s="832" t="s">
        <v>1399</v>
      </c>
      <c r="C974" s="832" t="s">
        <v>1408</v>
      </c>
      <c r="D974" s="833" t="s">
        <v>2198</v>
      </c>
      <c r="E974" s="834" t="s">
        <v>1441</v>
      </c>
      <c r="F974" s="832" t="s">
        <v>1400</v>
      </c>
      <c r="G974" s="832" t="s">
        <v>1461</v>
      </c>
      <c r="H974" s="832" t="s">
        <v>569</v>
      </c>
      <c r="I974" s="832" t="s">
        <v>1950</v>
      </c>
      <c r="J974" s="832" t="s">
        <v>1951</v>
      </c>
      <c r="K974" s="832" t="s">
        <v>1952</v>
      </c>
      <c r="L974" s="835">
        <v>48.42</v>
      </c>
      <c r="M974" s="835">
        <v>48.42</v>
      </c>
      <c r="N974" s="832">
        <v>1</v>
      </c>
      <c r="O974" s="836">
        <v>1</v>
      </c>
      <c r="P974" s="835"/>
      <c r="Q974" s="837">
        <v>0</v>
      </c>
      <c r="R974" s="832"/>
      <c r="S974" s="837">
        <v>0</v>
      </c>
      <c r="T974" s="836"/>
      <c r="U974" s="838">
        <v>0</v>
      </c>
    </row>
    <row r="975" spans="1:21" ht="14.4" customHeight="1" x14ac:dyDescent="0.3">
      <c r="A975" s="831">
        <v>25</v>
      </c>
      <c r="B975" s="832" t="s">
        <v>1399</v>
      </c>
      <c r="C975" s="832" t="s">
        <v>1408</v>
      </c>
      <c r="D975" s="833" t="s">
        <v>2198</v>
      </c>
      <c r="E975" s="834" t="s">
        <v>1441</v>
      </c>
      <c r="F975" s="832" t="s">
        <v>1400</v>
      </c>
      <c r="G975" s="832" t="s">
        <v>1532</v>
      </c>
      <c r="H975" s="832" t="s">
        <v>569</v>
      </c>
      <c r="I975" s="832" t="s">
        <v>1571</v>
      </c>
      <c r="J975" s="832" t="s">
        <v>621</v>
      </c>
      <c r="K975" s="832" t="s">
        <v>1534</v>
      </c>
      <c r="L975" s="835">
        <v>108.44</v>
      </c>
      <c r="M975" s="835">
        <v>325.32</v>
      </c>
      <c r="N975" s="832">
        <v>3</v>
      </c>
      <c r="O975" s="836">
        <v>3</v>
      </c>
      <c r="P975" s="835">
        <v>108.44</v>
      </c>
      <c r="Q975" s="837">
        <v>0.33333333333333331</v>
      </c>
      <c r="R975" s="832">
        <v>1</v>
      </c>
      <c r="S975" s="837">
        <v>0.33333333333333331</v>
      </c>
      <c r="T975" s="836">
        <v>1</v>
      </c>
      <c r="U975" s="838">
        <v>0.33333333333333331</v>
      </c>
    </row>
    <row r="976" spans="1:21" ht="14.4" customHeight="1" x14ac:dyDescent="0.3">
      <c r="A976" s="831">
        <v>25</v>
      </c>
      <c r="B976" s="832" t="s">
        <v>1399</v>
      </c>
      <c r="C976" s="832" t="s">
        <v>1408</v>
      </c>
      <c r="D976" s="833" t="s">
        <v>2198</v>
      </c>
      <c r="E976" s="834" t="s">
        <v>1441</v>
      </c>
      <c r="F976" s="832" t="s">
        <v>1400</v>
      </c>
      <c r="G976" s="832" t="s">
        <v>1464</v>
      </c>
      <c r="H976" s="832" t="s">
        <v>606</v>
      </c>
      <c r="I976" s="832" t="s">
        <v>1329</v>
      </c>
      <c r="J976" s="832" t="s">
        <v>1330</v>
      </c>
      <c r="K976" s="832" t="s">
        <v>1331</v>
      </c>
      <c r="L976" s="835">
        <v>0</v>
      </c>
      <c r="M976" s="835">
        <v>0</v>
      </c>
      <c r="N976" s="832">
        <v>3</v>
      </c>
      <c r="O976" s="836">
        <v>1.5</v>
      </c>
      <c r="P976" s="835">
        <v>0</v>
      </c>
      <c r="Q976" s="837"/>
      <c r="R976" s="832">
        <v>2</v>
      </c>
      <c r="S976" s="837">
        <v>0.66666666666666663</v>
      </c>
      <c r="T976" s="836">
        <v>1</v>
      </c>
      <c r="U976" s="838">
        <v>0.66666666666666663</v>
      </c>
    </row>
    <row r="977" spans="1:21" ht="14.4" customHeight="1" x14ac:dyDescent="0.3">
      <c r="A977" s="831">
        <v>25</v>
      </c>
      <c r="B977" s="832" t="s">
        <v>1399</v>
      </c>
      <c r="C977" s="832" t="s">
        <v>1408</v>
      </c>
      <c r="D977" s="833" t="s">
        <v>2198</v>
      </c>
      <c r="E977" s="834" t="s">
        <v>1441</v>
      </c>
      <c r="F977" s="832" t="s">
        <v>1400</v>
      </c>
      <c r="G977" s="832" t="s">
        <v>1572</v>
      </c>
      <c r="H977" s="832" t="s">
        <v>569</v>
      </c>
      <c r="I977" s="832" t="s">
        <v>2143</v>
      </c>
      <c r="J977" s="832" t="s">
        <v>2080</v>
      </c>
      <c r="K977" s="832" t="s">
        <v>1652</v>
      </c>
      <c r="L977" s="835">
        <v>31.32</v>
      </c>
      <c r="M977" s="835">
        <v>31.32</v>
      </c>
      <c r="N977" s="832">
        <v>1</v>
      </c>
      <c r="O977" s="836">
        <v>1</v>
      </c>
      <c r="P977" s="835"/>
      <c r="Q977" s="837">
        <v>0</v>
      </c>
      <c r="R977" s="832"/>
      <c r="S977" s="837">
        <v>0</v>
      </c>
      <c r="T977" s="836"/>
      <c r="U977" s="838">
        <v>0</v>
      </c>
    </row>
    <row r="978" spans="1:21" ht="14.4" customHeight="1" x14ac:dyDescent="0.3">
      <c r="A978" s="831">
        <v>25</v>
      </c>
      <c r="B978" s="832" t="s">
        <v>1399</v>
      </c>
      <c r="C978" s="832" t="s">
        <v>1408</v>
      </c>
      <c r="D978" s="833" t="s">
        <v>2198</v>
      </c>
      <c r="E978" s="834" t="s">
        <v>1441</v>
      </c>
      <c r="F978" s="832" t="s">
        <v>1400</v>
      </c>
      <c r="G978" s="832" t="s">
        <v>1572</v>
      </c>
      <c r="H978" s="832" t="s">
        <v>569</v>
      </c>
      <c r="I978" s="832" t="s">
        <v>2079</v>
      </c>
      <c r="J978" s="832" t="s">
        <v>2080</v>
      </c>
      <c r="K978" s="832" t="s">
        <v>2081</v>
      </c>
      <c r="L978" s="835">
        <v>300.68</v>
      </c>
      <c r="M978" s="835">
        <v>1503.4</v>
      </c>
      <c r="N978" s="832">
        <v>5</v>
      </c>
      <c r="O978" s="836">
        <v>3</v>
      </c>
      <c r="P978" s="835">
        <v>300.68</v>
      </c>
      <c r="Q978" s="837">
        <v>0.19999999999999998</v>
      </c>
      <c r="R978" s="832">
        <v>1</v>
      </c>
      <c r="S978" s="837">
        <v>0.2</v>
      </c>
      <c r="T978" s="836">
        <v>0.5</v>
      </c>
      <c r="U978" s="838">
        <v>0.16666666666666666</v>
      </c>
    </row>
    <row r="979" spans="1:21" ht="14.4" customHeight="1" x14ac:dyDescent="0.3">
      <c r="A979" s="831">
        <v>25</v>
      </c>
      <c r="B979" s="832" t="s">
        <v>1399</v>
      </c>
      <c r="C979" s="832" t="s">
        <v>1408</v>
      </c>
      <c r="D979" s="833" t="s">
        <v>2198</v>
      </c>
      <c r="E979" s="834" t="s">
        <v>1441</v>
      </c>
      <c r="F979" s="832" t="s">
        <v>1400</v>
      </c>
      <c r="G979" s="832" t="s">
        <v>1572</v>
      </c>
      <c r="H979" s="832" t="s">
        <v>569</v>
      </c>
      <c r="I979" s="832" t="s">
        <v>2144</v>
      </c>
      <c r="J979" s="832" t="s">
        <v>2145</v>
      </c>
      <c r="K979" s="832" t="s">
        <v>1575</v>
      </c>
      <c r="L979" s="835">
        <v>119.1</v>
      </c>
      <c r="M979" s="835">
        <v>119.1</v>
      </c>
      <c r="N979" s="832">
        <v>1</v>
      </c>
      <c r="O979" s="836">
        <v>1</v>
      </c>
      <c r="P979" s="835"/>
      <c r="Q979" s="837">
        <v>0</v>
      </c>
      <c r="R979" s="832"/>
      <c r="S979" s="837">
        <v>0</v>
      </c>
      <c r="T979" s="836"/>
      <c r="U979" s="838">
        <v>0</v>
      </c>
    </row>
    <row r="980" spans="1:21" ht="14.4" customHeight="1" x14ac:dyDescent="0.3">
      <c r="A980" s="831">
        <v>25</v>
      </c>
      <c r="B980" s="832" t="s">
        <v>1399</v>
      </c>
      <c r="C980" s="832" t="s">
        <v>1408</v>
      </c>
      <c r="D980" s="833" t="s">
        <v>2198</v>
      </c>
      <c r="E980" s="834" t="s">
        <v>1441</v>
      </c>
      <c r="F980" s="832" t="s">
        <v>1400</v>
      </c>
      <c r="G980" s="832" t="s">
        <v>1572</v>
      </c>
      <c r="H980" s="832" t="s">
        <v>569</v>
      </c>
      <c r="I980" s="832" t="s">
        <v>2084</v>
      </c>
      <c r="J980" s="832" t="s">
        <v>2080</v>
      </c>
      <c r="K980" s="832" t="s">
        <v>2081</v>
      </c>
      <c r="L980" s="835">
        <v>300.68</v>
      </c>
      <c r="M980" s="835">
        <v>1202.72</v>
      </c>
      <c r="N980" s="832">
        <v>4</v>
      </c>
      <c r="O980" s="836">
        <v>2.5</v>
      </c>
      <c r="P980" s="835"/>
      <c r="Q980" s="837">
        <v>0</v>
      </c>
      <c r="R980" s="832"/>
      <c r="S980" s="837">
        <v>0</v>
      </c>
      <c r="T980" s="836"/>
      <c r="U980" s="838">
        <v>0</v>
      </c>
    </row>
    <row r="981" spans="1:21" ht="14.4" customHeight="1" x14ac:dyDescent="0.3">
      <c r="A981" s="831">
        <v>25</v>
      </c>
      <c r="B981" s="832" t="s">
        <v>1399</v>
      </c>
      <c r="C981" s="832" t="s">
        <v>1408</v>
      </c>
      <c r="D981" s="833" t="s">
        <v>2198</v>
      </c>
      <c r="E981" s="834" t="s">
        <v>1450</v>
      </c>
      <c r="F981" s="832" t="s">
        <v>1400</v>
      </c>
      <c r="G981" s="832" t="s">
        <v>1454</v>
      </c>
      <c r="H981" s="832" t="s">
        <v>569</v>
      </c>
      <c r="I981" s="832" t="s">
        <v>1591</v>
      </c>
      <c r="J981" s="832" t="s">
        <v>1592</v>
      </c>
      <c r="K981" s="832" t="s">
        <v>1593</v>
      </c>
      <c r="L981" s="835">
        <v>154.36000000000001</v>
      </c>
      <c r="M981" s="835">
        <v>154.36000000000001</v>
      </c>
      <c r="N981" s="832">
        <v>1</v>
      </c>
      <c r="O981" s="836">
        <v>1</v>
      </c>
      <c r="P981" s="835"/>
      <c r="Q981" s="837">
        <v>0</v>
      </c>
      <c r="R981" s="832"/>
      <c r="S981" s="837">
        <v>0</v>
      </c>
      <c r="T981" s="836"/>
      <c r="U981" s="838">
        <v>0</v>
      </c>
    </row>
    <row r="982" spans="1:21" ht="14.4" customHeight="1" x14ac:dyDescent="0.3">
      <c r="A982" s="831">
        <v>25</v>
      </c>
      <c r="B982" s="832" t="s">
        <v>1399</v>
      </c>
      <c r="C982" s="832" t="s">
        <v>1408</v>
      </c>
      <c r="D982" s="833" t="s">
        <v>2198</v>
      </c>
      <c r="E982" s="834" t="s">
        <v>1450</v>
      </c>
      <c r="F982" s="832" t="s">
        <v>1400</v>
      </c>
      <c r="G982" s="832" t="s">
        <v>1454</v>
      </c>
      <c r="H982" s="832" t="s">
        <v>569</v>
      </c>
      <c r="I982" s="832" t="s">
        <v>1916</v>
      </c>
      <c r="J982" s="832" t="s">
        <v>1592</v>
      </c>
      <c r="K982" s="832" t="s">
        <v>1265</v>
      </c>
      <c r="L982" s="835">
        <v>0</v>
      </c>
      <c r="M982" s="835">
        <v>0</v>
      </c>
      <c r="N982" s="832">
        <v>1</v>
      </c>
      <c r="O982" s="836">
        <v>1</v>
      </c>
      <c r="P982" s="835"/>
      <c r="Q982" s="837"/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25</v>
      </c>
      <c r="B983" s="832" t="s">
        <v>1399</v>
      </c>
      <c r="C983" s="832" t="s">
        <v>1408</v>
      </c>
      <c r="D983" s="833" t="s">
        <v>2198</v>
      </c>
      <c r="E983" s="834" t="s">
        <v>1428</v>
      </c>
      <c r="F983" s="832" t="s">
        <v>1400</v>
      </c>
      <c r="G983" s="832" t="s">
        <v>1454</v>
      </c>
      <c r="H983" s="832" t="s">
        <v>606</v>
      </c>
      <c r="I983" s="832" t="s">
        <v>1264</v>
      </c>
      <c r="J983" s="832" t="s">
        <v>1018</v>
      </c>
      <c r="K983" s="832" t="s">
        <v>1265</v>
      </c>
      <c r="L983" s="835">
        <v>154.36000000000001</v>
      </c>
      <c r="M983" s="835">
        <v>1697.9600000000005</v>
      </c>
      <c r="N983" s="832">
        <v>11</v>
      </c>
      <c r="O983" s="836">
        <v>11</v>
      </c>
      <c r="P983" s="835"/>
      <c r="Q983" s="837">
        <v>0</v>
      </c>
      <c r="R983" s="832"/>
      <c r="S983" s="837">
        <v>0</v>
      </c>
      <c r="T983" s="836"/>
      <c r="U983" s="838">
        <v>0</v>
      </c>
    </row>
    <row r="984" spans="1:21" ht="14.4" customHeight="1" x14ac:dyDescent="0.3">
      <c r="A984" s="831">
        <v>25</v>
      </c>
      <c r="B984" s="832" t="s">
        <v>1399</v>
      </c>
      <c r="C984" s="832" t="s">
        <v>1408</v>
      </c>
      <c r="D984" s="833" t="s">
        <v>2198</v>
      </c>
      <c r="E984" s="834" t="s">
        <v>1428</v>
      </c>
      <c r="F984" s="832" t="s">
        <v>1400</v>
      </c>
      <c r="G984" s="832" t="s">
        <v>1455</v>
      </c>
      <c r="H984" s="832" t="s">
        <v>569</v>
      </c>
      <c r="I984" s="832" t="s">
        <v>1456</v>
      </c>
      <c r="J984" s="832" t="s">
        <v>1457</v>
      </c>
      <c r="K984" s="832" t="s">
        <v>1458</v>
      </c>
      <c r="L984" s="835">
        <v>132.97999999999999</v>
      </c>
      <c r="M984" s="835">
        <v>132.97999999999999</v>
      </c>
      <c r="N984" s="832">
        <v>1</v>
      </c>
      <c r="O984" s="836">
        <v>1</v>
      </c>
      <c r="P984" s="835"/>
      <c r="Q984" s="837">
        <v>0</v>
      </c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25</v>
      </c>
      <c r="B985" s="832" t="s">
        <v>1399</v>
      </c>
      <c r="C985" s="832" t="s">
        <v>1408</v>
      </c>
      <c r="D985" s="833" t="s">
        <v>2198</v>
      </c>
      <c r="E985" s="834" t="s">
        <v>1428</v>
      </c>
      <c r="F985" s="832" t="s">
        <v>1400</v>
      </c>
      <c r="G985" s="832" t="s">
        <v>1461</v>
      </c>
      <c r="H985" s="832" t="s">
        <v>606</v>
      </c>
      <c r="I985" s="832" t="s">
        <v>1481</v>
      </c>
      <c r="J985" s="832" t="s">
        <v>641</v>
      </c>
      <c r="K985" s="832" t="s">
        <v>1482</v>
      </c>
      <c r="L985" s="835">
        <v>24.22</v>
      </c>
      <c r="M985" s="835">
        <v>24.22</v>
      </c>
      <c r="N985" s="832">
        <v>1</v>
      </c>
      <c r="O985" s="836">
        <v>1</v>
      </c>
      <c r="P985" s="835"/>
      <c r="Q985" s="837">
        <v>0</v>
      </c>
      <c r="R985" s="832"/>
      <c r="S985" s="837">
        <v>0</v>
      </c>
      <c r="T985" s="836"/>
      <c r="U985" s="838">
        <v>0</v>
      </c>
    </row>
    <row r="986" spans="1:21" ht="14.4" customHeight="1" x14ac:dyDescent="0.3">
      <c r="A986" s="831">
        <v>25</v>
      </c>
      <c r="B986" s="832" t="s">
        <v>1399</v>
      </c>
      <c r="C986" s="832" t="s">
        <v>1408</v>
      </c>
      <c r="D986" s="833" t="s">
        <v>2198</v>
      </c>
      <c r="E986" s="834" t="s">
        <v>1428</v>
      </c>
      <c r="F986" s="832" t="s">
        <v>1400</v>
      </c>
      <c r="G986" s="832" t="s">
        <v>1461</v>
      </c>
      <c r="H986" s="832" t="s">
        <v>569</v>
      </c>
      <c r="I986" s="832" t="s">
        <v>1462</v>
      </c>
      <c r="J986" s="832" t="s">
        <v>641</v>
      </c>
      <c r="K986" s="832" t="s">
        <v>1463</v>
      </c>
      <c r="L986" s="835">
        <v>24.22</v>
      </c>
      <c r="M986" s="835">
        <v>24.22</v>
      </c>
      <c r="N986" s="832">
        <v>1</v>
      </c>
      <c r="O986" s="836">
        <v>1</v>
      </c>
      <c r="P986" s="835"/>
      <c r="Q986" s="837">
        <v>0</v>
      </c>
      <c r="R986" s="832"/>
      <c r="S986" s="837">
        <v>0</v>
      </c>
      <c r="T986" s="836"/>
      <c r="U986" s="838">
        <v>0</v>
      </c>
    </row>
    <row r="987" spans="1:21" ht="14.4" customHeight="1" x14ac:dyDescent="0.3">
      <c r="A987" s="831">
        <v>25</v>
      </c>
      <c r="B987" s="832" t="s">
        <v>1399</v>
      </c>
      <c r="C987" s="832" t="s">
        <v>1408</v>
      </c>
      <c r="D987" s="833" t="s">
        <v>2198</v>
      </c>
      <c r="E987" s="834" t="s">
        <v>1430</v>
      </c>
      <c r="F987" s="832" t="s">
        <v>1400</v>
      </c>
      <c r="G987" s="832" t="s">
        <v>1454</v>
      </c>
      <c r="H987" s="832" t="s">
        <v>569</v>
      </c>
      <c r="I987" s="832" t="s">
        <v>1549</v>
      </c>
      <c r="J987" s="832" t="s">
        <v>1018</v>
      </c>
      <c r="K987" s="832" t="s">
        <v>1550</v>
      </c>
      <c r="L987" s="835">
        <v>0</v>
      </c>
      <c r="M987" s="835">
        <v>0</v>
      </c>
      <c r="N987" s="832">
        <v>1</v>
      </c>
      <c r="O987" s="836">
        <v>1</v>
      </c>
      <c r="P987" s="835"/>
      <c r="Q987" s="837"/>
      <c r="R987" s="832"/>
      <c r="S987" s="837">
        <v>0</v>
      </c>
      <c r="T987" s="836"/>
      <c r="U987" s="838">
        <v>0</v>
      </c>
    </row>
    <row r="988" spans="1:21" ht="14.4" customHeight="1" x14ac:dyDescent="0.3">
      <c r="A988" s="831">
        <v>25</v>
      </c>
      <c r="B988" s="832" t="s">
        <v>1399</v>
      </c>
      <c r="C988" s="832" t="s">
        <v>1408</v>
      </c>
      <c r="D988" s="833" t="s">
        <v>2198</v>
      </c>
      <c r="E988" s="834" t="s">
        <v>1430</v>
      </c>
      <c r="F988" s="832" t="s">
        <v>1400</v>
      </c>
      <c r="G988" s="832" t="s">
        <v>1454</v>
      </c>
      <c r="H988" s="832" t="s">
        <v>606</v>
      </c>
      <c r="I988" s="832" t="s">
        <v>1264</v>
      </c>
      <c r="J988" s="832" t="s">
        <v>1018</v>
      </c>
      <c r="K988" s="832" t="s">
        <v>1265</v>
      </c>
      <c r="L988" s="835">
        <v>154.36000000000001</v>
      </c>
      <c r="M988" s="835">
        <v>6791.84</v>
      </c>
      <c r="N988" s="832">
        <v>44</v>
      </c>
      <c r="O988" s="836">
        <v>43.5</v>
      </c>
      <c r="P988" s="835">
        <v>1389.2400000000002</v>
      </c>
      <c r="Q988" s="837">
        <v>0.20454545454545459</v>
      </c>
      <c r="R988" s="832">
        <v>9</v>
      </c>
      <c r="S988" s="837">
        <v>0.20454545454545456</v>
      </c>
      <c r="T988" s="836">
        <v>9</v>
      </c>
      <c r="U988" s="838">
        <v>0.20689655172413793</v>
      </c>
    </row>
    <row r="989" spans="1:21" ht="14.4" customHeight="1" x14ac:dyDescent="0.3">
      <c r="A989" s="831">
        <v>25</v>
      </c>
      <c r="B989" s="832" t="s">
        <v>1399</v>
      </c>
      <c r="C989" s="832" t="s">
        <v>1408</v>
      </c>
      <c r="D989" s="833" t="s">
        <v>2198</v>
      </c>
      <c r="E989" s="834" t="s">
        <v>1430</v>
      </c>
      <c r="F989" s="832" t="s">
        <v>1400</v>
      </c>
      <c r="G989" s="832" t="s">
        <v>1807</v>
      </c>
      <c r="H989" s="832" t="s">
        <v>569</v>
      </c>
      <c r="I989" s="832" t="s">
        <v>1808</v>
      </c>
      <c r="J989" s="832" t="s">
        <v>691</v>
      </c>
      <c r="K989" s="832" t="s">
        <v>1809</v>
      </c>
      <c r="L989" s="835">
        <v>27.28</v>
      </c>
      <c r="M989" s="835">
        <v>27.28</v>
      </c>
      <c r="N989" s="832">
        <v>1</v>
      </c>
      <c r="O989" s="836">
        <v>1</v>
      </c>
      <c r="P989" s="835">
        <v>27.28</v>
      </c>
      <c r="Q989" s="837">
        <v>1</v>
      </c>
      <c r="R989" s="832">
        <v>1</v>
      </c>
      <c r="S989" s="837">
        <v>1</v>
      </c>
      <c r="T989" s="836">
        <v>1</v>
      </c>
      <c r="U989" s="838">
        <v>1</v>
      </c>
    </row>
    <row r="990" spans="1:21" ht="14.4" customHeight="1" x14ac:dyDescent="0.3">
      <c r="A990" s="831">
        <v>25</v>
      </c>
      <c r="B990" s="832" t="s">
        <v>1399</v>
      </c>
      <c r="C990" s="832" t="s">
        <v>1408</v>
      </c>
      <c r="D990" s="833" t="s">
        <v>2198</v>
      </c>
      <c r="E990" s="834" t="s">
        <v>1430</v>
      </c>
      <c r="F990" s="832" t="s">
        <v>1400</v>
      </c>
      <c r="G990" s="832" t="s">
        <v>1455</v>
      </c>
      <c r="H990" s="832" t="s">
        <v>569</v>
      </c>
      <c r="I990" s="832" t="s">
        <v>1456</v>
      </c>
      <c r="J990" s="832" t="s">
        <v>1457</v>
      </c>
      <c r="K990" s="832" t="s">
        <v>1458</v>
      </c>
      <c r="L990" s="835">
        <v>132.97999999999999</v>
      </c>
      <c r="M990" s="835">
        <v>398.93999999999994</v>
      </c>
      <c r="N990" s="832">
        <v>3</v>
      </c>
      <c r="O990" s="836">
        <v>3</v>
      </c>
      <c r="P990" s="835">
        <v>132.97999999999999</v>
      </c>
      <c r="Q990" s="837">
        <v>0.33333333333333337</v>
      </c>
      <c r="R990" s="832">
        <v>1</v>
      </c>
      <c r="S990" s="837">
        <v>0.33333333333333331</v>
      </c>
      <c r="T990" s="836">
        <v>1</v>
      </c>
      <c r="U990" s="838">
        <v>0.33333333333333331</v>
      </c>
    </row>
    <row r="991" spans="1:21" ht="14.4" customHeight="1" x14ac:dyDescent="0.3">
      <c r="A991" s="831">
        <v>25</v>
      </c>
      <c r="B991" s="832" t="s">
        <v>1399</v>
      </c>
      <c r="C991" s="832" t="s">
        <v>1408</v>
      </c>
      <c r="D991" s="833" t="s">
        <v>2198</v>
      </c>
      <c r="E991" s="834" t="s">
        <v>1430</v>
      </c>
      <c r="F991" s="832" t="s">
        <v>1400</v>
      </c>
      <c r="G991" s="832" t="s">
        <v>1461</v>
      </c>
      <c r="H991" s="832" t="s">
        <v>606</v>
      </c>
      <c r="I991" s="832" t="s">
        <v>1481</v>
      </c>
      <c r="J991" s="832" t="s">
        <v>641</v>
      </c>
      <c r="K991" s="832" t="s">
        <v>1482</v>
      </c>
      <c r="L991" s="835">
        <v>24.22</v>
      </c>
      <c r="M991" s="835">
        <v>48.44</v>
      </c>
      <c r="N991" s="832">
        <v>2</v>
      </c>
      <c r="O991" s="836">
        <v>1.5</v>
      </c>
      <c r="P991" s="835"/>
      <c r="Q991" s="837">
        <v>0</v>
      </c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25</v>
      </c>
      <c r="B992" s="832" t="s">
        <v>1399</v>
      </c>
      <c r="C992" s="832" t="s">
        <v>1408</v>
      </c>
      <c r="D992" s="833" t="s">
        <v>2198</v>
      </c>
      <c r="E992" s="834" t="s">
        <v>1430</v>
      </c>
      <c r="F992" s="832" t="s">
        <v>1400</v>
      </c>
      <c r="G992" s="832" t="s">
        <v>1461</v>
      </c>
      <c r="H992" s="832" t="s">
        <v>569</v>
      </c>
      <c r="I992" s="832" t="s">
        <v>1462</v>
      </c>
      <c r="J992" s="832" t="s">
        <v>641</v>
      </c>
      <c r="K992" s="832" t="s">
        <v>1463</v>
      </c>
      <c r="L992" s="835">
        <v>24.22</v>
      </c>
      <c r="M992" s="835">
        <v>24.22</v>
      </c>
      <c r="N992" s="832">
        <v>1</v>
      </c>
      <c r="O992" s="836">
        <v>1</v>
      </c>
      <c r="P992" s="835"/>
      <c r="Q992" s="837">
        <v>0</v>
      </c>
      <c r="R992" s="832"/>
      <c r="S992" s="837">
        <v>0</v>
      </c>
      <c r="T992" s="836"/>
      <c r="U992" s="838">
        <v>0</v>
      </c>
    </row>
    <row r="993" spans="1:21" ht="14.4" customHeight="1" x14ac:dyDescent="0.3">
      <c r="A993" s="831">
        <v>25</v>
      </c>
      <c r="B993" s="832" t="s">
        <v>1399</v>
      </c>
      <c r="C993" s="832" t="s">
        <v>1408</v>
      </c>
      <c r="D993" s="833" t="s">
        <v>2198</v>
      </c>
      <c r="E993" s="834" t="s">
        <v>1429</v>
      </c>
      <c r="F993" s="832" t="s">
        <v>1400</v>
      </c>
      <c r="G993" s="832" t="s">
        <v>1454</v>
      </c>
      <c r="H993" s="832" t="s">
        <v>569</v>
      </c>
      <c r="I993" s="832" t="s">
        <v>1549</v>
      </c>
      <c r="J993" s="832" t="s">
        <v>1018</v>
      </c>
      <c r="K993" s="832" t="s">
        <v>1550</v>
      </c>
      <c r="L993" s="835">
        <v>0</v>
      </c>
      <c r="M993" s="835">
        <v>0</v>
      </c>
      <c r="N993" s="832">
        <v>2</v>
      </c>
      <c r="O993" s="836">
        <v>2</v>
      </c>
      <c r="P993" s="835"/>
      <c r="Q993" s="837"/>
      <c r="R993" s="832"/>
      <c r="S993" s="837">
        <v>0</v>
      </c>
      <c r="T993" s="836"/>
      <c r="U993" s="838">
        <v>0</v>
      </c>
    </row>
    <row r="994" spans="1:21" ht="14.4" customHeight="1" x14ac:dyDescent="0.3">
      <c r="A994" s="831">
        <v>25</v>
      </c>
      <c r="B994" s="832" t="s">
        <v>1399</v>
      </c>
      <c r="C994" s="832" t="s">
        <v>1408</v>
      </c>
      <c r="D994" s="833" t="s">
        <v>2198</v>
      </c>
      <c r="E994" s="834" t="s">
        <v>1429</v>
      </c>
      <c r="F994" s="832" t="s">
        <v>1400</v>
      </c>
      <c r="G994" s="832" t="s">
        <v>1454</v>
      </c>
      <c r="H994" s="832" t="s">
        <v>606</v>
      </c>
      <c r="I994" s="832" t="s">
        <v>1264</v>
      </c>
      <c r="J994" s="832" t="s">
        <v>1018</v>
      </c>
      <c r="K994" s="832" t="s">
        <v>1265</v>
      </c>
      <c r="L994" s="835">
        <v>154.36000000000001</v>
      </c>
      <c r="M994" s="835">
        <v>2778.4800000000009</v>
      </c>
      <c r="N994" s="832">
        <v>18</v>
      </c>
      <c r="O994" s="836">
        <v>17.5</v>
      </c>
      <c r="P994" s="835">
        <v>617.44000000000005</v>
      </c>
      <c r="Q994" s="837">
        <v>0.22222222222222215</v>
      </c>
      <c r="R994" s="832">
        <v>4</v>
      </c>
      <c r="S994" s="837">
        <v>0.22222222222222221</v>
      </c>
      <c r="T994" s="836">
        <v>3.5</v>
      </c>
      <c r="U994" s="838">
        <v>0.2</v>
      </c>
    </row>
    <row r="995" spans="1:21" ht="14.4" customHeight="1" x14ac:dyDescent="0.3">
      <c r="A995" s="831">
        <v>25</v>
      </c>
      <c r="B995" s="832" t="s">
        <v>1399</v>
      </c>
      <c r="C995" s="832" t="s">
        <v>1408</v>
      </c>
      <c r="D995" s="833" t="s">
        <v>2198</v>
      </c>
      <c r="E995" s="834" t="s">
        <v>1429</v>
      </c>
      <c r="F995" s="832" t="s">
        <v>1400</v>
      </c>
      <c r="G995" s="832" t="s">
        <v>1454</v>
      </c>
      <c r="H995" s="832" t="s">
        <v>606</v>
      </c>
      <c r="I995" s="832" t="s">
        <v>1389</v>
      </c>
      <c r="J995" s="832" t="s">
        <v>1390</v>
      </c>
      <c r="K995" s="832" t="s">
        <v>1391</v>
      </c>
      <c r="L995" s="835">
        <v>111.22</v>
      </c>
      <c r="M995" s="835">
        <v>222.44</v>
      </c>
      <c r="N995" s="832">
        <v>2</v>
      </c>
      <c r="O995" s="836">
        <v>2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" customHeight="1" x14ac:dyDescent="0.3">
      <c r="A996" s="831">
        <v>25</v>
      </c>
      <c r="B996" s="832" t="s">
        <v>1399</v>
      </c>
      <c r="C996" s="832" t="s">
        <v>1408</v>
      </c>
      <c r="D996" s="833" t="s">
        <v>2198</v>
      </c>
      <c r="E996" s="834" t="s">
        <v>1429</v>
      </c>
      <c r="F996" s="832" t="s">
        <v>1400</v>
      </c>
      <c r="G996" s="832" t="s">
        <v>1455</v>
      </c>
      <c r="H996" s="832" t="s">
        <v>569</v>
      </c>
      <c r="I996" s="832" t="s">
        <v>1456</v>
      </c>
      <c r="J996" s="832" t="s">
        <v>1457</v>
      </c>
      <c r="K996" s="832" t="s">
        <v>1458</v>
      </c>
      <c r="L996" s="835">
        <v>132.97999999999999</v>
      </c>
      <c r="M996" s="835">
        <v>398.93999999999994</v>
      </c>
      <c r="N996" s="832">
        <v>3</v>
      </c>
      <c r="O996" s="836">
        <v>3</v>
      </c>
      <c r="P996" s="835"/>
      <c r="Q996" s="837">
        <v>0</v>
      </c>
      <c r="R996" s="832"/>
      <c r="S996" s="837">
        <v>0</v>
      </c>
      <c r="T996" s="836"/>
      <c r="U996" s="838">
        <v>0</v>
      </c>
    </row>
    <row r="997" spans="1:21" ht="14.4" customHeight="1" x14ac:dyDescent="0.3">
      <c r="A997" s="831">
        <v>25</v>
      </c>
      <c r="B997" s="832" t="s">
        <v>1399</v>
      </c>
      <c r="C997" s="832" t="s">
        <v>1408</v>
      </c>
      <c r="D997" s="833" t="s">
        <v>2198</v>
      </c>
      <c r="E997" s="834" t="s">
        <v>1429</v>
      </c>
      <c r="F997" s="832" t="s">
        <v>1400</v>
      </c>
      <c r="G997" s="832" t="s">
        <v>1461</v>
      </c>
      <c r="H997" s="832" t="s">
        <v>606</v>
      </c>
      <c r="I997" s="832" t="s">
        <v>1481</v>
      </c>
      <c r="J997" s="832" t="s">
        <v>641</v>
      </c>
      <c r="K997" s="832" t="s">
        <v>1482</v>
      </c>
      <c r="L997" s="835">
        <v>24.22</v>
      </c>
      <c r="M997" s="835">
        <v>24.22</v>
      </c>
      <c r="N997" s="832">
        <v>1</v>
      </c>
      <c r="O997" s="836">
        <v>1</v>
      </c>
      <c r="P997" s="835">
        <v>24.22</v>
      </c>
      <c r="Q997" s="837">
        <v>1</v>
      </c>
      <c r="R997" s="832">
        <v>1</v>
      </c>
      <c r="S997" s="837">
        <v>1</v>
      </c>
      <c r="T997" s="836">
        <v>1</v>
      </c>
      <c r="U997" s="838">
        <v>1</v>
      </c>
    </row>
    <row r="998" spans="1:21" ht="14.4" customHeight="1" x14ac:dyDescent="0.3">
      <c r="A998" s="831">
        <v>25</v>
      </c>
      <c r="B998" s="832" t="s">
        <v>1399</v>
      </c>
      <c r="C998" s="832" t="s">
        <v>1408</v>
      </c>
      <c r="D998" s="833" t="s">
        <v>2198</v>
      </c>
      <c r="E998" s="834" t="s">
        <v>1429</v>
      </c>
      <c r="F998" s="832" t="s">
        <v>1400</v>
      </c>
      <c r="G998" s="832" t="s">
        <v>1461</v>
      </c>
      <c r="H998" s="832" t="s">
        <v>569</v>
      </c>
      <c r="I998" s="832" t="s">
        <v>1462</v>
      </c>
      <c r="J998" s="832" t="s">
        <v>641</v>
      </c>
      <c r="K998" s="832" t="s">
        <v>1463</v>
      </c>
      <c r="L998" s="835">
        <v>24.22</v>
      </c>
      <c r="M998" s="835">
        <v>145.32</v>
      </c>
      <c r="N998" s="832">
        <v>6</v>
      </c>
      <c r="O998" s="836">
        <v>5.5</v>
      </c>
      <c r="P998" s="835">
        <v>48.44</v>
      </c>
      <c r="Q998" s="837">
        <v>0.33333333333333331</v>
      </c>
      <c r="R998" s="832">
        <v>2</v>
      </c>
      <c r="S998" s="837">
        <v>0.33333333333333331</v>
      </c>
      <c r="T998" s="836">
        <v>1.5</v>
      </c>
      <c r="U998" s="838">
        <v>0.27272727272727271</v>
      </c>
    </row>
    <row r="999" spans="1:21" ht="14.4" customHeight="1" x14ac:dyDescent="0.3">
      <c r="A999" s="831">
        <v>25</v>
      </c>
      <c r="B999" s="832" t="s">
        <v>1399</v>
      </c>
      <c r="C999" s="832" t="s">
        <v>1408</v>
      </c>
      <c r="D999" s="833" t="s">
        <v>2198</v>
      </c>
      <c r="E999" s="834" t="s">
        <v>1446</v>
      </c>
      <c r="F999" s="832" t="s">
        <v>1400</v>
      </c>
      <c r="G999" s="832" t="s">
        <v>1454</v>
      </c>
      <c r="H999" s="832" t="s">
        <v>606</v>
      </c>
      <c r="I999" s="832" t="s">
        <v>1264</v>
      </c>
      <c r="J999" s="832" t="s">
        <v>1018</v>
      </c>
      <c r="K999" s="832" t="s">
        <v>1265</v>
      </c>
      <c r="L999" s="835">
        <v>154.36000000000001</v>
      </c>
      <c r="M999" s="835">
        <v>2932.8400000000015</v>
      </c>
      <c r="N999" s="832">
        <v>19</v>
      </c>
      <c r="O999" s="836">
        <v>17.5</v>
      </c>
      <c r="P999" s="835">
        <v>154.36000000000001</v>
      </c>
      <c r="Q999" s="837">
        <v>5.2631578947368397E-2</v>
      </c>
      <c r="R999" s="832">
        <v>1</v>
      </c>
      <c r="S999" s="837">
        <v>5.2631578947368418E-2</v>
      </c>
      <c r="T999" s="836">
        <v>1</v>
      </c>
      <c r="U999" s="838">
        <v>5.7142857142857141E-2</v>
      </c>
    </row>
    <row r="1000" spans="1:21" ht="14.4" customHeight="1" x14ac:dyDescent="0.3">
      <c r="A1000" s="831">
        <v>25</v>
      </c>
      <c r="B1000" s="832" t="s">
        <v>1399</v>
      </c>
      <c r="C1000" s="832" t="s">
        <v>1408</v>
      </c>
      <c r="D1000" s="833" t="s">
        <v>2198</v>
      </c>
      <c r="E1000" s="834" t="s">
        <v>1446</v>
      </c>
      <c r="F1000" s="832" t="s">
        <v>1400</v>
      </c>
      <c r="G1000" s="832" t="s">
        <v>1454</v>
      </c>
      <c r="H1000" s="832" t="s">
        <v>569</v>
      </c>
      <c r="I1000" s="832" t="s">
        <v>1506</v>
      </c>
      <c r="J1000" s="832" t="s">
        <v>1018</v>
      </c>
      <c r="K1000" s="832" t="s">
        <v>1265</v>
      </c>
      <c r="L1000" s="835">
        <v>154.36000000000001</v>
      </c>
      <c r="M1000" s="835">
        <v>154.36000000000001</v>
      </c>
      <c r="N1000" s="832">
        <v>1</v>
      </c>
      <c r="O1000" s="836">
        <v>1</v>
      </c>
      <c r="P1000" s="835"/>
      <c r="Q1000" s="837">
        <v>0</v>
      </c>
      <c r="R1000" s="832"/>
      <c r="S1000" s="837">
        <v>0</v>
      </c>
      <c r="T1000" s="836"/>
      <c r="U1000" s="838">
        <v>0</v>
      </c>
    </row>
    <row r="1001" spans="1:21" ht="14.4" customHeight="1" x14ac:dyDescent="0.3">
      <c r="A1001" s="831">
        <v>25</v>
      </c>
      <c r="B1001" s="832" t="s">
        <v>1399</v>
      </c>
      <c r="C1001" s="832" t="s">
        <v>1408</v>
      </c>
      <c r="D1001" s="833" t="s">
        <v>2198</v>
      </c>
      <c r="E1001" s="834" t="s">
        <v>1446</v>
      </c>
      <c r="F1001" s="832" t="s">
        <v>1400</v>
      </c>
      <c r="G1001" s="832" t="s">
        <v>1454</v>
      </c>
      <c r="H1001" s="832" t="s">
        <v>606</v>
      </c>
      <c r="I1001" s="832" t="s">
        <v>1262</v>
      </c>
      <c r="J1001" s="832" t="s">
        <v>1018</v>
      </c>
      <c r="K1001" s="832" t="s">
        <v>1263</v>
      </c>
      <c r="L1001" s="835">
        <v>225.06</v>
      </c>
      <c r="M1001" s="835">
        <v>2250.6</v>
      </c>
      <c r="N1001" s="832">
        <v>10</v>
      </c>
      <c r="O1001" s="836">
        <v>10</v>
      </c>
      <c r="P1001" s="835">
        <v>225.06</v>
      </c>
      <c r="Q1001" s="837">
        <v>0.1</v>
      </c>
      <c r="R1001" s="832">
        <v>1</v>
      </c>
      <c r="S1001" s="837">
        <v>0.1</v>
      </c>
      <c r="T1001" s="836">
        <v>1</v>
      </c>
      <c r="U1001" s="838">
        <v>0.1</v>
      </c>
    </row>
    <row r="1002" spans="1:21" ht="14.4" customHeight="1" x14ac:dyDescent="0.3">
      <c r="A1002" s="831">
        <v>25</v>
      </c>
      <c r="B1002" s="832" t="s">
        <v>1399</v>
      </c>
      <c r="C1002" s="832" t="s">
        <v>1408</v>
      </c>
      <c r="D1002" s="833" t="s">
        <v>2198</v>
      </c>
      <c r="E1002" s="834" t="s">
        <v>1446</v>
      </c>
      <c r="F1002" s="832" t="s">
        <v>1400</v>
      </c>
      <c r="G1002" s="832" t="s">
        <v>1454</v>
      </c>
      <c r="H1002" s="832" t="s">
        <v>569</v>
      </c>
      <c r="I1002" s="832" t="s">
        <v>2185</v>
      </c>
      <c r="J1002" s="832" t="s">
        <v>1018</v>
      </c>
      <c r="K1002" s="832" t="s">
        <v>1265</v>
      </c>
      <c r="L1002" s="835">
        <v>154.36000000000001</v>
      </c>
      <c r="M1002" s="835">
        <v>154.36000000000001</v>
      </c>
      <c r="N1002" s="832">
        <v>1</v>
      </c>
      <c r="O1002" s="836">
        <v>1</v>
      </c>
      <c r="P1002" s="835"/>
      <c r="Q1002" s="837">
        <v>0</v>
      </c>
      <c r="R1002" s="832"/>
      <c r="S1002" s="837">
        <v>0</v>
      </c>
      <c r="T1002" s="836"/>
      <c r="U1002" s="838">
        <v>0</v>
      </c>
    </row>
    <row r="1003" spans="1:21" ht="14.4" customHeight="1" x14ac:dyDescent="0.3">
      <c r="A1003" s="831">
        <v>25</v>
      </c>
      <c r="B1003" s="832" t="s">
        <v>1399</v>
      </c>
      <c r="C1003" s="832" t="s">
        <v>1408</v>
      </c>
      <c r="D1003" s="833" t="s">
        <v>2198</v>
      </c>
      <c r="E1003" s="834" t="s">
        <v>1446</v>
      </c>
      <c r="F1003" s="832" t="s">
        <v>1400</v>
      </c>
      <c r="G1003" s="832" t="s">
        <v>1455</v>
      </c>
      <c r="H1003" s="832" t="s">
        <v>569</v>
      </c>
      <c r="I1003" s="832" t="s">
        <v>1456</v>
      </c>
      <c r="J1003" s="832" t="s">
        <v>1457</v>
      </c>
      <c r="K1003" s="832" t="s">
        <v>1458</v>
      </c>
      <c r="L1003" s="835">
        <v>132.97999999999999</v>
      </c>
      <c r="M1003" s="835">
        <v>132.97999999999999</v>
      </c>
      <c r="N1003" s="832">
        <v>1</v>
      </c>
      <c r="O1003" s="836">
        <v>1</v>
      </c>
      <c r="P1003" s="835"/>
      <c r="Q1003" s="837">
        <v>0</v>
      </c>
      <c r="R1003" s="832"/>
      <c r="S1003" s="837">
        <v>0</v>
      </c>
      <c r="T1003" s="836"/>
      <c r="U1003" s="838">
        <v>0</v>
      </c>
    </row>
    <row r="1004" spans="1:21" ht="14.4" customHeight="1" x14ac:dyDescent="0.3">
      <c r="A1004" s="831">
        <v>25</v>
      </c>
      <c r="B1004" s="832" t="s">
        <v>1399</v>
      </c>
      <c r="C1004" s="832" t="s">
        <v>1408</v>
      </c>
      <c r="D1004" s="833" t="s">
        <v>2198</v>
      </c>
      <c r="E1004" s="834" t="s">
        <v>1446</v>
      </c>
      <c r="F1004" s="832" t="s">
        <v>1400</v>
      </c>
      <c r="G1004" s="832" t="s">
        <v>1455</v>
      </c>
      <c r="H1004" s="832" t="s">
        <v>569</v>
      </c>
      <c r="I1004" s="832" t="s">
        <v>1540</v>
      </c>
      <c r="J1004" s="832" t="s">
        <v>1457</v>
      </c>
      <c r="K1004" s="832" t="s">
        <v>1458</v>
      </c>
      <c r="L1004" s="835">
        <v>132.97999999999999</v>
      </c>
      <c r="M1004" s="835">
        <v>132.97999999999999</v>
      </c>
      <c r="N1004" s="832">
        <v>1</v>
      </c>
      <c r="O1004" s="836">
        <v>1</v>
      </c>
      <c r="P1004" s="835">
        <v>132.97999999999999</v>
      </c>
      <c r="Q1004" s="837">
        <v>1</v>
      </c>
      <c r="R1004" s="832">
        <v>1</v>
      </c>
      <c r="S1004" s="837">
        <v>1</v>
      </c>
      <c r="T1004" s="836">
        <v>1</v>
      </c>
      <c r="U1004" s="838">
        <v>1</v>
      </c>
    </row>
    <row r="1005" spans="1:21" ht="14.4" customHeight="1" x14ac:dyDescent="0.3">
      <c r="A1005" s="831">
        <v>25</v>
      </c>
      <c r="B1005" s="832" t="s">
        <v>1399</v>
      </c>
      <c r="C1005" s="832" t="s">
        <v>1408</v>
      </c>
      <c r="D1005" s="833" t="s">
        <v>2198</v>
      </c>
      <c r="E1005" s="834" t="s">
        <v>1446</v>
      </c>
      <c r="F1005" s="832" t="s">
        <v>1400</v>
      </c>
      <c r="G1005" s="832" t="s">
        <v>1572</v>
      </c>
      <c r="H1005" s="832" t="s">
        <v>569</v>
      </c>
      <c r="I1005" s="832" t="s">
        <v>1588</v>
      </c>
      <c r="J1005" s="832" t="s">
        <v>1589</v>
      </c>
      <c r="K1005" s="832" t="s">
        <v>1590</v>
      </c>
      <c r="L1005" s="835">
        <v>300.68</v>
      </c>
      <c r="M1005" s="835">
        <v>300.68</v>
      </c>
      <c r="N1005" s="832">
        <v>1</v>
      </c>
      <c r="O1005" s="836">
        <v>0.5</v>
      </c>
      <c r="P1005" s="835"/>
      <c r="Q1005" s="837">
        <v>0</v>
      </c>
      <c r="R1005" s="832"/>
      <c r="S1005" s="837">
        <v>0</v>
      </c>
      <c r="T1005" s="836"/>
      <c r="U1005" s="838">
        <v>0</v>
      </c>
    </row>
    <row r="1006" spans="1:21" ht="14.4" customHeight="1" x14ac:dyDescent="0.3">
      <c r="A1006" s="831">
        <v>25</v>
      </c>
      <c r="B1006" s="832" t="s">
        <v>1399</v>
      </c>
      <c r="C1006" s="832" t="s">
        <v>1408</v>
      </c>
      <c r="D1006" s="833" t="s">
        <v>2198</v>
      </c>
      <c r="E1006" s="834" t="s">
        <v>1424</v>
      </c>
      <c r="F1006" s="832" t="s">
        <v>1400</v>
      </c>
      <c r="G1006" s="832" t="s">
        <v>1503</v>
      </c>
      <c r="H1006" s="832" t="s">
        <v>569</v>
      </c>
      <c r="I1006" s="832" t="s">
        <v>1504</v>
      </c>
      <c r="J1006" s="832" t="s">
        <v>768</v>
      </c>
      <c r="K1006" s="832" t="s">
        <v>1505</v>
      </c>
      <c r="L1006" s="835">
        <v>462.73</v>
      </c>
      <c r="M1006" s="835">
        <v>462.73</v>
      </c>
      <c r="N1006" s="832">
        <v>1</v>
      </c>
      <c r="O1006" s="836">
        <v>0.5</v>
      </c>
      <c r="P1006" s="835"/>
      <c r="Q1006" s="837">
        <v>0</v>
      </c>
      <c r="R1006" s="832"/>
      <c r="S1006" s="837">
        <v>0</v>
      </c>
      <c r="T1006" s="836"/>
      <c r="U1006" s="838">
        <v>0</v>
      </c>
    </row>
    <row r="1007" spans="1:21" ht="14.4" customHeight="1" x14ac:dyDescent="0.3">
      <c r="A1007" s="831">
        <v>25</v>
      </c>
      <c r="B1007" s="832" t="s">
        <v>1399</v>
      </c>
      <c r="C1007" s="832" t="s">
        <v>1408</v>
      </c>
      <c r="D1007" s="833" t="s">
        <v>2198</v>
      </c>
      <c r="E1007" s="834" t="s">
        <v>1424</v>
      </c>
      <c r="F1007" s="832" t="s">
        <v>1400</v>
      </c>
      <c r="G1007" s="832" t="s">
        <v>1454</v>
      </c>
      <c r="H1007" s="832" t="s">
        <v>606</v>
      </c>
      <c r="I1007" s="832" t="s">
        <v>1264</v>
      </c>
      <c r="J1007" s="832" t="s">
        <v>1018</v>
      </c>
      <c r="K1007" s="832" t="s">
        <v>1265</v>
      </c>
      <c r="L1007" s="835">
        <v>154.36000000000001</v>
      </c>
      <c r="M1007" s="835">
        <v>6791.84</v>
      </c>
      <c r="N1007" s="832">
        <v>44</v>
      </c>
      <c r="O1007" s="836">
        <v>43.5</v>
      </c>
      <c r="P1007" s="835">
        <v>1543.6000000000004</v>
      </c>
      <c r="Q1007" s="837">
        <v>0.22727272727272732</v>
      </c>
      <c r="R1007" s="832">
        <v>10</v>
      </c>
      <c r="S1007" s="837">
        <v>0.22727272727272727</v>
      </c>
      <c r="T1007" s="836">
        <v>10</v>
      </c>
      <c r="U1007" s="838">
        <v>0.22988505747126436</v>
      </c>
    </row>
    <row r="1008" spans="1:21" ht="14.4" customHeight="1" x14ac:dyDescent="0.3">
      <c r="A1008" s="831">
        <v>25</v>
      </c>
      <c r="B1008" s="832" t="s">
        <v>1399</v>
      </c>
      <c r="C1008" s="832" t="s">
        <v>1408</v>
      </c>
      <c r="D1008" s="833" t="s">
        <v>2198</v>
      </c>
      <c r="E1008" s="834" t="s">
        <v>1424</v>
      </c>
      <c r="F1008" s="832" t="s">
        <v>1400</v>
      </c>
      <c r="G1008" s="832" t="s">
        <v>1454</v>
      </c>
      <c r="H1008" s="832" t="s">
        <v>606</v>
      </c>
      <c r="I1008" s="832" t="s">
        <v>2170</v>
      </c>
      <c r="J1008" s="832" t="s">
        <v>2171</v>
      </c>
      <c r="K1008" s="832" t="s">
        <v>2172</v>
      </c>
      <c r="L1008" s="835">
        <v>66.08</v>
      </c>
      <c r="M1008" s="835">
        <v>198.24</v>
      </c>
      <c r="N1008" s="832">
        <v>3</v>
      </c>
      <c r="O1008" s="836">
        <v>3</v>
      </c>
      <c r="P1008" s="835">
        <v>132.16</v>
      </c>
      <c r="Q1008" s="837">
        <v>0.66666666666666663</v>
      </c>
      <c r="R1008" s="832">
        <v>2</v>
      </c>
      <c r="S1008" s="837">
        <v>0.66666666666666663</v>
      </c>
      <c r="T1008" s="836">
        <v>2</v>
      </c>
      <c r="U1008" s="838">
        <v>0.66666666666666663</v>
      </c>
    </row>
    <row r="1009" spans="1:21" ht="14.4" customHeight="1" x14ac:dyDescent="0.3">
      <c r="A1009" s="831">
        <v>25</v>
      </c>
      <c r="B1009" s="832" t="s">
        <v>1399</v>
      </c>
      <c r="C1009" s="832" t="s">
        <v>1408</v>
      </c>
      <c r="D1009" s="833" t="s">
        <v>2198</v>
      </c>
      <c r="E1009" s="834" t="s">
        <v>1424</v>
      </c>
      <c r="F1009" s="832" t="s">
        <v>1400</v>
      </c>
      <c r="G1009" s="832" t="s">
        <v>1455</v>
      </c>
      <c r="H1009" s="832" t="s">
        <v>569</v>
      </c>
      <c r="I1009" s="832" t="s">
        <v>1456</v>
      </c>
      <c r="J1009" s="832" t="s">
        <v>1457</v>
      </c>
      <c r="K1009" s="832" t="s">
        <v>1458</v>
      </c>
      <c r="L1009" s="835">
        <v>132.97999999999999</v>
      </c>
      <c r="M1009" s="835">
        <v>4654.3</v>
      </c>
      <c r="N1009" s="832">
        <v>35</v>
      </c>
      <c r="O1009" s="836">
        <v>29</v>
      </c>
      <c r="P1009" s="835">
        <v>1595.76</v>
      </c>
      <c r="Q1009" s="837">
        <v>0.34285714285714286</v>
      </c>
      <c r="R1009" s="832">
        <v>12</v>
      </c>
      <c r="S1009" s="837">
        <v>0.34285714285714286</v>
      </c>
      <c r="T1009" s="836">
        <v>8</v>
      </c>
      <c r="U1009" s="838">
        <v>0.27586206896551724</v>
      </c>
    </row>
    <row r="1010" spans="1:21" ht="14.4" customHeight="1" x14ac:dyDescent="0.3">
      <c r="A1010" s="831">
        <v>25</v>
      </c>
      <c r="B1010" s="832" t="s">
        <v>1399</v>
      </c>
      <c r="C1010" s="832" t="s">
        <v>1408</v>
      </c>
      <c r="D1010" s="833" t="s">
        <v>2198</v>
      </c>
      <c r="E1010" s="834" t="s">
        <v>1424</v>
      </c>
      <c r="F1010" s="832" t="s">
        <v>1400</v>
      </c>
      <c r="G1010" s="832" t="s">
        <v>1455</v>
      </c>
      <c r="H1010" s="832" t="s">
        <v>569</v>
      </c>
      <c r="I1010" s="832" t="s">
        <v>1540</v>
      </c>
      <c r="J1010" s="832" t="s">
        <v>1457</v>
      </c>
      <c r="K1010" s="832" t="s">
        <v>1458</v>
      </c>
      <c r="L1010" s="835">
        <v>132.97999999999999</v>
      </c>
      <c r="M1010" s="835">
        <v>531.91999999999996</v>
      </c>
      <c r="N1010" s="832">
        <v>4</v>
      </c>
      <c r="O1010" s="836">
        <v>3.5</v>
      </c>
      <c r="P1010" s="835">
        <v>132.97999999999999</v>
      </c>
      <c r="Q1010" s="837">
        <v>0.25</v>
      </c>
      <c r="R1010" s="832">
        <v>1</v>
      </c>
      <c r="S1010" s="837">
        <v>0.25</v>
      </c>
      <c r="T1010" s="836">
        <v>0.5</v>
      </c>
      <c r="U1010" s="838">
        <v>0.14285714285714285</v>
      </c>
    </row>
    <row r="1011" spans="1:21" ht="14.4" customHeight="1" x14ac:dyDescent="0.3">
      <c r="A1011" s="831">
        <v>25</v>
      </c>
      <c r="B1011" s="832" t="s">
        <v>1399</v>
      </c>
      <c r="C1011" s="832" t="s">
        <v>1408</v>
      </c>
      <c r="D1011" s="833" t="s">
        <v>2198</v>
      </c>
      <c r="E1011" s="834" t="s">
        <v>1424</v>
      </c>
      <c r="F1011" s="832" t="s">
        <v>1400</v>
      </c>
      <c r="G1011" s="832" t="s">
        <v>2186</v>
      </c>
      <c r="H1011" s="832" t="s">
        <v>569</v>
      </c>
      <c r="I1011" s="832" t="s">
        <v>2187</v>
      </c>
      <c r="J1011" s="832" t="s">
        <v>2188</v>
      </c>
      <c r="K1011" s="832" t="s">
        <v>2189</v>
      </c>
      <c r="L1011" s="835">
        <v>59.78</v>
      </c>
      <c r="M1011" s="835">
        <v>59.78</v>
      </c>
      <c r="N1011" s="832">
        <v>1</v>
      </c>
      <c r="O1011" s="836">
        <v>0.5</v>
      </c>
      <c r="P1011" s="835"/>
      <c r="Q1011" s="837">
        <v>0</v>
      </c>
      <c r="R1011" s="832"/>
      <c r="S1011" s="837">
        <v>0</v>
      </c>
      <c r="T1011" s="836"/>
      <c r="U1011" s="838">
        <v>0</v>
      </c>
    </row>
    <row r="1012" spans="1:21" ht="14.4" customHeight="1" x14ac:dyDescent="0.3">
      <c r="A1012" s="831">
        <v>25</v>
      </c>
      <c r="B1012" s="832" t="s">
        <v>1399</v>
      </c>
      <c r="C1012" s="832" t="s">
        <v>1408</v>
      </c>
      <c r="D1012" s="833" t="s">
        <v>2198</v>
      </c>
      <c r="E1012" s="834" t="s">
        <v>1424</v>
      </c>
      <c r="F1012" s="832" t="s">
        <v>1400</v>
      </c>
      <c r="G1012" s="832" t="s">
        <v>1461</v>
      </c>
      <c r="H1012" s="832" t="s">
        <v>606</v>
      </c>
      <c r="I1012" s="832" t="s">
        <v>1481</v>
      </c>
      <c r="J1012" s="832" t="s">
        <v>641</v>
      </c>
      <c r="K1012" s="832" t="s">
        <v>1482</v>
      </c>
      <c r="L1012" s="835">
        <v>24.22</v>
      </c>
      <c r="M1012" s="835">
        <v>339.08</v>
      </c>
      <c r="N1012" s="832">
        <v>14</v>
      </c>
      <c r="O1012" s="836">
        <v>11</v>
      </c>
      <c r="P1012" s="835">
        <v>145.32</v>
      </c>
      <c r="Q1012" s="837">
        <v>0.42857142857142855</v>
      </c>
      <c r="R1012" s="832">
        <v>6</v>
      </c>
      <c r="S1012" s="837">
        <v>0.42857142857142855</v>
      </c>
      <c r="T1012" s="836">
        <v>4.5</v>
      </c>
      <c r="U1012" s="838">
        <v>0.40909090909090912</v>
      </c>
    </row>
    <row r="1013" spans="1:21" ht="14.4" customHeight="1" x14ac:dyDescent="0.3">
      <c r="A1013" s="831">
        <v>25</v>
      </c>
      <c r="B1013" s="832" t="s">
        <v>1399</v>
      </c>
      <c r="C1013" s="832" t="s">
        <v>1408</v>
      </c>
      <c r="D1013" s="833" t="s">
        <v>2198</v>
      </c>
      <c r="E1013" s="834" t="s">
        <v>1424</v>
      </c>
      <c r="F1013" s="832" t="s">
        <v>1400</v>
      </c>
      <c r="G1013" s="832" t="s">
        <v>1461</v>
      </c>
      <c r="H1013" s="832" t="s">
        <v>569</v>
      </c>
      <c r="I1013" s="832" t="s">
        <v>1462</v>
      </c>
      <c r="J1013" s="832" t="s">
        <v>641</v>
      </c>
      <c r="K1013" s="832" t="s">
        <v>1463</v>
      </c>
      <c r="L1013" s="835">
        <v>24.22</v>
      </c>
      <c r="M1013" s="835">
        <v>72.66</v>
      </c>
      <c r="N1013" s="832">
        <v>3</v>
      </c>
      <c r="O1013" s="836">
        <v>3</v>
      </c>
      <c r="P1013" s="835">
        <v>48.44</v>
      </c>
      <c r="Q1013" s="837">
        <v>0.66666666666666663</v>
      </c>
      <c r="R1013" s="832">
        <v>2</v>
      </c>
      <c r="S1013" s="837">
        <v>0.66666666666666663</v>
      </c>
      <c r="T1013" s="836">
        <v>2</v>
      </c>
      <c r="U1013" s="838">
        <v>0.66666666666666663</v>
      </c>
    </row>
    <row r="1014" spans="1:21" ht="14.4" customHeight="1" x14ac:dyDescent="0.3">
      <c r="A1014" s="831">
        <v>25</v>
      </c>
      <c r="B1014" s="832" t="s">
        <v>1399</v>
      </c>
      <c r="C1014" s="832" t="s">
        <v>1408</v>
      </c>
      <c r="D1014" s="833" t="s">
        <v>2198</v>
      </c>
      <c r="E1014" s="834" t="s">
        <v>1418</v>
      </c>
      <c r="F1014" s="832" t="s">
        <v>1400</v>
      </c>
      <c r="G1014" s="832" t="s">
        <v>1454</v>
      </c>
      <c r="H1014" s="832" t="s">
        <v>606</v>
      </c>
      <c r="I1014" s="832" t="s">
        <v>1264</v>
      </c>
      <c r="J1014" s="832" t="s">
        <v>1018</v>
      </c>
      <c r="K1014" s="832" t="s">
        <v>1265</v>
      </c>
      <c r="L1014" s="835">
        <v>154.36000000000001</v>
      </c>
      <c r="M1014" s="835">
        <v>617.44000000000005</v>
      </c>
      <c r="N1014" s="832">
        <v>4</v>
      </c>
      <c r="O1014" s="836">
        <v>4</v>
      </c>
      <c r="P1014" s="835">
        <v>154.36000000000001</v>
      </c>
      <c r="Q1014" s="837">
        <v>0.25</v>
      </c>
      <c r="R1014" s="832">
        <v>1</v>
      </c>
      <c r="S1014" s="837">
        <v>0.25</v>
      </c>
      <c r="T1014" s="836">
        <v>1</v>
      </c>
      <c r="U1014" s="838">
        <v>0.25</v>
      </c>
    </row>
    <row r="1015" spans="1:21" ht="14.4" customHeight="1" x14ac:dyDescent="0.3">
      <c r="A1015" s="831">
        <v>25</v>
      </c>
      <c r="B1015" s="832" t="s">
        <v>1399</v>
      </c>
      <c r="C1015" s="832" t="s">
        <v>1408</v>
      </c>
      <c r="D1015" s="833" t="s">
        <v>2198</v>
      </c>
      <c r="E1015" s="834" t="s">
        <v>1418</v>
      </c>
      <c r="F1015" s="832" t="s">
        <v>1400</v>
      </c>
      <c r="G1015" s="832" t="s">
        <v>1454</v>
      </c>
      <c r="H1015" s="832" t="s">
        <v>606</v>
      </c>
      <c r="I1015" s="832" t="s">
        <v>1262</v>
      </c>
      <c r="J1015" s="832" t="s">
        <v>1018</v>
      </c>
      <c r="K1015" s="832" t="s">
        <v>1263</v>
      </c>
      <c r="L1015" s="835">
        <v>225.06</v>
      </c>
      <c r="M1015" s="835">
        <v>225.06</v>
      </c>
      <c r="N1015" s="832">
        <v>1</v>
      </c>
      <c r="O1015" s="836">
        <v>1</v>
      </c>
      <c r="P1015" s="835"/>
      <c r="Q1015" s="837">
        <v>0</v>
      </c>
      <c r="R1015" s="832"/>
      <c r="S1015" s="837">
        <v>0</v>
      </c>
      <c r="T1015" s="836"/>
      <c r="U1015" s="838">
        <v>0</v>
      </c>
    </row>
    <row r="1016" spans="1:21" ht="14.4" customHeight="1" x14ac:dyDescent="0.3">
      <c r="A1016" s="831">
        <v>25</v>
      </c>
      <c r="B1016" s="832" t="s">
        <v>1399</v>
      </c>
      <c r="C1016" s="832" t="s">
        <v>1408</v>
      </c>
      <c r="D1016" s="833" t="s">
        <v>2198</v>
      </c>
      <c r="E1016" s="834" t="s">
        <v>1414</v>
      </c>
      <c r="F1016" s="832" t="s">
        <v>1400</v>
      </c>
      <c r="G1016" s="832" t="s">
        <v>1454</v>
      </c>
      <c r="H1016" s="832" t="s">
        <v>569</v>
      </c>
      <c r="I1016" s="832" t="s">
        <v>1591</v>
      </c>
      <c r="J1016" s="832" t="s">
        <v>1592</v>
      </c>
      <c r="K1016" s="832" t="s">
        <v>1593</v>
      </c>
      <c r="L1016" s="835">
        <v>154.36000000000001</v>
      </c>
      <c r="M1016" s="835">
        <v>308.72000000000003</v>
      </c>
      <c r="N1016" s="832">
        <v>2</v>
      </c>
      <c r="O1016" s="836">
        <v>2</v>
      </c>
      <c r="P1016" s="835"/>
      <c r="Q1016" s="837">
        <v>0</v>
      </c>
      <c r="R1016" s="832"/>
      <c r="S1016" s="837">
        <v>0</v>
      </c>
      <c r="T1016" s="836"/>
      <c r="U1016" s="838">
        <v>0</v>
      </c>
    </row>
    <row r="1017" spans="1:21" ht="14.4" customHeight="1" x14ac:dyDescent="0.3">
      <c r="A1017" s="831">
        <v>25</v>
      </c>
      <c r="B1017" s="832" t="s">
        <v>1399</v>
      </c>
      <c r="C1017" s="832" t="s">
        <v>1408</v>
      </c>
      <c r="D1017" s="833" t="s">
        <v>2198</v>
      </c>
      <c r="E1017" s="834" t="s">
        <v>1414</v>
      </c>
      <c r="F1017" s="832" t="s">
        <v>1400</v>
      </c>
      <c r="G1017" s="832" t="s">
        <v>1454</v>
      </c>
      <c r="H1017" s="832" t="s">
        <v>606</v>
      </c>
      <c r="I1017" s="832" t="s">
        <v>1264</v>
      </c>
      <c r="J1017" s="832" t="s">
        <v>1018</v>
      </c>
      <c r="K1017" s="832" t="s">
        <v>1265</v>
      </c>
      <c r="L1017" s="835">
        <v>154.36000000000001</v>
      </c>
      <c r="M1017" s="835">
        <v>2006.6800000000007</v>
      </c>
      <c r="N1017" s="832">
        <v>13</v>
      </c>
      <c r="O1017" s="836">
        <v>12</v>
      </c>
      <c r="P1017" s="835"/>
      <c r="Q1017" s="837">
        <v>0</v>
      </c>
      <c r="R1017" s="832"/>
      <c r="S1017" s="837">
        <v>0</v>
      </c>
      <c r="T1017" s="836"/>
      <c r="U1017" s="838">
        <v>0</v>
      </c>
    </row>
    <row r="1018" spans="1:21" ht="14.4" customHeight="1" x14ac:dyDescent="0.3">
      <c r="A1018" s="831">
        <v>25</v>
      </c>
      <c r="B1018" s="832" t="s">
        <v>1399</v>
      </c>
      <c r="C1018" s="832" t="s">
        <v>1408</v>
      </c>
      <c r="D1018" s="833" t="s">
        <v>2198</v>
      </c>
      <c r="E1018" s="834" t="s">
        <v>1414</v>
      </c>
      <c r="F1018" s="832" t="s">
        <v>1400</v>
      </c>
      <c r="G1018" s="832" t="s">
        <v>1454</v>
      </c>
      <c r="H1018" s="832" t="s">
        <v>606</v>
      </c>
      <c r="I1018" s="832" t="s">
        <v>1738</v>
      </c>
      <c r="J1018" s="832" t="s">
        <v>1739</v>
      </c>
      <c r="K1018" s="832" t="s">
        <v>1740</v>
      </c>
      <c r="L1018" s="835">
        <v>75.73</v>
      </c>
      <c r="M1018" s="835">
        <v>75.73</v>
      </c>
      <c r="N1018" s="832">
        <v>1</v>
      </c>
      <c r="O1018" s="836">
        <v>1</v>
      </c>
      <c r="P1018" s="835"/>
      <c r="Q1018" s="837">
        <v>0</v>
      </c>
      <c r="R1018" s="832"/>
      <c r="S1018" s="837">
        <v>0</v>
      </c>
      <c r="T1018" s="836"/>
      <c r="U1018" s="838">
        <v>0</v>
      </c>
    </row>
    <row r="1019" spans="1:21" ht="14.4" customHeight="1" x14ac:dyDescent="0.3">
      <c r="A1019" s="831">
        <v>25</v>
      </c>
      <c r="B1019" s="832" t="s">
        <v>1399</v>
      </c>
      <c r="C1019" s="832" t="s">
        <v>1408</v>
      </c>
      <c r="D1019" s="833" t="s">
        <v>2198</v>
      </c>
      <c r="E1019" s="834" t="s">
        <v>1414</v>
      </c>
      <c r="F1019" s="832" t="s">
        <v>1400</v>
      </c>
      <c r="G1019" s="832" t="s">
        <v>1455</v>
      </c>
      <c r="H1019" s="832" t="s">
        <v>569</v>
      </c>
      <c r="I1019" s="832" t="s">
        <v>1456</v>
      </c>
      <c r="J1019" s="832" t="s">
        <v>1457</v>
      </c>
      <c r="K1019" s="832" t="s">
        <v>1458</v>
      </c>
      <c r="L1019" s="835">
        <v>132.97999999999999</v>
      </c>
      <c r="M1019" s="835">
        <v>398.93999999999994</v>
      </c>
      <c r="N1019" s="832">
        <v>3</v>
      </c>
      <c r="O1019" s="836">
        <v>3</v>
      </c>
      <c r="P1019" s="835"/>
      <c r="Q1019" s="837">
        <v>0</v>
      </c>
      <c r="R1019" s="832"/>
      <c r="S1019" s="837">
        <v>0</v>
      </c>
      <c r="T1019" s="836"/>
      <c r="U1019" s="838">
        <v>0</v>
      </c>
    </row>
    <row r="1020" spans="1:21" ht="14.4" customHeight="1" x14ac:dyDescent="0.3">
      <c r="A1020" s="831">
        <v>25</v>
      </c>
      <c r="B1020" s="832" t="s">
        <v>1399</v>
      </c>
      <c r="C1020" s="832" t="s">
        <v>1408</v>
      </c>
      <c r="D1020" s="833" t="s">
        <v>2198</v>
      </c>
      <c r="E1020" s="834" t="s">
        <v>1414</v>
      </c>
      <c r="F1020" s="832" t="s">
        <v>1400</v>
      </c>
      <c r="G1020" s="832" t="s">
        <v>1478</v>
      </c>
      <c r="H1020" s="832" t="s">
        <v>569</v>
      </c>
      <c r="I1020" s="832" t="s">
        <v>1479</v>
      </c>
      <c r="J1020" s="832" t="s">
        <v>1052</v>
      </c>
      <c r="K1020" s="832" t="s">
        <v>1480</v>
      </c>
      <c r="L1020" s="835">
        <v>34.19</v>
      </c>
      <c r="M1020" s="835">
        <v>68.38</v>
      </c>
      <c r="N1020" s="832">
        <v>2</v>
      </c>
      <c r="O1020" s="836">
        <v>1</v>
      </c>
      <c r="P1020" s="835"/>
      <c r="Q1020" s="837">
        <v>0</v>
      </c>
      <c r="R1020" s="832"/>
      <c r="S1020" s="837">
        <v>0</v>
      </c>
      <c r="T1020" s="836"/>
      <c r="U1020" s="838">
        <v>0</v>
      </c>
    </row>
    <row r="1021" spans="1:21" ht="14.4" customHeight="1" x14ac:dyDescent="0.3">
      <c r="A1021" s="831">
        <v>25</v>
      </c>
      <c r="B1021" s="832" t="s">
        <v>1399</v>
      </c>
      <c r="C1021" s="832" t="s">
        <v>1408</v>
      </c>
      <c r="D1021" s="833" t="s">
        <v>2198</v>
      </c>
      <c r="E1021" s="834" t="s">
        <v>1414</v>
      </c>
      <c r="F1021" s="832" t="s">
        <v>1400</v>
      </c>
      <c r="G1021" s="832" t="s">
        <v>1461</v>
      </c>
      <c r="H1021" s="832" t="s">
        <v>569</v>
      </c>
      <c r="I1021" s="832" t="s">
        <v>1462</v>
      </c>
      <c r="J1021" s="832" t="s">
        <v>641</v>
      </c>
      <c r="K1021" s="832" t="s">
        <v>1463</v>
      </c>
      <c r="L1021" s="835">
        <v>24.22</v>
      </c>
      <c r="M1021" s="835">
        <v>24.22</v>
      </c>
      <c r="N1021" s="832">
        <v>1</v>
      </c>
      <c r="O1021" s="836">
        <v>1</v>
      </c>
      <c r="P1021" s="835"/>
      <c r="Q1021" s="837">
        <v>0</v>
      </c>
      <c r="R1021" s="832"/>
      <c r="S1021" s="837">
        <v>0</v>
      </c>
      <c r="T1021" s="836"/>
      <c r="U1021" s="838">
        <v>0</v>
      </c>
    </row>
    <row r="1022" spans="1:21" ht="14.4" customHeight="1" x14ac:dyDescent="0.3">
      <c r="A1022" s="831">
        <v>25</v>
      </c>
      <c r="B1022" s="832" t="s">
        <v>1399</v>
      </c>
      <c r="C1022" s="832" t="s">
        <v>1408</v>
      </c>
      <c r="D1022" s="833" t="s">
        <v>2198</v>
      </c>
      <c r="E1022" s="834" t="s">
        <v>1436</v>
      </c>
      <c r="F1022" s="832" t="s">
        <v>1400</v>
      </c>
      <c r="G1022" s="832" t="s">
        <v>1454</v>
      </c>
      <c r="H1022" s="832" t="s">
        <v>606</v>
      </c>
      <c r="I1022" s="832" t="s">
        <v>1264</v>
      </c>
      <c r="J1022" s="832" t="s">
        <v>1018</v>
      </c>
      <c r="K1022" s="832" t="s">
        <v>1265</v>
      </c>
      <c r="L1022" s="835">
        <v>154.36000000000001</v>
      </c>
      <c r="M1022" s="835">
        <v>2161.0400000000009</v>
      </c>
      <c r="N1022" s="832">
        <v>14</v>
      </c>
      <c r="O1022" s="836">
        <v>13.5</v>
      </c>
      <c r="P1022" s="835">
        <v>154.36000000000001</v>
      </c>
      <c r="Q1022" s="837">
        <v>7.1428571428571411E-2</v>
      </c>
      <c r="R1022" s="832">
        <v>1</v>
      </c>
      <c r="S1022" s="837">
        <v>7.1428571428571425E-2</v>
      </c>
      <c r="T1022" s="836">
        <v>0.5</v>
      </c>
      <c r="U1022" s="838">
        <v>3.7037037037037035E-2</v>
      </c>
    </row>
    <row r="1023" spans="1:21" ht="14.4" customHeight="1" x14ac:dyDescent="0.3">
      <c r="A1023" s="831">
        <v>25</v>
      </c>
      <c r="B1023" s="832" t="s">
        <v>1399</v>
      </c>
      <c r="C1023" s="832" t="s">
        <v>1408</v>
      </c>
      <c r="D1023" s="833" t="s">
        <v>2198</v>
      </c>
      <c r="E1023" s="834" t="s">
        <v>1436</v>
      </c>
      <c r="F1023" s="832" t="s">
        <v>1400</v>
      </c>
      <c r="G1023" s="832" t="s">
        <v>1454</v>
      </c>
      <c r="H1023" s="832" t="s">
        <v>606</v>
      </c>
      <c r="I1023" s="832" t="s">
        <v>1389</v>
      </c>
      <c r="J1023" s="832" t="s">
        <v>1390</v>
      </c>
      <c r="K1023" s="832" t="s">
        <v>1391</v>
      </c>
      <c r="L1023" s="835">
        <v>111.22</v>
      </c>
      <c r="M1023" s="835">
        <v>111.22</v>
      </c>
      <c r="N1023" s="832">
        <v>1</v>
      </c>
      <c r="O1023" s="836">
        <v>1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25</v>
      </c>
      <c r="B1024" s="832" t="s">
        <v>1399</v>
      </c>
      <c r="C1024" s="832" t="s">
        <v>1408</v>
      </c>
      <c r="D1024" s="833" t="s">
        <v>2198</v>
      </c>
      <c r="E1024" s="834" t="s">
        <v>1436</v>
      </c>
      <c r="F1024" s="832" t="s">
        <v>1400</v>
      </c>
      <c r="G1024" s="832" t="s">
        <v>1455</v>
      </c>
      <c r="H1024" s="832" t="s">
        <v>569</v>
      </c>
      <c r="I1024" s="832" t="s">
        <v>1456</v>
      </c>
      <c r="J1024" s="832" t="s">
        <v>1457</v>
      </c>
      <c r="K1024" s="832" t="s">
        <v>1458</v>
      </c>
      <c r="L1024" s="835">
        <v>132.97999999999999</v>
      </c>
      <c r="M1024" s="835">
        <v>132.97999999999999</v>
      </c>
      <c r="N1024" s="832">
        <v>1</v>
      </c>
      <c r="O1024" s="836">
        <v>1</v>
      </c>
      <c r="P1024" s="835"/>
      <c r="Q1024" s="837">
        <v>0</v>
      </c>
      <c r="R1024" s="832"/>
      <c r="S1024" s="837">
        <v>0</v>
      </c>
      <c r="T1024" s="836"/>
      <c r="U1024" s="838">
        <v>0</v>
      </c>
    </row>
    <row r="1025" spans="1:21" ht="14.4" customHeight="1" x14ac:dyDescent="0.3">
      <c r="A1025" s="831">
        <v>25</v>
      </c>
      <c r="B1025" s="832" t="s">
        <v>1399</v>
      </c>
      <c r="C1025" s="832" t="s">
        <v>1408</v>
      </c>
      <c r="D1025" s="833" t="s">
        <v>2198</v>
      </c>
      <c r="E1025" s="834" t="s">
        <v>1436</v>
      </c>
      <c r="F1025" s="832" t="s">
        <v>1400</v>
      </c>
      <c r="G1025" s="832" t="s">
        <v>1455</v>
      </c>
      <c r="H1025" s="832" t="s">
        <v>569</v>
      </c>
      <c r="I1025" s="832" t="s">
        <v>1540</v>
      </c>
      <c r="J1025" s="832" t="s">
        <v>1457</v>
      </c>
      <c r="K1025" s="832" t="s">
        <v>1458</v>
      </c>
      <c r="L1025" s="835">
        <v>132.97999999999999</v>
      </c>
      <c r="M1025" s="835">
        <v>132.97999999999999</v>
      </c>
      <c r="N1025" s="832">
        <v>1</v>
      </c>
      <c r="O1025" s="836">
        <v>1</v>
      </c>
      <c r="P1025" s="835"/>
      <c r="Q1025" s="837">
        <v>0</v>
      </c>
      <c r="R1025" s="832"/>
      <c r="S1025" s="837">
        <v>0</v>
      </c>
      <c r="T1025" s="836"/>
      <c r="U1025" s="838">
        <v>0</v>
      </c>
    </row>
    <row r="1026" spans="1:21" ht="14.4" customHeight="1" x14ac:dyDescent="0.3">
      <c r="A1026" s="831">
        <v>25</v>
      </c>
      <c r="B1026" s="832" t="s">
        <v>1399</v>
      </c>
      <c r="C1026" s="832" t="s">
        <v>1408</v>
      </c>
      <c r="D1026" s="833" t="s">
        <v>2198</v>
      </c>
      <c r="E1026" s="834" t="s">
        <v>1436</v>
      </c>
      <c r="F1026" s="832" t="s">
        <v>1400</v>
      </c>
      <c r="G1026" s="832" t="s">
        <v>1461</v>
      </c>
      <c r="H1026" s="832" t="s">
        <v>606</v>
      </c>
      <c r="I1026" s="832" t="s">
        <v>1481</v>
      </c>
      <c r="J1026" s="832" t="s">
        <v>641</v>
      </c>
      <c r="K1026" s="832" t="s">
        <v>1482</v>
      </c>
      <c r="L1026" s="835">
        <v>24.22</v>
      </c>
      <c r="M1026" s="835">
        <v>48.44</v>
      </c>
      <c r="N1026" s="832">
        <v>2</v>
      </c>
      <c r="O1026" s="836">
        <v>2</v>
      </c>
      <c r="P1026" s="835"/>
      <c r="Q1026" s="837">
        <v>0</v>
      </c>
      <c r="R1026" s="832"/>
      <c r="S1026" s="837">
        <v>0</v>
      </c>
      <c r="T1026" s="836"/>
      <c r="U1026" s="838">
        <v>0</v>
      </c>
    </row>
    <row r="1027" spans="1:21" ht="14.4" customHeight="1" x14ac:dyDescent="0.3">
      <c r="A1027" s="831">
        <v>25</v>
      </c>
      <c r="B1027" s="832" t="s">
        <v>1399</v>
      </c>
      <c r="C1027" s="832" t="s">
        <v>1408</v>
      </c>
      <c r="D1027" s="833" t="s">
        <v>2198</v>
      </c>
      <c r="E1027" s="834" t="s">
        <v>1436</v>
      </c>
      <c r="F1027" s="832" t="s">
        <v>1400</v>
      </c>
      <c r="G1027" s="832" t="s">
        <v>1461</v>
      </c>
      <c r="H1027" s="832" t="s">
        <v>569</v>
      </c>
      <c r="I1027" s="832" t="s">
        <v>1462</v>
      </c>
      <c r="J1027" s="832" t="s">
        <v>641</v>
      </c>
      <c r="K1027" s="832" t="s">
        <v>1463</v>
      </c>
      <c r="L1027" s="835">
        <v>24.22</v>
      </c>
      <c r="M1027" s="835">
        <v>193.76</v>
      </c>
      <c r="N1027" s="832">
        <v>8</v>
      </c>
      <c r="O1027" s="836">
        <v>7.5</v>
      </c>
      <c r="P1027" s="835">
        <v>24.22</v>
      </c>
      <c r="Q1027" s="837">
        <v>0.125</v>
      </c>
      <c r="R1027" s="832">
        <v>1</v>
      </c>
      <c r="S1027" s="837">
        <v>0.125</v>
      </c>
      <c r="T1027" s="836">
        <v>0.5</v>
      </c>
      <c r="U1027" s="838">
        <v>6.6666666666666666E-2</v>
      </c>
    </row>
    <row r="1028" spans="1:21" ht="14.4" customHeight="1" x14ac:dyDescent="0.3">
      <c r="A1028" s="831">
        <v>25</v>
      </c>
      <c r="B1028" s="832" t="s">
        <v>1399</v>
      </c>
      <c r="C1028" s="832" t="s">
        <v>1408</v>
      </c>
      <c r="D1028" s="833" t="s">
        <v>2198</v>
      </c>
      <c r="E1028" s="834" t="s">
        <v>1448</v>
      </c>
      <c r="F1028" s="832" t="s">
        <v>1400</v>
      </c>
      <c r="G1028" s="832" t="s">
        <v>1454</v>
      </c>
      <c r="H1028" s="832" t="s">
        <v>606</v>
      </c>
      <c r="I1028" s="832" t="s">
        <v>1264</v>
      </c>
      <c r="J1028" s="832" t="s">
        <v>1018</v>
      </c>
      <c r="K1028" s="832" t="s">
        <v>1265</v>
      </c>
      <c r="L1028" s="835">
        <v>154.36000000000001</v>
      </c>
      <c r="M1028" s="835">
        <v>3087.2000000000007</v>
      </c>
      <c r="N1028" s="832">
        <v>20</v>
      </c>
      <c r="O1028" s="836">
        <v>19</v>
      </c>
      <c r="P1028" s="835">
        <v>1234.8800000000001</v>
      </c>
      <c r="Q1028" s="837">
        <v>0.39999999999999997</v>
      </c>
      <c r="R1028" s="832">
        <v>8</v>
      </c>
      <c r="S1028" s="837">
        <v>0.4</v>
      </c>
      <c r="T1028" s="836">
        <v>8</v>
      </c>
      <c r="U1028" s="838">
        <v>0.42105263157894735</v>
      </c>
    </row>
    <row r="1029" spans="1:21" ht="14.4" customHeight="1" x14ac:dyDescent="0.3">
      <c r="A1029" s="831">
        <v>25</v>
      </c>
      <c r="B1029" s="832" t="s">
        <v>1399</v>
      </c>
      <c r="C1029" s="832" t="s">
        <v>1408</v>
      </c>
      <c r="D1029" s="833" t="s">
        <v>2198</v>
      </c>
      <c r="E1029" s="834" t="s">
        <v>1448</v>
      </c>
      <c r="F1029" s="832" t="s">
        <v>1400</v>
      </c>
      <c r="G1029" s="832" t="s">
        <v>1454</v>
      </c>
      <c r="H1029" s="832" t="s">
        <v>569</v>
      </c>
      <c r="I1029" s="832" t="s">
        <v>1506</v>
      </c>
      <c r="J1029" s="832" t="s">
        <v>1018</v>
      </c>
      <c r="K1029" s="832" t="s">
        <v>1265</v>
      </c>
      <c r="L1029" s="835">
        <v>154.36000000000001</v>
      </c>
      <c r="M1029" s="835">
        <v>2161.04</v>
      </c>
      <c r="N1029" s="832">
        <v>14</v>
      </c>
      <c r="O1029" s="836">
        <v>13</v>
      </c>
      <c r="P1029" s="835">
        <v>926.16000000000008</v>
      </c>
      <c r="Q1029" s="837">
        <v>0.4285714285714286</v>
      </c>
      <c r="R1029" s="832">
        <v>6</v>
      </c>
      <c r="S1029" s="837">
        <v>0.42857142857142855</v>
      </c>
      <c r="T1029" s="836">
        <v>6</v>
      </c>
      <c r="U1029" s="838">
        <v>0.46153846153846156</v>
      </c>
    </row>
    <row r="1030" spans="1:21" ht="14.4" customHeight="1" x14ac:dyDescent="0.3">
      <c r="A1030" s="831">
        <v>25</v>
      </c>
      <c r="B1030" s="832" t="s">
        <v>1399</v>
      </c>
      <c r="C1030" s="832" t="s">
        <v>1408</v>
      </c>
      <c r="D1030" s="833" t="s">
        <v>2198</v>
      </c>
      <c r="E1030" s="834" t="s">
        <v>1448</v>
      </c>
      <c r="F1030" s="832" t="s">
        <v>1400</v>
      </c>
      <c r="G1030" s="832" t="s">
        <v>1454</v>
      </c>
      <c r="H1030" s="832" t="s">
        <v>606</v>
      </c>
      <c r="I1030" s="832" t="s">
        <v>1262</v>
      </c>
      <c r="J1030" s="832" t="s">
        <v>1018</v>
      </c>
      <c r="K1030" s="832" t="s">
        <v>1263</v>
      </c>
      <c r="L1030" s="835">
        <v>225.06</v>
      </c>
      <c r="M1030" s="835">
        <v>4951.32</v>
      </c>
      <c r="N1030" s="832">
        <v>22</v>
      </c>
      <c r="O1030" s="836">
        <v>21.5</v>
      </c>
      <c r="P1030" s="835">
        <v>450.12</v>
      </c>
      <c r="Q1030" s="837">
        <v>9.0909090909090912E-2</v>
      </c>
      <c r="R1030" s="832">
        <v>2</v>
      </c>
      <c r="S1030" s="837">
        <v>9.0909090909090912E-2</v>
      </c>
      <c r="T1030" s="836">
        <v>2</v>
      </c>
      <c r="U1030" s="838">
        <v>9.3023255813953487E-2</v>
      </c>
    </row>
    <row r="1031" spans="1:21" ht="14.4" customHeight="1" x14ac:dyDescent="0.3">
      <c r="A1031" s="831">
        <v>25</v>
      </c>
      <c r="B1031" s="832" t="s">
        <v>1399</v>
      </c>
      <c r="C1031" s="832" t="s">
        <v>1408</v>
      </c>
      <c r="D1031" s="833" t="s">
        <v>2198</v>
      </c>
      <c r="E1031" s="834" t="s">
        <v>1448</v>
      </c>
      <c r="F1031" s="832" t="s">
        <v>1400</v>
      </c>
      <c r="G1031" s="832" t="s">
        <v>1742</v>
      </c>
      <c r="H1031" s="832" t="s">
        <v>569</v>
      </c>
      <c r="I1031" s="832" t="s">
        <v>1743</v>
      </c>
      <c r="J1031" s="832" t="s">
        <v>1744</v>
      </c>
      <c r="K1031" s="832" t="s">
        <v>1745</v>
      </c>
      <c r="L1031" s="835">
        <v>119.7</v>
      </c>
      <c r="M1031" s="835">
        <v>119.7</v>
      </c>
      <c r="N1031" s="832">
        <v>1</v>
      </c>
      <c r="O1031" s="836">
        <v>0.5</v>
      </c>
      <c r="P1031" s="835"/>
      <c r="Q1031" s="837">
        <v>0</v>
      </c>
      <c r="R1031" s="832"/>
      <c r="S1031" s="837">
        <v>0</v>
      </c>
      <c r="T1031" s="836"/>
      <c r="U1031" s="838">
        <v>0</v>
      </c>
    </row>
    <row r="1032" spans="1:21" ht="14.4" customHeight="1" x14ac:dyDescent="0.3">
      <c r="A1032" s="831">
        <v>25</v>
      </c>
      <c r="B1032" s="832" t="s">
        <v>1399</v>
      </c>
      <c r="C1032" s="832" t="s">
        <v>1408</v>
      </c>
      <c r="D1032" s="833" t="s">
        <v>2198</v>
      </c>
      <c r="E1032" s="834" t="s">
        <v>1448</v>
      </c>
      <c r="F1032" s="832" t="s">
        <v>1400</v>
      </c>
      <c r="G1032" s="832" t="s">
        <v>1455</v>
      </c>
      <c r="H1032" s="832" t="s">
        <v>569</v>
      </c>
      <c r="I1032" s="832" t="s">
        <v>1456</v>
      </c>
      <c r="J1032" s="832" t="s">
        <v>1457</v>
      </c>
      <c r="K1032" s="832" t="s">
        <v>1458</v>
      </c>
      <c r="L1032" s="835">
        <v>132.97999999999999</v>
      </c>
      <c r="M1032" s="835">
        <v>531.91999999999996</v>
      </c>
      <c r="N1032" s="832">
        <v>4</v>
      </c>
      <c r="O1032" s="836">
        <v>4</v>
      </c>
      <c r="P1032" s="835"/>
      <c r="Q1032" s="837">
        <v>0</v>
      </c>
      <c r="R1032" s="832"/>
      <c r="S1032" s="837">
        <v>0</v>
      </c>
      <c r="T1032" s="836"/>
      <c r="U1032" s="838">
        <v>0</v>
      </c>
    </row>
    <row r="1033" spans="1:21" ht="14.4" customHeight="1" x14ac:dyDescent="0.3">
      <c r="A1033" s="831">
        <v>25</v>
      </c>
      <c r="B1033" s="832" t="s">
        <v>1399</v>
      </c>
      <c r="C1033" s="832" t="s">
        <v>1408</v>
      </c>
      <c r="D1033" s="833" t="s">
        <v>2198</v>
      </c>
      <c r="E1033" s="834" t="s">
        <v>1448</v>
      </c>
      <c r="F1033" s="832" t="s">
        <v>1400</v>
      </c>
      <c r="G1033" s="832" t="s">
        <v>1455</v>
      </c>
      <c r="H1033" s="832" t="s">
        <v>569</v>
      </c>
      <c r="I1033" s="832" t="s">
        <v>1540</v>
      </c>
      <c r="J1033" s="832" t="s">
        <v>1457</v>
      </c>
      <c r="K1033" s="832" t="s">
        <v>1458</v>
      </c>
      <c r="L1033" s="835">
        <v>132.97999999999999</v>
      </c>
      <c r="M1033" s="835">
        <v>132.97999999999999</v>
      </c>
      <c r="N1033" s="832">
        <v>1</v>
      </c>
      <c r="O1033" s="836">
        <v>1</v>
      </c>
      <c r="P1033" s="835"/>
      <c r="Q1033" s="837">
        <v>0</v>
      </c>
      <c r="R1033" s="832"/>
      <c r="S1033" s="837">
        <v>0</v>
      </c>
      <c r="T1033" s="836"/>
      <c r="U1033" s="838">
        <v>0</v>
      </c>
    </row>
    <row r="1034" spans="1:21" ht="14.4" customHeight="1" x14ac:dyDescent="0.3">
      <c r="A1034" s="831">
        <v>25</v>
      </c>
      <c r="B1034" s="832" t="s">
        <v>1399</v>
      </c>
      <c r="C1034" s="832" t="s">
        <v>1408</v>
      </c>
      <c r="D1034" s="833" t="s">
        <v>2198</v>
      </c>
      <c r="E1034" s="834" t="s">
        <v>1448</v>
      </c>
      <c r="F1034" s="832" t="s">
        <v>1400</v>
      </c>
      <c r="G1034" s="832" t="s">
        <v>1461</v>
      </c>
      <c r="H1034" s="832" t="s">
        <v>606</v>
      </c>
      <c r="I1034" s="832" t="s">
        <v>1481</v>
      </c>
      <c r="J1034" s="832" t="s">
        <v>641</v>
      </c>
      <c r="K1034" s="832" t="s">
        <v>1482</v>
      </c>
      <c r="L1034" s="835">
        <v>24.22</v>
      </c>
      <c r="M1034" s="835">
        <v>24.22</v>
      </c>
      <c r="N1034" s="832">
        <v>1</v>
      </c>
      <c r="O1034" s="836">
        <v>1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25</v>
      </c>
      <c r="B1035" s="832" t="s">
        <v>1399</v>
      </c>
      <c r="C1035" s="832" t="s">
        <v>1408</v>
      </c>
      <c r="D1035" s="833" t="s">
        <v>2198</v>
      </c>
      <c r="E1035" s="834" t="s">
        <v>1448</v>
      </c>
      <c r="F1035" s="832" t="s">
        <v>1400</v>
      </c>
      <c r="G1035" s="832" t="s">
        <v>1461</v>
      </c>
      <c r="H1035" s="832" t="s">
        <v>606</v>
      </c>
      <c r="I1035" s="832" t="s">
        <v>1317</v>
      </c>
      <c r="J1035" s="832" t="s">
        <v>641</v>
      </c>
      <c r="K1035" s="832" t="s">
        <v>1318</v>
      </c>
      <c r="L1035" s="835">
        <v>48.42</v>
      </c>
      <c r="M1035" s="835">
        <v>96.84</v>
      </c>
      <c r="N1035" s="832">
        <v>2</v>
      </c>
      <c r="O1035" s="836">
        <v>2</v>
      </c>
      <c r="P1035" s="835"/>
      <c r="Q1035" s="837">
        <v>0</v>
      </c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25</v>
      </c>
      <c r="B1036" s="832" t="s">
        <v>1399</v>
      </c>
      <c r="C1036" s="832" t="s">
        <v>1408</v>
      </c>
      <c r="D1036" s="833" t="s">
        <v>2198</v>
      </c>
      <c r="E1036" s="834" t="s">
        <v>1448</v>
      </c>
      <c r="F1036" s="832" t="s">
        <v>1400</v>
      </c>
      <c r="G1036" s="832" t="s">
        <v>1461</v>
      </c>
      <c r="H1036" s="832" t="s">
        <v>569</v>
      </c>
      <c r="I1036" s="832" t="s">
        <v>1568</v>
      </c>
      <c r="J1036" s="832" t="s">
        <v>641</v>
      </c>
      <c r="K1036" s="832" t="s">
        <v>1569</v>
      </c>
      <c r="L1036" s="835">
        <v>48.42</v>
      </c>
      <c r="M1036" s="835">
        <v>193.68</v>
      </c>
      <c r="N1036" s="832">
        <v>4</v>
      </c>
      <c r="O1036" s="836">
        <v>4</v>
      </c>
      <c r="P1036" s="835">
        <v>48.42</v>
      </c>
      <c r="Q1036" s="837">
        <v>0.25</v>
      </c>
      <c r="R1036" s="832">
        <v>1</v>
      </c>
      <c r="S1036" s="837">
        <v>0.25</v>
      </c>
      <c r="T1036" s="836">
        <v>1</v>
      </c>
      <c r="U1036" s="838">
        <v>0.25</v>
      </c>
    </row>
    <row r="1037" spans="1:21" ht="14.4" customHeight="1" x14ac:dyDescent="0.3">
      <c r="A1037" s="831">
        <v>25</v>
      </c>
      <c r="B1037" s="832" t="s">
        <v>1399</v>
      </c>
      <c r="C1037" s="832" t="s">
        <v>1408</v>
      </c>
      <c r="D1037" s="833" t="s">
        <v>2198</v>
      </c>
      <c r="E1037" s="834" t="s">
        <v>1448</v>
      </c>
      <c r="F1037" s="832" t="s">
        <v>1400</v>
      </c>
      <c r="G1037" s="832" t="s">
        <v>1461</v>
      </c>
      <c r="H1037" s="832" t="s">
        <v>569</v>
      </c>
      <c r="I1037" s="832" t="s">
        <v>1462</v>
      </c>
      <c r="J1037" s="832" t="s">
        <v>641</v>
      </c>
      <c r="K1037" s="832" t="s">
        <v>1463</v>
      </c>
      <c r="L1037" s="835">
        <v>24.22</v>
      </c>
      <c r="M1037" s="835">
        <v>72.66</v>
      </c>
      <c r="N1037" s="832">
        <v>3</v>
      </c>
      <c r="O1037" s="836">
        <v>2</v>
      </c>
      <c r="P1037" s="835">
        <v>24.22</v>
      </c>
      <c r="Q1037" s="837">
        <v>0.33333333333333331</v>
      </c>
      <c r="R1037" s="832">
        <v>1</v>
      </c>
      <c r="S1037" s="837">
        <v>0.33333333333333331</v>
      </c>
      <c r="T1037" s="836">
        <v>1</v>
      </c>
      <c r="U1037" s="838">
        <v>0.5</v>
      </c>
    </row>
    <row r="1038" spans="1:21" ht="14.4" customHeight="1" x14ac:dyDescent="0.3">
      <c r="A1038" s="831">
        <v>25</v>
      </c>
      <c r="B1038" s="832" t="s">
        <v>1399</v>
      </c>
      <c r="C1038" s="832" t="s">
        <v>1408</v>
      </c>
      <c r="D1038" s="833" t="s">
        <v>2198</v>
      </c>
      <c r="E1038" s="834" t="s">
        <v>1442</v>
      </c>
      <c r="F1038" s="832" t="s">
        <v>1400</v>
      </c>
      <c r="G1038" s="832" t="s">
        <v>1454</v>
      </c>
      <c r="H1038" s="832" t="s">
        <v>606</v>
      </c>
      <c r="I1038" s="832" t="s">
        <v>1264</v>
      </c>
      <c r="J1038" s="832" t="s">
        <v>1018</v>
      </c>
      <c r="K1038" s="832" t="s">
        <v>1265</v>
      </c>
      <c r="L1038" s="835">
        <v>154.36000000000001</v>
      </c>
      <c r="M1038" s="835">
        <v>4167.7200000000012</v>
      </c>
      <c r="N1038" s="832">
        <v>27</v>
      </c>
      <c r="O1038" s="836">
        <v>27</v>
      </c>
      <c r="P1038" s="835">
        <v>1852.3200000000006</v>
      </c>
      <c r="Q1038" s="837">
        <v>0.44444444444444448</v>
      </c>
      <c r="R1038" s="832">
        <v>12</v>
      </c>
      <c r="S1038" s="837">
        <v>0.44444444444444442</v>
      </c>
      <c r="T1038" s="836">
        <v>12</v>
      </c>
      <c r="U1038" s="838">
        <v>0.44444444444444442</v>
      </c>
    </row>
    <row r="1039" spans="1:21" ht="14.4" customHeight="1" x14ac:dyDescent="0.3">
      <c r="A1039" s="831">
        <v>25</v>
      </c>
      <c r="B1039" s="832" t="s">
        <v>1399</v>
      </c>
      <c r="C1039" s="832" t="s">
        <v>1408</v>
      </c>
      <c r="D1039" s="833" t="s">
        <v>2198</v>
      </c>
      <c r="E1039" s="834" t="s">
        <v>1442</v>
      </c>
      <c r="F1039" s="832" t="s">
        <v>1400</v>
      </c>
      <c r="G1039" s="832" t="s">
        <v>1454</v>
      </c>
      <c r="H1039" s="832" t="s">
        <v>606</v>
      </c>
      <c r="I1039" s="832" t="s">
        <v>1389</v>
      </c>
      <c r="J1039" s="832" t="s">
        <v>1390</v>
      </c>
      <c r="K1039" s="832" t="s">
        <v>1391</v>
      </c>
      <c r="L1039" s="835">
        <v>111.22</v>
      </c>
      <c r="M1039" s="835">
        <v>111.22</v>
      </c>
      <c r="N1039" s="832">
        <v>1</v>
      </c>
      <c r="O1039" s="836">
        <v>1</v>
      </c>
      <c r="P1039" s="835"/>
      <c r="Q1039" s="837">
        <v>0</v>
      </c>
      <c r="R1039" s="832"/>
      <c r="S1039" s="837">
        <v>0</v>
      </c>
      <c r="T1039" s="836"/>
      <c r="U1039" s="838">
        <v>0</v>
      </c>
    </row>
    <row r="1040" spans="1:21" ht="14.4" customHeight="1" x14ac:dyDescent="0.3">
      <c r="A1040" s="831">
        <v>25</v>
      </c>
      <c r="B1040" s="832" t="s">
        <v>1399</v>
      </c>
      <c r="C1040" s="832" t="s">
        <v>1408</v>
      </c>
      <c r="D1040" s="833" t="s">
        <v>2198</v>
      </c>
      <c r="E1040" s="834" t="s">
        <v>1442</v>
      </c>
      <c r="F1040" s="832" t="s">
        <v>1400</v>
      </c>
      <c r="G1040" s="832" t="s">
        <v>1454</v>
      </c>
      <c r="H1040" s="832" t="s">
        <v>606</v>
      </c>
      <c r="I1040" s="832" t="s">
        <v>1738</v>
      </c>
      <c r="J1040" s="832" t="s">
        <v>1739</v>
      </c>
      <c r="K1040" s="832" t="s">
        <v>1740</v>
      </c>
      <c r="L1040" s="835">
        <v>75.73</v>
      </c>
      <c r="M1040" s="835">
        <v>151.46</v>
      </c>
      <c r="N1040" s="832">
        <v>2</v>
      </c>
      <c r="O1040" s="836">
        <v>2</v>
      </c>
      <c r="P1040" s="835"/>
      <c r="Q1040" s="837">
        <v>0</v>
      </c>
      <c r="R1040" s="832"/>
      <c r="S1040" s="837">
        <v>0</v>
      </c>
      <c r="T1040" s="836"/>
      <c r="U1040" s="838">
        <v>0</v>
      </c>
    </row>
    <row r="1041" spans="1:21" ht="14.4" customHeight="1" x14ac:dyDescent="0.3">
      <c r="A1041" s="831">
        <v>25</v>
      </c>
      <c r="B1041" s="832" t="s">
        <v>1399</v>
      </c>
      <c r="C1041" s="832" t="s">
        <v>1408</v>
      </c>
      <c r="D1041" s="833" t="s">
        <v>2198</v>
      </c>
      <c r="E1041" s="834" t="s">
        <v>1442</v>
      </c>
      <c r="F1041" s="832" t="s">
        <v>1400</v>
      </c>
      <c r="G1041" s="832" t="s">
        <v>1455</v>
      </c>
      <c r="H1041" s="832" t="s">
        <v>569</v>
      </c>
      <c r="I1041" s="832" t="s">
        <v>1456</v>
      </c>
      <c r="J1041" s="832" t="s">
        <v>1457</v>
      </c>
      <c r="K1041" s="832" t="s">
        <v>1458</v>
      </c>
      <c r="L1041" s="835">
        <v>132.97999999999999</v>
      </c>
      <c r="M1041" s="835">
        <v>398.93999999999994</v>
      </c>
      <c r="N1041" s="832">
        <v>3</v>
      </c>
      <c r="O1041" s="836">
        <v>3</v>
      </c>
      <c r="P1041" s="835">
        <v>132.97999999999999</v>
      </c>
      <c r="Q1041" s="837">
        <v>0.33333333333333337</v>
      </c>
      <c r="R1041" s="832">
        <v>1</v>
      </c>
      <c r="S1041" s="837">
        <v>0.33333333333333331</v>
      </c>
      <c r="T1041" s="836">
        <v>1</v>
      </c>
      <c r="U1041" s="838">
        <v>0.33333333333333331</v>
      </c>
    </row>
    <row r="1042" spans="1:21" ht="14.4" customHeight="1" x14ac:dyDescent="0.3">
      <c r="A1042" s="831">
        <v>25</v>
      </c>
      <c r="B1042" s="832" t="s">
        <v>1399</v>
      </c>
      <c r="C1042" s="832" t="s">
        <v>1408</v>
      </c>
      <c r="D1042" s="833" t="s">
        <v>2198</v>
      </c>
      <c r="E1042" s="834" t="s">
        <v>1442</v>
      </c>
      <c r="F1042" s="832" t="s">
        <v>1400</v>
      </c>
      <c r="G1042" s="832" t="s">
        <v>1461</v>
      </c>
      <c r="H1042" s="832" t="s">
        <v>569</v>
      </c>
      <c r="I1042" s="832" t="s">
        <v>1950</v>
      </c>
      <c r="J1042" s="832" t="s">
        <v>1951</v>
      </c>
      <c r="K1042" s="832" t="s">
        <v>1952</v>
      </c>
      <c r="L1042" s="835">
        <v>48.42</v>
      </c>
      <c r="M1042" s="835">
        <v>48.42</v>
      </c>
      <c r="N1042" s="832">
        <v>1</v>
      </c>
      <c r="O1042" s="836">
        <v>1</v>
      </c>
      <c r="P1042" s="835">
        <v>48.42</v>
      </c>
      <c r="Q1042" s="837">
        <v>1</v>
      </c>
      <c r="R1042" s="832">
        <v>1</v>
      </c>
      <c r="S1042" s="837">
        <v>1</v>
      </c>
      <c r="T1042" s="836">
        <v>1</v>
      </c>
      <c r="U1042" s="838">
        <v>1</v>
      </c>
    </row>
    <row r="1043" spans="1:21" ht="14.4" customHeight="1" x14ac:dyDescent="0.3">
      <c r="A1043" s="831">
        <v>25</v>
      </c>
      <c r="B1043" s="832" t="s">
        <v>1399</v>
      </c>
      <c r="C1043" s="832" t="s">
        <v>1408</v>
      </c>
      <c r="D1043" s="833" t="s">
        <v>2198</v>
      </c>
      <c r="E1043" s="834" t="s">
        <v>1442</v>
      </c>
      <c r="F1043" s="832" t="s">
        <v>1400</v>
      </c>
      <c r="G1043" s="832" t="s">
        <v>1461</v>
      </c>
      <c r="H1043" s="832" t="s">
        <v>569</v>
      </c>
      <c r="I1043" s="832" t="s">
        <v>1462</v>
      </c>
      <c r="J1043" s="832" t="s">
        <v>641</v>
      </c>
      <c r="K1043" s="832" t="s">
        <v>1463</v>
      </c>
      <c r="L1043" s="835">
        <v>24.22</v>
      </c>
      <c r="M1043" s="835">
        <v>24.22</v>
      </c>
      <c r="N1043" s="832">
        <v>1</v>
      </c>
      <c r="O1043" s="836">
        <v>1</v>
      </c>
      <c r="P1043" s="835"/>
      <c r="Q1043" s="837">
        <v>0</v>
      </c>
      <c r="R1043" s="832"/>
      <c r="S1043" s="837">
        <v>0</v>
      </c>
      <c r="T1043" s="836"/>
      <c r="U1043" s="838">
        <v>0</v>
      </c>
    </row>
    <row r="1044" spans="1:21" ht="14.4" customHeight="1" x14ac:dyDescent="0.3">
      <c r="A1044" s="831">
        <v>25</v>
      </c>
      <c r="B1044" s="832" t="s">
        <v>1399</v>
      </c>
      <c r="C1044" s="832" t="s">
        <v>1408</v>
      </c>
      <c r="D1044" s="833" t="s">
        <v>2198</v>
      </c>
      <c r="E1044" s="834" t="s">
        <v>1433</v>
      </c>
      <c r="F1044" s="832" t="s">
        <v>1400</v>
      </c>
      <c r="G1044" s="832" t="s">
        <v>1454</v>
      </c>
      <c r="H1044" s="832" t="s">
        <v>606</v>
      </c>
      <c r="I1044" s="832" t="s">
        <v>1264</v>
      </c>
      <c r="J1044" s="832" t="s">
        <v>1018</v>
      </c>
      <c r="K1044" s="832" t="s">
        <v>1265</v>
      </c>
      <c r="L1044" s="835">
        <v>154.36000000000001</v>
      </c>
      <c r="M1044" s="835">
        <v>2315.4000000000005</v>
      </c>
      <c r="N1044" s="832">
        <v>15</v>
      </c>
      <c r="O1044" s="836">
        <v>14</v>
      </c>
      <c r="P1044" s="835">
        <v>1697.9600000000005</v>
      </c>
      <c r="Q1044" s="837">
        <v>0.73333333333333339</v>
      </c>
      <c r="R1044" s="832">
        <v>11</v>
      </c>
      <c r="S1044" s="837">
        <v>0.73333333333333328</v>
      </c>
      <c r="T1044" s="836">
        <v>11</v>
      </c>
      <c r="U1044" s="838">
        <v>0.7857142857142857</v>
      </c>
    </row>
    <row r="1045" spans="1:21" ht="14.4" customHeight="1" x14ac:dyDescent="0.3">
      <c r="A1045" s="831">
        <v>25</v>
      </c>
      <c r="B1045" s="832" t="s">
        <v>1399</v>
      </c>
      <c r="C1045" s="832" t="s">
        <v>1408</v>
      </c>
      <c r="D1045" s="833" t="s">
        <v>2198</v>
      </c>
      <c r="E1045" s="834" t="s">
        <v>1433</v>
      </c>
      <c r="F1045" s="832" t="s">
        <v>1400</v>
      </c>
      <c r="G1045" s="832" t="s">
        <v>1454</v>
      </c>
      <c r="H1045" s="832" t="s">
        <v>606</v>
      </c>
      <c r="I1045" s="832" t="s">
        <v>2170</v>
      </c>
      <c r="J1045" s="832" t="s">
        <v>2171</v>
      </c>
      <c r="K1045" s="832" t="s">
        <v>2172</v>
      </c>
      <c r="L1045" s="835">
        <v>66.08</v>
      </c>
      <c r="M1045" s="835">
        <v>66.08</v>
      </c>
      <c r="N1045" s="832">
        <v>1</v>
      </c>
      <c r="O1045" s="836">
        <v>1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" customHeight="1" x14ac:dyDescent="0.3">
      <c r="A1046" s="831">
        <v>25</v>
      </c>
      <c r="B1046" s="832" t="s">
        <v>1399</v>
      </c>
      <c r="C1046" s="832" t="s">
        <v>1408</v>
      </c>
      <c r="D1046" s="833" t="s">
        <v>2198</v>
      </c>
      <c r="E1046" s="834" t="s">
        <v>1433</v>
      </c>
      <c r="F1046" s="832" t="s">
        <v>1400</v>
      </c>
      <c r="G1046" s="832" t="s">
        <v>1454</v>
      </c>
      <c r="H1046" s="832" t="s">
        <v>606</v>
      </c>
      <c r="I1046" s="832" t="s">
        <v>1389</v>
      </c>
      <c r="J1046" s="832" t="s">
        <v>1390</v>
      </c>
      <c r="K1046" s="832" t="s">
        <v>1391</v>
      </c>
      <c r="L1046" s="835">
        <v>111.22</v>
      </c>
      <c r="M1046" s="835">
        <v>222.44</v>
      </c>
      <c r="N1046" s="832">
        <v>2</v>
      </c>
      <c r="O1046" s="836">
        <v>2</v>
      </c>
      <c r="P1046" s="835"/>
      <c r="Q1046" s="837">
        <v>0</v>
      </c>
      <c r="R1046" s="832"/>
      <c r="S1046" s="837">
        <v>0</v>
      </c>
      <c r="T1046" s="836"/>
      <c r="U1046" s="838">
        <v>0</v>
      </c>
    </row>
    <row r="1047" spans="1:21" ht="14.4" customHeight="1" x14ac:dyDescent="0.3">
      <c r="A1047" s="831">
        <v>25</v>
      </c>
      <c r="B1047" s="832" t="s">
        <v>1399</v>
      </c>
      <c r="C1047" s="832" t="s">
        <v>1408</v>
      </c>
      <c r="D1047" s="833" t="s">
        <v>2198</v>
      </c>
      <c r="E1047" s="834" t="s">
        <v>1433</v>
      </c>
      <c r="F1047" s="832" t="s">
        <v>1400</v>
      </c>
      <c r="G1047" s="832" t="s">
        <v>1705</v>
      </c>
      <c r="H1047" s="832" t="s">
        <v>569</v>
      </c>
      <c r="I1047" s="832" t="s">
        <v>2134</v>
      </c>
      <c r="J1047" s="832" t="s">
        <v>1766</v>
      </c>
      <c r="K1047" s="832" t="s">
        <v>1749</v>
      </c>
      <c r="L1047" s="835">
        <v>49.38</v>
      </c>
      <c r="M1047" s="835">
        <v>49.38</v>
      </c>
      <c r="N1047" s="832">
        <v>1</v>
      </c>
      <c r="O1047" s="836">
        <v>1</v>
      </c>
      <c r="P1047" s="835"/>
      <c r="Q1047" s="837">
        <v>0</v>
      </c>
      <c r="R1047" s="832"/>
      <c r="S1047" s="837">
        <v>0</v>
      </c>
      <c r="T1047" s="836"/>
      <c r="U1047" s="838">
        <v>0</v>
      </c>
    </row>
    <row r="1048" spans="1:21" ht="14.4" customHeight="1" x14ac:dyDescent="0.3">
      <c r="A1048" s="831">
        <v>25</v>
      </c>
      <c r="B1048" s="832" t="s">
        <v>1399</v>
      </c>
      <c r="C1048" s="832" t="s">
        <v>1408</v>
      </c>
      <c r="D1048" s="833" t="s">
        <v>2198</v>
      </c>
      <c r="E1048" s="834" t="s">
        <v>1433</v>
      </c>
      <c r="F1048" s="832" t="s">
        <v>1400</v>
      </c>
      <c r="G1048" s="832" t="s">
        <v>1455</v>
      </c>
      <c r="H1048" s="832" t="s">
        <v>569</v>
      </c>
      <c r="I1048" s="832" t="s">
        <v>1456</v>
      </c>
      <c r="J1048" s="832" t="s">
        <v>1457</v>
      </c>
      <c r="K1048" s="832" t="s">
        <v>1458</v>
      </c>
      <c r="L1048" s="835">
        <v>132.97999999999999</v>
      </c>
      <c r="M1048" s="835">
        <v>265.95999999999998</v>
      </c>
      <c r="N1048" s="832">
        <v>2</v>
      </c>
      <c r="O1048" s="836">
        <v>2</v>
      </c>
      <c r="P1048" s="835">
        <v>265.95999999999998</v>
      </c>
      <c r="Q1048" s="837">
        <v>1</v>
      </c>
      <c r="R1048" s="832">
        <v>2</v>
      </c>
      <c r="S1048" s="837">
        <v>1</v>
      </c>
      <c r="T1048" s="836">
        <v>2</v>
      </c>
      <c r="U1048" s="838">
        <v>1</v>
      </c>
    </row>
    <row r="1049" spans="1:21" ht="14.4" customHeight="1" x14ac:dyDescent="0.3">
      <c r="A1049" s="831">
        <v>25</v>
      </c>
      <c r="B1049" s="832" t="s">
        <v>1399</v>
      </c>
      <c r="C1049" s="832" t="s">
        <v>1408</v>
      </c>
      <c r="D1049" s="833" t="s">
        <v>2198</v>
      </c>
      <c r="E1049" s="834" t="s">
        <v>1433</v>
      </c>
      <c r="F1049" s="832" t="s">
        <v>1400</v>
      </c>
      <c r="G1049" s="832" t="s">
        <v>1514</v>
      </c>
      <c r="H1049" s="832" t="s">
        <v>606</v>
      </c>
      <c r="I1049" s="832" t="s">
        <v>1515</v>
      </c>
      <c r="J1049" s="832" t="s">
        <v>1516</v>
      </c>
      <c r="K1049" s="832" t="s">
        <v>1517</v>
      </c>
      <c r="L1049" s="835">
        <v>141.25</v>
      </c>
      <c r="M1049" s="835">
        <v>141.25</v>
      </c>
      <c r="N1049" s="832">
        <v>1</v>
      </c>
      <c r="O1049" s="836">
        <v>1</v>
      </c>
      <c r="P1049" s="835">
        <v>141.25</v>
      </c>
      <c r="Q1049" s="837">
        <v>1</v>
      </c>
      <c r="R1049" s="832">
        <v>1</v>
      </c>
      <c r="S1049" s="837">
        <v>1</v>
      </c>
      <c r="T1049" s="836">
        <v>1</v>
      </c>
      <c r="U1049" s="838">
        <v>1</v>
      </c>
    </row>
    <row r="1050" spans="1:21" ht="14.4" customHeight="1" x14ac:dyDescent="0.3">
      <c r="A1050" s="831">
        <v>25</v>
      </c>
      <c r="B1050" s="832" t="s">
        <v>1399</v>
      </c>
      <c r="C1050" s="832" t="s">
        <v>1408</v>
      </c>
      <c r="D1050" s="833" t="s">
        <v>2198</v>
      </c>
      <c r="E1050" s="834" t="s">
        <v>1433</v>
      </c>
      <c r="F1050" s="832" t="s">
        <v>1400</v>
      </c>
      <c r="G1050" s="832" t="s">
        <v>1461</v>
      </c>
      <c r="H1050" s="832" t="s">
        <v>606</v>
      </c>
      <c r="I1050" s="832" t="s">
        <v>1481</v>
      </c>
      <c r="J1050" s="832" t="s">
        <v>641</v>
      </c>
      <c r="K1050" s="832" t="s">
        <v>1482</v>
      </c>
      <c r="L1050" s="835">
        <v>24.22</v>
      </c>
      <c r="M1050" s="835">
        <v>24.22</v>
      </c>
      <c r="N1050" s="832">
        <v>1</v>
      </c>
      <c r="O1050" s="836">
        <v>1</v>
      </c>
      <c r="P1050" s="835">
        <v>24.22</v>
      </c>
      <c r="Q1050" s="837">
        <v>1</v>
      </c>
      <c r="R1050" s="832">
        <v>1</v>
      </c>
      <c r="S1050" s="837">
        <v>1</v>
      </c>
      <c r="T1050" s="836">
        <v>1</v>
      </c>
      <c r="U1050" s="838">
        <v>1</v>
      </c>
    </row>
    <row r="1051" spans="1:21" ht="14.4" customHeight="1" x14ac:dyDescent="0.3">
      <c r="A1051" s="831">
        <v>25</v>
      </c>
      <c r="B1051" s="832" t="s">
        <v>1399</v>
      </c>
      <c r="C1051" s="832" t="s">
        <v>1408</v>
      </c>
      <c r="D1051" s="833" t="s">
        <v>2198</v>
      </c>
      <c r="E1051" s="834" t="s">
        <v>1433</v>
      </c>
      <c r="F1051" s="832" t="s">
        <v>1400</v>
      </c>
      <c r="G1051" s="832" t="s">
        <v>1461</v>
      </c>
      <c r="H1051" s="832" t="s">
        <v>569</v>
      </c>
      <c r="I1051" s="832" t="s">
        <v>1568</v>
      </c>
      <c r="J1051" s="832" t="s">
        <v>641</v>
      </c>
      <c r="K1051" s="832" t="s">
        <v>1569</v>
      </c>
      <c r="L1051" s="835">
        <v>48.42</v>
      </c>
      <c r="M1051" s="835">
        <v>48.42</v>
      </c>
      <c r="N1051" s="832">
        <v>1</v>
      </c>
      <c r="O1051" s="836">
        <v>1</v>
      </c>
      <c r="P1051" s="835"/>
      <c r="Q1051" s="837">
        <v>0</v>
      </c>
      <c r="R1051" s="832"/>
      <c r="S1051" s="837">
        <v>0</v>
      </c>
      <c r="T1051" s="836"/>
      <c r="U1051" s="838">
        <v>0</v>
      </c>
    </row>
    <row r="1052" spans="1:21" ht="14.4" customHeight="1" x14ac:dyDescent="0.3">
      <c r="A1052" s="831">
        <v>25</v>
      </c>
      <c r="B1052" s="832" t="s">
        <v>1399</v>
      </c>
      <c r="C1052" s="832" t="s">
        <v>1408</v>
      </c>
      <c r="D1052" s="833" t="s">
        <v>2198</v>
      </c>
      <c r="E1052" s="834" t="s">
        <v>1433</v>
      </c>
      <c r="F1052" s="832" t="s">
        <v>1400</v>
      </c>
      <c r="G1052" s="832" t="s">
        <v>1461</v>
      </c>
      <c r="H1052" s="832" t="s">
        <v>569</v>
      </c>
      <c r="I1052" s="832" t="s">
        <v>1462</v>
      </c>
      <c r="J1052" s="832" t="s">
        <v>641</v>
      </c>
      <c r="K1052" s="832" t="s">
        <v>1463</v>
      </c>
      <c r="L1052" s="835">
        <v>24.22</v>
      </c>
      <c r="M1052" s="835">
        <v>96.88</v>
      </c>
      <c r="N1052" s="832">
        <v>4</v>
      </c>
      <c r="O1052" s="836">
        <v>4</v>
      </c>
      <c r="P1052" s="835">
        <v>48.44</v>
      </c>
      <c r="Q1052" s="837">
        <v>0.5</v>
      </c>
      <c r="R1052" s="832">
        <v>2</v>
      </c>
      <c r="S1052" s="837">
        <v>0.5</v>
      </c>
      <c r="T1052" s="836">
        <v>2</v>
      </c>
      <c r="U1052" s="838">
        <v>0.5</v>
      </c>
    </row>
    <row r="1053" spans="1:21" ht="14.4" customHeight="1" x14ac:dyDescent="0.3">
      <c r="A1053" s="831">
        <v>25</v>
      </c>
      <c r="B1053" s="832" t="s">
        <v>1399</v>
      </c>
      <c r="C1053" s="832" t="s">
        <v>1408</v>
      </c>
      <c r="D1053" s="833" t="s">
        <v>2198</v>
      </c>
      <c r="E1053" s="834" t="s">
        <v>1426</v>
      </c>
      <c r="F1053" s="832" t="s">
        <v>1400</v>
      </c>
      <c r="G1053" s="832" t="s">
        <v>1454</v>
      </c>
      <c r="H1053" s="832" t="s">
        <v>606</v>
      </c>
      <c r="I1053" s="832" t="s">
        <v>1264</v>
      </c>
      <c r="J1053" s="832" t="s">
        <v>1018</v>
      </c>
      <c r="K1053" s="832" t="s">
        <v>1265</v>
      </c>
      <c r="L1053" s="835">
        <v>154.36000000000001</v>
      </c>
      <c r="M1053" s="835">
        <v>5248.2400000000025</v>
      </c>
      <c r="N1053" s="832">
        <v>34</v>
      </c>
      <c r="O1053" s="836">
        <v>34</v>
      </c>
      <c r="P1053" s="835">
        <v>1697.9600000000005</v>
      </c>
      <c r="Q1053" s="837">
        <v>0.32352941176470584</v>
      </c>
      <c r="R1053" s="832">
        <v>11</v>
      </c>
      <c r="S1053" s="837">
        <v>0.3235294117647059</v>
      </c>
      <c r="T1053" s="836">
        <v>11</v>
      </c>
      <c r="U1053" s="838">
        <v>0.3235294117647059</v>
      </c>
    </row>
    <row r="1054" spans="1:21" ht="14.4" customHeight="1" x14ac:dyDescent="0.3">
      <c r="A1054" s="831">
        <v>25</v>
      </c>
      <c r="B1054" s="832" t="s">
        <v>1399</v>
      </c>
      <c r="C1054" s="832" t="s">
        <v>1408</v>
      </c>
      <c r="D1054" s="833" t="s">
        <v>2198</v>
      </c>
      <c r="E1054" s="834" t="s">
        <v>1426</v>
      </c>
      <c r="F1054" s="832" t="s">
        <v>1400</v>
      </c>
      <c r="G1054" s="832" t="s">
        <v>1454</v>
      </c>
      <c r="H1054" s="832" t="s">
        <v>606</v>
      </c>
      <c r="I1054" s="832" t="s">
        <v>2170</v>
      </c>
      <c r="J1054" s="832" t="s">
        <v>2171</v>
      </c>
      <c r="K1054" s="832" t="s">
        <v>2172</v>
      </c>
      <c r="L1054" s="835">
        <v>66.08</v>
      </c>
      <c r="M1054" s="835">
        <v>66.08</v>
      </c>
      <c r="N1054" s="832">
        <v>1</v>
      </c>
      <c r="O1054" s="836">
        <v>1</v>
      </c>
      <c r="P1054" s="835">
        <v>66.08</v>
      </c>
      <c r="Q1054" s="837">
        <v>1</v>
      </c>
      <c r="R1054" s="832">
        <v>1</v>
      </c>
      <c r="S1054" s="837">
        <v>1</v>
      </c>
      <c r="T1054" s="836">
        <v>1</v>
      </c>
      <c r="U1054" s="838">
        <v>1</v>
      </c>
    </row>
    <row r="1055" spans="1:21" ht="14.4" customHeight="1" x14ac:dyDescent="0.3">
      <c r="A1055" s="831">
        <v>25</v>
      </c>
      <c r="B1055" s="832" t="s">
        <v>1399</v>
      </c>
      <c r="C1055" s="832" t="s">
        <v>1408</v>
      </c>
      <c r="D1055" s="833" t="s">
        <v>2198</v>
      </c>
      <c r="E1055" s="834" t="s">
        <v>1426</v>
      </c>
      <c r="F1055" s="832" t="s">
        <v>1400</v>
      </c>
      <c r="G1055" s="832" t="s">
        <v>1454</v>
      </c>
      <c r="H1055" s="832" t="s">
        <v>606</v>
      </c>
      <c r="I1055" s="832" t="s">
        <v>1262</v>
      </c>
      <c r="J1055" s="832" t="s">
        <v>1018</v>
      </c>
      <c r="K1055" s="832" t="s">
        <v>1263</v>
      </c>
      <c r="L1055" s="835">
        <v>225.06</v>
      </c>
      <c r="M1055" s="835">
        <v>225.06</v>
      </c>
      <c r="N1055" s="832">
        <v>1</v>
      </c>
      <c r="O1055" s="836">
        <v>1</v>
      </c>
      <c r="P1055" s="835"/>
      <c r="Q1055" s="837">
        <v>0</v>
      </c>
      <c r="R1055" s="832"/>
      <c r="S1055" s="837">
        <v>0</v>
      </c>
      <c r="T1055" s="836"/>
      <c r="U1055" s="838">
        <v>0</v>
      </c>
    </row>
    <row r="1056" spans="1:21" ht="14.4" customHeight="1" x14ac:dyDescent="0.3">
      <c r="A1056" s="831">
        <v>25</v>
      </c>
      <c r="B1056" s="832" t="s">
        <v>1399</v>
      </c>
      <c r="C1056" s="832" t="s">
        <v>1408</v>
      </c>
      <c r="D1056" s="833" t="s">
        <v>2198</v>
      </c>
      <c r="E1056" s="834" t="s">
        <v>1426</v>
      </c>
      <c r="F1056" s="832" t="s">
        <v>1400</v>
      </c>
      <c r="G1056" s="832" t="s">
        <v>1612</v>
      </c>
      <c r="H1056" s="832" t="s">
        <v>569</v>
      </c>
      <c r="I1056" s="832" t="s">
        <v>1703</v>
      </c>
      <c r="J1056" s="832" t="s">
        <v>1614</v>
      </c>
      <c r="K1056" s="832" t="s">
        <v>1704</v>
      </c>
      <c r="L1056" s="835">
        <v>0</v>
      </c>
      <c r="M1056" s="835">
        <v>0</v>
      </c>
      <c r="N1056" s="832">
        <v>1</v>
      </c>
      <c r="O1056" s="836">
        <v>1</v>
      </c>
      <c r="P1056" s="835"/>
      <c r="Q1056" s="837"/>
      <c r="R1056" s="832"/>
      <c r="S1056" s="837">
        <v>0</v>
      </c>
      <c r="T1056" s="836"/>
      <c r="U1056" s="838">
        <v>0</v>
      </c>
    </row>
    <row r="1057" spans="1:21" ht="14.4" customHeight="1" x14ac:dyDescent="0.3">
      <c r="A1057" s="831">
        <v>25</v>
      </c>
      <c r="B1057" s="832" t="s">
        <v>1399</v>
      </c>
      <c r="C1057" s="832" t="s">
        <v>1408</v>
      </c>
      <c r="D1057" s="833" t="s">
        <v>2198</v>
      </c>
      <c r="E1057" s="834" t="s">
        <v>1426</v>
      </c>
      <c r="F1057" s="832" t="s">
        <v>1400</v>
      </c>
      <c r="G1057" s="832" t="s">
        <v>1705</v>
      </c>
      <c r="H1057" s="832" t="s">
        <v>569</v>
      </c>
      <c r="I1057" s="832" t="s">
        <v>2190</v>
      </c>
      <c r="J1057" s="832" t="s">
        <v>1766</v>
      </c>
      <c r="K1057" s="832" t="s">
        <v>1749</v>
      </c>
      <c r="L1057" s="835">
        <v>49.38</v>
      </c>
      <c r="M1057" s="835">
        <v>49.38</v>
      </c>
      <c r="N1057" s="832">
        <v>1</v>
      </c>
      <c r="O1057" s="836">
        <v>1</v>
      </c>
      <c r="P1057" s="835">
        <v>49.38</v>
      </c>
      <c r="Q1057" s="837">
        <v>1</v>
      </c>
      <c r="R1057" s="832">
        <v>1</v>
      </c>
      <c r="S1057" s="837">
        <v>1</v>
      </c>
      <c r="T1057" s="836">
        <v>1</v>
      </c>
      <c r="U1057" s="838">
        <v>1</v>
      </c>
    </row>
    <row r="1058" spans="1:21" ht="14.4" customHeight="1" x14ac:dyDescent="0.3">
      <c r="A1058" s="831">
        <v>25</v>
      </c>
      <c r="B1058" s="832" t="s">
        <v>1399</v>
      </c>
      <c r="C1058" s="832" t="s">
        <v>1408</v>
      </c>
      <c r="D1058" s="833" t="s">
        <v>2198</v>
      </c>
      <c r="E1058" s="834" t="s">
        <v>1426</v>
      </c>
      <c r="F1058" s="832" t="s">
        <v>1400</v>
      </c>
      <c r="G1058" s="832" t="s">
        <v>1455</v>
      </c>
      <c r="H1058" s="832" t="s">
        <v>569</v>
      </c>
      <c r="I1058" s="832" t="s">
        <v>1456</v>
      </c>
      <c r="J1058" s="832" t="s">
        <v>1457</v>
      </c>
      <c r="K1058" s="832" t="s">
        <v>1458</v>
      </c>
      <c r="L1058" s="835">
        <v>132.97999999999999</v>
      </c>
      <c r="M1058" s="835">
        <v>132.97999999999999</v>
      </c>
      <c r="N1058" s="832">
        <v>1</v>
      </c>
      <c r="O1058" s="836">
        <v>1</v>
      </c>
      <c r="P1058" s="835"/>
      <c r="Q1058" s="837">
        <v>0</v>
      </c>
      <c r="R1058" s="832"/>
      <c r="S1058" s="837">
        <v>0</v>
      </c>
      <c r="T1058" s="836"/>
      <c r="U1058" s="838">
        <v>0</v>
      </c>
    </row>
    <row r="1059" spans="1:21" ht="14.4" customHeight="1" x14ac:dyDescent="0.3">
      <c r="A1059" s="831">
        <v>25</v>
      </c>
      <c r="B1059" s="832" t="s">
        <v>1399</v>
      </c>
      <c r="C1059" s="832" t="s">
        <v>1408</v>
      </c>
      <c r="D1059" s="833" t="s">
        <v>2198</v>
      </c>
      <c r="E1059" s="834" t="s">
        <v>1426</v>
      </c>
      <c r="F1059" s="832" t="s">
        <v>1400</v>
      </c>
      <c r="G1059" s="832" t="s">
        <v>1455</v>
      </c>
      <c r="H1059" s="832" t="s">
        <v>569</v>
      </c>
      <c r="I1059" s="832" t="s">
        <v>1810</v>
      </c>
      <c r="J1059" s="832" t="s">
        <v>1811</v>
      </c>
      <c r="K1059" s="832" t="s">
        <v>1812</v>
      </c>
      <c r="L1059" s="835">
        <v>117.98</v>
      </c>
      <c r="M1059" s="835">
        <v>117.98</v>
      </c>
      <c r="N1059" s="832">
        <v>1</v>
      </c>
      <c r="O1059" s="836">
        <v>1</v>
      </c>
      <c r="P1059" s="835"/>
      <c r="Q1059" s="837">
        <v>0</v>
      </c>
      <c r="R1059" s="832"/>
      <c r="S1059" s="837">
        <v>0</v>
      </c>
      <c r="T1059" s="836"/>
      <c r="U1059" s="838">
        <v>0</v>
      </c>
    </row>
    <row r="1060" spans="1:21" ht="14.4" customHeight="1" x14ac:dyDescent="0.3">
      <c r="A1060" s="831">
        <v>25</v>
      </c>
      <c r="B1060" s="832" t="s">
        <v>1399</v>
      </c>
      <c r="C1060" s="832" t="s">
        <v>1408</v>
      </c>
      <c r="D1060" s="833" t="s">
        <v>2198</v>
      </c>
      <c r="E1060" s="834" t="s">
        <v>1426</v>
      </c>
      <c r="F1060" s="832" t="s">
        <v>1400</v>
      </c>
      <c r="G1060" s="832" t="s">
        <v>1461</v>
      </c>
      <c r="H1060" s="832" t="s">
        <v>606</v>
      </c>
      <c r="I1060" s="832" t="s">
        <v>1481</v>
      </c>
      <c r="J1060" s="832" t="s">
        <v>641</v>
      </c>
      <c r="K1060" s="832" t="s">
        <v>1482</v>
      </c>
      <c r="L1060" s="835">
        <v>24.22</v>
      </c>
      <c r="M1060" s="835">
        <v>48.44</v>
      </c>
      <c r="N1060" s="832">
        <v>2</v>
      </c>
      <c r="O1060" s="836">
        <v>2</v>
      </c>
      <c r="P1060" s="835"/>
      <c r="Q1060" s="837">
        <v>0</v>
      </c>
      <c r="R1060" s="832"/>
      <c r="S1060" s="837">
        <v>0</v>
      </c>
      <c r="T1060" s="836"/>
      <c r="U1060" s="838">
        <v>0</v>
      </c>
    </row>
    <row r="1061" spans="1:21" ht="14.4" customHeight="1" x14ac:dyDescent="0.3">
      <c r="A1061" s="831">
        <v>25</v>
      </c>
      <c r="B1061" s="832" t="s">
        <v>1399</v>
      </c>
      <c r="C1061" s="832" t="s">
        <v>1408</v>
      </c>
      <c r="D1061" s="833" t="s">
        <v>2198</v>
      </c>
      <c r="E1061" s="834" t="s">
        <v>1426</v>
      </c>
      <c r="F1061" s="832" t="s">
        <v>1400</v>
      </c>
      <c r="G1061" s="832" t="s">
        <v>1461</v>
      </c>
      <c r="H1061" s="832" t="s">
        <v>569</v>
      </c>
      <c r="I1061" s="832" t="s">
        <v>1462</v>
      </c>
      <c r="J1061" s="832" t="s">
        <v>641</v>
      </c>
      <c r="K1061" s="832" t="s">
        <v>1463</v>
      </c>
      <c r="L1061" s="835">
        <v>24.22</v>
      </c>
      <c r="M1061" s="835">
        <v>24.22</v>
      </c>
      <c r="N1061" s="832">
        <v>1</v>
      </c>
      <c r="O1061" s="836">
        <v>1</v>
      </c>
      <c r="P1061" s="835">
        <v>24.22</v>
      </c>
      <c r="Q1061" s="837">
        <v>1</v>
      </c>
      <c r="R1061" s="832">
        <v>1</v>
      </c>
      <c r="S1061" s="837">
        <v>1</v>
      </c>
      <c r="T1061" s="836">
        <v>1</v>
      </c>
      <c r="U1061" s="838">
        <v>1</v>
      </c>
    </row>
    <row r="1062" spans="1:21" ht="14.4" customHeight="1" x14ac:dyDescent="0.3">
      <c r="A1062" s="831">
        <v>25</v>
      </c>
      <c r="B1062" s="832" t="s">
        <v>1399</v>
      </c>
      <c r="C1062" s="832" t="s">
        <v>1408</v>
      </c>
      <c r="D1062" s="833" t="s">
        <v>2198</v>
      </c>
      <c r="E1062" s="834" t="s">
        <v>1426</v>
      </c>
      <c r="F1062" s="832" t="s">
        <v>1400</v>
      </c>
      <c r="G1062" s="832" t="s">
        <v>1532</v>
      </c>
      <c r="H1062" s="832" t="s">
        <v>569</v>
      </c>
      <c r="I1062" s="832" t="s">
        <v>1533</v>
      </c>
      <c r="J1062" s="832" t="s">
        <v>621</v>
      </c>
      <c r="K1062" s="832" t="s">
        <v>1534</v>
      </c>
      <c r="L1062" s="835">
        <v>52.61</v>
      </c>
      <c r="M1062" s="835">
        <v>105.22</v>
      </c>
      <c r="N1062" s="832">
        <v>2</v>
      </c>
      <c r="O1062" s="836">
        <v>2</v>
      </c>
      <c r="P1062" s="835"/>
      <c r="Q1062" s="837">
        <v>0</v>
      </c>
      <c r="R1062" s="832"/>
      <c r="S1062" s="837">
        <v>0</v>
      </c>
      <c r="T1062" s="836"/>
      <c r="U1062" s="838">
        <v>0</v>
      </c>
    </row>
    <row r="1063" spans="1:21" ht="14.4" customHeight="1" x14ac:dyDescent="0.3">
      <c r="A1063" s="831">
        <v>25</v>
      </c>
      <c r="B1063" s="832" t="s">
        <v>1399</v>
      </c>
      <c r="C1063" s="832" t="s">
        <v>1408</v>
      </c>
      <c r="D1063" s="833" t="s">
        <v>2198</v>
      </c>
      <c r="E1063" s="834" t="s">
        <v>1426</v>
      </c>
      <c r="F1063" s="832" t="s">
        <v>1400</v>
      </c>
      <c r="G1063" s="832" t="s">
        <v>1532</v>
      </c>
      <c r="H1063" s="832" t="s">
        <v>569</v>
      </c>
      <c r="I1063" s="832" t="s">
        <v>1725</v>
      </c>
      <c r="J1063" s="832" t="s">
        <v>1726</v>
      </c>
      <c r="K1063" s="832" t="s">
        <v>1727</v>
      </c>
      <c r="L1063" s="835">
        <v>42.09</v>
      </c>
      <c r="M1063" s="835">
        <v>210.45000000000002</v>
      </c>
      <c r="N1063" s="832">
        <v>5</v>
      </c>
      <c r="O1063" s="836">
        <v>5</v>
      </c>
      <c r="P1063" s="835">
        <v>84.18</v>
      </c>
      <c r="Q1063" s="837">
        <v>0.4</v>
      </c>
      <c r="R1063" s="832">
        <v>2</v>
      </c>
      <c r="S1063" s="837">
        <v>0.4</v>
      </c>
      <c r="T1063" s="836">
        <v>2</v>
      </c>
      <c r="U1063" s="838">
        <v>0.4</v>
      </c>
    </row>
    <row r="1064" spans="1:21" ht="14.4" customHeight="1" thickBot="1" x14ac:dyDescent="0.35">
      <c r="A1064" s="839">
        <v>25</v>
      </c>
      <c r="B1064" s="840" t="s">
        <v>1399</v>
      </c>
      <c r="C1064" s="840" t="s">
        <v>1408</v>
      </c>
      <c r="D1064" s="841" t="s">
        <v>2198</v>
      </c>
      <c r="E1064" s="842" t="s">
        <v>1426</v>
      </c>
      <c r="F1064" s="840" t="s">
        <v>1400</v>
      </c>
      <c r="G1064" s="840" t="s">
        <v>2191</v>
      </c>
      <c r="H1064" s="840" t="s">
        <v>606</v>
      </c>
      <c r="I1064" s="840" t="s">
        <v>2192</v>
      </c>
      <c r="J1064" s="840" t="s">
        <v>2193</v>
      </c>
      <c r="K1064" s="840" t="s">
        <v>2194</v>
      </c>
      <c r="L1064" s="843">
        <v>21.79</v>
      </c>
      <c r="M1064" s="843">
        <v>21.79</v>
      </c>
      <c r="N1064" s="840">
        <v>1</v>
      </c>
      <c r="O1064" s="844">
        <v>1</v>
      </c>
      <c r="P1064" s="843"/>
      <c r="Q1064" s="845">
        <v>0</v>
      </c>
      <c r="R1064" s="840"/>
      <c r="S1064" s="845">
        <v>0</v>
      </c>
      <c r="T1064" s="844"/>
      <c r="U1064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2200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1420</v>
      </c>
      <c r="B5" s="225">
        <v>20228.03000000001</v>
      </c>
      <c r="C5" s="830">
        <v>0.6102240431174476</v>
      </c>
      <c r="D5" s="225">
        <v>12920.499999999996</v>
      </c>
      <c r="E5" s="830">
        <v>0.3897759568825524</v>
      </c>
      <c r="F5" s="848">
        <v>33148.530000000006</v>
      </c>
    </row>
    <row r="6" spans="1:6" ht="14.4" customHeight="1" x14ac:dyDescent="0.3">
      <c r="A6" s="857" t="s">
        <v>1447</v>
      </c>
      <c r="B6" s="849">
        <v>13985.099999999997</v>
      </c>
      <c r="C6" s="837">
        <v>0.90908322683560683</v>
      </c>
      <c r="D6" s="849">
        <v>1398.6400000000003</v>
      </c>
      <c r="E6" s="837">
        <v>9.0916773164393089E-2</v>
      </c>
      <c r="F6" s="850">
        <v>15383.739999999998</v>
      </c>
    </row>
    <row r="7" spans="1:6" ht="14.4" customHeight="1" x14ac:dyDescent="0.3">
      <c r="A7" s="857" t="s">
        <v>1440</v>
      </c>
      <c r="B7" s="849">
        <v>4374.22</v>
      </c>
      <c r="C7" s="837">
        <v>0.23634173923426749</v>
      </c>
      <c r="D7" s="849">
        <v>14133.810000000001</v>
      </c>
      <c r="E7" s="837">
        <v>0.76365826076573251</v>
      </c>
      <c r="F7" s="850">
        <v>18508.030000000002</v>
      </c>
    </row>
    <row r="8" spans="1:6" ht="14.4" customHeight="1" x14ac:dyDescent="0.3">
      <c r="A8" s="857" t="s">
        <v>1443</v>
      </c>
      <c r="B8" s="849">
        <v>3688.4300000000003</v>
      </c>
      <c r="C8" s="837">
        <v>0.34768989450802623</v>
      </c>
      <c r="D8" s="849">
        <v>6919.9599999999991</v>
      </c>
      <c r="E8" s="837">
        <v>0.65231010549197377</v>
      </c>
      <c r="F8" s="850">
        <v>10608.39</v>
      </c>
    </row>
    <row r="9" spans="1:6" ht="14.4" customHeight="1" x14ac:dyDescent="0.3">
      <c r="A9" s="857" t="s">
        <v>1425</v>
      </c>
      <c r="B9" s="849">
        <v>3672.4800000000005</v>
      </c>
      <c r="C9" s="837">
        <v>0.26995014072766754</v>
      </c>
      <c r="D9" s="849">
        <v>9931.8100000000013</v>
      </c>
      <c r="E9" s="837">
        <v>0.73004985927233257</v>
      </c>
      <c r="F9" s="850">
        <v>13604.29</v>
      </c>
    </row>
    <row r="10" spans="1:6" ht="14.4" customHeight="1" x14ac:dyDescent="0.3">
      <c r="A10" s="857" t="s">
        <v>1416</v>
      </c>
      <c r="B10" s="849">
        <v>3188.2999999999993</v>
      </c>
      <c r="C10" s="837">
        <v>3.6605371068679823E-2</v>
      </c>
      <c r="D10" s="849">
        <v>83910.939999999973</v>
      </c>
      <c r="E10" s="837">
        <v>0.96339462893132011</v>
      </c>
      <c r="F10" s="850">
        <v>87099.239999999976</v>
      </c>
    </row>
    <row r="11" spans="1:6" ht="14.4" customHeight="1" x14ac:dyDescent="0.3">
      <c r="A11" s="857" t="s">
        <v>1432</v>
      </c>
      <c r="B11" s="849">
        <v>2608.21</v>
      </c>
      <c r="C11" s="837">
        <v>4.4377010884082892E-2</v>
      </c>
      <c r="D11" s="849">
        <v>56165.69000000001</v>
      </c>
      <c r="E11" s="837">
        <v>0.95562298911591714</v>
      </c>
      <c r="F11" s="850">
        <v>58773.900000000009</v>
      </c>
    </row>
    <row r="12" spans="1:6" ht="14.4" customHeight="1" x14ac:dyDescent="0.3">
      <c r="A12" s="857" t="s">
        <v>1441</v>
      </c>
      <c r="B12" s="849">
        <v>1591.87</v>
      </c>
      <c r="C12" s="837">
        <v>2.4404602482941819E-2</v>
      </c>
      <c r="D12" s="849">
        <v>63636.400000000016</v>
      </c>
      <c r="E12" s="837">
        <v>0.97559539751705815</v>
      </c>
      <c r="F12" s="850">
        <v>65228.270000000019</v>
      </c>
    </row>
    <row r="13" spans="1:6" ht="14.4" customHeight="1" x14ac:dyDescent="0.3">
      <c r="A13" s="857" t="s">
        <v>1437</v>
      </c>
      <c r="B13" s="849">
        <v>1522.2200000000003</v>
      </c>
      <c r="C13" s="837">
        <v>1</v>
      </c>
      <c r="D13" s="849"/>
      <c r="E13" s="837">
        <v>0</v>
      </c>
      <c r="F13" s="850">
        <v>1522.2200000000003</v>
      </c>
    </row>
    <row r="14" spans="1:6" ht="14.4" customHeight="1" x14ac:dyDescent="0.3">
      <c r="A14" s="857" t="s">
        <v>1418</v>
      </c>
      <c r="B14" s="849">
        <v>1445.84</v>
      </c>
      <c r="C14" s="837">
        <v>0.12505319240948637</v>
      </c>
      <c r="D14" s="849">
        <v>10115.960000000003</v>
      </c>
      <c r="E14" s="837">
        <v>0.87494680759051358</v>
      </c>
      <c r="F14" s="850">
        <v>11561.800000000003</v>
      </c>
    </row>
    <row r="15" spans="1:6" ht="14.4" customHeight="1" x14ac:dyDescent="0.3">
      <c r="A15" s="857" t="s">
        <v>1444</v>
      </c>
      <c r="B15" s="849">
        <v>1295.23</v>
      </c>
      <c r="C15" s="837">
        <v>0.15321638118671338</v>
      </c>
      <c r="D15" s="849">
        <v>7158.369999999999</v>
      </c>
      <c r="E15" s="837">
        <v>0.84678361881328668</v>
      </c>
      <c r="F15" s="850">
        <v>8453.5999999999985</v>
      </c>
    </row>
    <row r="16" spans="1:6" ht="14.4" customHeight="1" x14ac:dyDescent="0.3">
      <c r="A16" s="857" t="s">
        <v>1415</v>
      </c>
      <c r="B16" s="849">
        <v>1063.8399999999999</v>
      </c>
      <c r="C16" s="837">
        <v>2.8032231374471011E-2</v>
      </c>
      <c r="D16" s="849">
        <v>36886.760000000017</v>
      </c>
      <c r="E16" s="837">
        <v>0.97196776862552903</v>
      </c>
      <c r="F16" s="850">
        <v>37950.600000000013</v>
      </c>
    </row>
    <row r="17" spans="1:6" ht="14.4" customHeight="1" x14ac:dyDescent="0.3">
      <c r="A17" s="857" t="s">
        <v>1423</v>
      </c>
      <c r="B17" s="849">
        <v>989.91000000000008</v>
      </c>
      <c r="C17" s="837">
        <v>6.7413136405518034E-2</v>
      </c>
      <c r="D17" s="849">
        <v>13694.32</v>
      </c>
      <c r="E17" s="837">
        <v>0.93258686359448195</v>
      </c>
      <c r="F17" s="850">
        <v>14684.23</v>
      </c>
    </row>
    <row r="18" spans="1:6" ht="14.4" customHeight="1" x14ac:dyDescent="0.3">
      <c r="A18" s="857" t="s">
        <v>1438</v>
      </c>
      <c r="B18" s="849">
        <v>946.38</v>
      </c>
      <c r="C18" s="837">
        <v>0.23030143746760404</v>
      </c>
      <c r="D18" s="849">
        <v>3162.9300000000007</v>
      </c>
      <c r="E18" s="837">
        <v>0.7696985625323961</v>
      </c>
      <c r="F18" s="850">
        <v>4109.3100000000004</v>
      </c>
    </row>
    <row r="19" spans="1:6" ht="14.4" customHeight="1" x14ac:dyDescent="0.3">
      <c r="A19" s="857" t="s">
        <v>1452</v>
      </c>
      <c r="B19" s="849">
        <v>938.68999999999994</v>
      </c>
      <c r="C19" s="837">
        <v>0.10329020267630878</v>
      </c>
      <c r="D19" s="849">
        <v>8149.2000000000007</v>
      </c>
      <c r="E19" s="837">
        <v>0.89670979732369116</v>
      </c>
      <c r="F19" s="850">
        <v>9087.8900000000012</v>
      </c>
    </row>
    <row r="20" spans="1:6" ht="14.4" customHeight="1" x14ac:dyDescent="0.3">
      <c r="A20" s="857" t="s">
        <v>1421</v>
      </c>
      <c r="B20" s="849">
        <v>840.64</v>
      </c>
      <c r="C20" s="837">
        <v>2.2523093377973698E-2</v>
      </c>
      <c r="D20" s="849">
        <v>36482.83</v>
      </c>
      <c r="E20" s="837">
        <v>0.97747690662202635</v>
      </c>
      <c r="F20" s="850">
        <v>37323.47</v>
      </c>
    </row>
    <row r="21" spans="1:6" ht="14.4" customHeight="1" x14ac:dyDescent="0.3">
      <c r="A21" s="857" t="s">
        <v>1435</v>
      </c>
      <c r="B21" s="849">
        <v>797.87999999999988</v>
      </c>
      <c r="C21" s="837">
        <v>2.9184392999520449E-2</v>
      </c>
      <c r="D21" s="849">
        <v>26541.390000000014</v>
      </c>
      <c r="E21" s="837">
        <v>0.97081560700047953</v>
      </c>
      <c r="F21" s="850">
        <v>27339.270000000015</v>
      </c>
    </row>
    <row r="22" spans="1:6" ht="14.4" customHeight="1" x14ac:dyDescent="0.3">
      <c r="A22" s="857" t="s">
        <v>1414</v>
      </c>
      <c r="B22" s="849">
        <v>771.80000000000007</v>
      </c>
      <c r="C22" s="837">
        <v>0.23265979157685943</v>
      </c>
      <c r="D22" s="849">
        <v>2545.4900000000002</v>
      </c>
      <c r="E22" s="837">
        <v>0.76734020842314055</v>
      </c>
      <c r="F22" s="850">
        <v>3317.2900000000004</v>
      </c>
    </row>
    <row r="23" spans="1:6" ht="14.4" customHeight="1" x14ac:dyDescent="0.3">
      <c r="A23" s="857" t="s">
        <v>1449</v>
      </c>
      <c r="B23" s="849">
        <v>409.24</v>
      </c>
      <c r="C23" s="837">
        <v>2.8954560923512104E-2</v>
      </c>
      <c r="D23" s="849">
        <v>13724.63</v>
      </c>
      <c r="E23" s="837">
        <v>0.97104543907648788</v>
      </c>
      <c r="F23" s="850">
        <v>14133.869999999999</v>
      </c>
    </row>
    <row r="24" spans="1:6" ht="14.4" customHeight="1" x14ac:dyDescent="0.3">
      <c r="A24" s="857" t="s">
        <v>1439</v>
      </c>
      <c r="B24" s="849">
        <v>371.7</v>
      </c>
      <c r="C24" s="837">
        <v>2.2483817639725404E-2</v>
      </c>
      <c r="D24" s="849">
        <v>16160.19</v>
      </c>
      <c r="E24" s="837">
        <v>0.97751618236027471</v>
      </c>
      <c r="F24" s="850">
        <v>16531.89</v>
      </c>
    </row>
    <row r="25" spans="1:6" ht="14.4" customHeight="1" x14ac:dyDescent="0.3">
      <c r="A25" s="857" t="s">
        <v>1424</v>
      </c>
      <c r="B25" s="849">
        <v>265.95999999999998</v>
      </c>
      <c r="C25" s="837">
        <v>3.4000925577910901E-2</v>
      </c>
      <c r="D25" s="849">
        <v>7556.1799999999994</v>
      </c>
      <c r="E25" s="837">
        <v>0.9659990744220891</v>
      </c>
      <c r="F25" s="850">
        <v>7822.1399999999994</v>
      </c>
    </row>
    <row r="26" spans="1:6" ht="14.4" customHeight="1" x14ac:dyDescent="0.3">
      <c r="A26" s="857" t="s">
        <v>1448</v>
      </c>
      <c r="B26" s="849">
        <v>252.68</v>
      </c>
      <c r="C26" s="837">
        <v>2.9495880522306346E-2</v>
      </c>
      <c r="D26" s="849">
        <v>8313.94</v>
      </c>
      <c r="E26" s="837">
        <v>0.97050411947769366</v>
      </c>
      <c r="F26" s="850">
        <v>8566.6200000000008</v>
      </c>
    </row>
    <row r="27" spans="1:6" ht="14.4" customHeight="1" x14ac:dyDescent="0.3">
      <c r="A27" s="857" t="s">
        <v>1431</v>
      </c>
      <c r="B27" s="849">
        <v>238.72</v>
      </c>
      <c r="C27" s="837">
        <v>2.4749108401758309E-2</v>
      </c>
      <c r="D27" s="849">
        <v>9406.8800000000028</v>
      </c>
      <c r="E27" s="837">
        <v>0.97525089159824174</v>
      </c>
      <c r="F27" s="850">
        <v>9645.6000000000022</v>
      </c>
    </row>
    <row r="28" spans="1:6" ht="14.4" customHeight="1" x14ac:dyDescent="0.3">
      <c r="A28" s="857" t="s">
        <v>1430</v>
      </c>
      <c r="B28" s="849">
        <v>154.36000000000001</v>
      </c>
      <c r="C28" s="837">
        <v>2.1135477369320421E-2</v>
      </c>
      <c r="D28" s="849">
        <v>7149.0000000000018</v>
      </c>
      <c r="E28" s="837">
        <v>0.97886452263067958</v>
      </c>
      <c r="F28" s="850">
        <v>7303.3600000000015</v>
      </c>
    </row>
    <row r="29" spans="1:6" ht="14.4" customHeight="1" x14ac:dyDescent="0.3">
      <c r="A29" s="857" t="s">
        <v>1419</v>
      </c>
      <c r="B29" s="849">
        <v>154.36000000000001</v>
      </c>
      <c r="C29" s="837">
        <v>6.3611113400532424E-2</v>
      </c>
      <c r="D29" s="849">
        <v>2272.2600000000002</v>
      </c>
      <c r="E29" s="837">
        <v>0.93638888659946751</v>
      </c>
      <c r="F29" s="850">
        <v>2426.6200000000003</v>
      </c>
    </row>
    <row r="30" spans="1:6" ht="14.4" customHeight="1" x14ac:dyDescent="0.3">
      <c r="A30" s="857" t="s">
        <v>1446</v>
      </c>
      <c r="B30" s="849">
        <v>132.97999999999999</v>
      </c>
      <c r="C30" s="837">
        <v>2.0788064293240201E-2</v>
      </c>
      <c r="D30" s="849">
        <v>6263.9600000000009</v>
      </c>
      <c r="E30" s="837">
        <v>0.97921193570675991</v>
      </c>
      <c r="F30" s="850">
        <v>6396.9400000000005</v>
      </c>
    </row>
    <row r="31" spans="1:6" ht="14.4" customHeight="1" x14ac:dyDescent="0.3">
      <c r="A31" s="857" t="s">
        <v>1436</v>
      </c>
      <c r="B31" s="849">
        <v>132.97999999999999</v>
      </c>
      <c r="C31" s="837">
        <v>5.4196146196733061E-2</v>
      </c>
      <c r="D31" s="849">
        <v>2320.7000000000003</v>
      </c>
      <c r="E31" s="837">
        <v>0.94580385380326693</v>
      </c>
      <c r="F31" s="850">
        <v>2453.6800000000003</v>
      </c>
    </row>
    <row r="32" spans="1:6" ht="14.4" customHeight="1" x14ac:dyDescent="0.3">
      <c r="A32" s="857" t="s">
        <v>1417</v>
      </c>
      <c r="B32" s="849">
        <v>48.42</v>
      </c>
      <c r="C32" s="837">
        <v>7.343974664652456E-3</v>
      </c>
      <c r="D32" s="849">
        <v>6544.7400000000016</v>
      </c>
      <c r="E32" s="837">
        <v>0.99265602533534758</v>
      </c>
      <c r="F32" s="850">
        <v>6593.1600000000017</v>
      </c>
    </row>
    <row r="33" spans="1:6" ht="14.4" customHeight="1" x14ac:dyDescent="0.3">
      <c r="A33" s="857" t="s">
        <v>1442</v>
      </c>
      <c r="B33" s="849">
        <v>48.42</v>
      </c>
      <c r="C33" s="837">
        <v>8.2514493716833153E-3</v>
      </c>
      <c r="D33" s="849">
        <v>5819.64</v>
      </c>
      <c r="E33" s="837">
        <v>0.99174855062831668</v>
      </c>
      <c r="F33" s="850">
        <v>5868.06</v>
      </c>
    </row>
    <row r="34" spans="1:6" ht="14.4" customHeight="1" x14ac:dyDescent="0.3">
      <c r="A34" s="857" t="s">
        <v>1422</v>
      </c>
      <c r="B34" s="849"/>
      <c r="C34" s="837">
        <v>0</v>
      </c>
      <c r="D34" s="849">
        <v>3622.9400000000005</v>
      </c>
      <c r="E34" s="837">
        <v>1</v>
      </c>
      <c r="F34" s="850">
        <v>3622.9400000000005</v>
      </c>
    </row>
    <row r="35" spans="1:6" ht="14.4" customHeight="1" x14ac:dyDescent="0.3">
      <c r="A35" s="857" t="s">
        <v>1433</v>
      </c>
      <c r="B35" s="849"/>
      <c r="C35" s="837">
        <v>0</v>
      </c>
      <c r="D35" s="849">
        <v>4740.8500000000013</v>
      </c>
      <c r="E35" s="837">
        <v>1</v>
      </c>
      <c r="F35" s="850">
        <v>4740.8500000000013</v>
      </c>
    </row>
    <row r="36" spans="1:6" ht="14.4" customHeight="1" x14ac:dyDescent="0.3">
      <c r="A36" s="857" t="s">
        <v>1451</v>
      </c>
      <c r="B36" s="849"/>
      <c r="C36" s="837">
        <v>0</v>
      </c>
      <c r="D36" s="849">
        <v>1412.18</v>
      </c>
      <c r="E36" s="837">
        <v>1</v>
      </c>
      <c r="F36" s="850">
        <v>1412.18</v>
      </c>
    </row>
    <row r="37" spans="1:6" ht="14.4" customHeight="1" x14ac:dyDescent="0.3">
      <c r="A37" s="857" t="s">
        <v>1428</v>
      </c>
      <c r="B37" s="849"/>
      <c r="C37" s="837">
        <v>0</v>
      </c>
      <c r="D37" s="849">
        <v>2030.9</v>
      </c>
      <c r="E37" s="837">
        <v>1</v>
      </c>
      <c r="F37" s="850">
        <v>2030.9</v>
      </c>
    </row>
    <row r="38" spans="1:6" ht="14.4" customHeight="1" x14ac:dyDescent="0.3">
      <c r="A38" s="857" t="s">
        <v>1426</v>
      </c>
      <c r="B38" s="849"/>
      <c r="C38" s="837">
        <v>0</v>
      </c>
      <c r="D38" s="849">
        <v>6535.77</v>
      </c>
      <c r="E38" s="837">
        <v>1</v>
      </c>
      <c r="F38" s="850">
        <v>6535.77</v>
      </c>
    </row>
    <row r="39" spans="1:6" ht="14.4" customHeight="1" x14ac:dyDescent="0.3">
      <c r="A39" s="857" t="s">
        <v>1429</v>
      </c>
      <c r="B39" s="849">
        <v>0</v>
      </c>
      <c r="C39" s="837">
        <v>0</v>
      </c>
      <c r="D39" s="849">
        <v>4129.88</v>
      </c>
      <c r="E39" s="837">
        <v>1</v>
      </c>
      <c r="F39" s="850">
        <v>4129.88</v>
      </c>
    </row>
    <row r="40" spans="1:6" ht="14.4" customHeight="1" x14ac:dyDescent="0.3">
      <c r="A40" s="857" t="s">
        <v>1434</v>
      </c>
      <c r="B40" s="849"/>
      <c r="C40" s="837">
        <v>0</v>
      </c>
      <c r="D40" s="849">
        <v>154.36000000000001</v>
      </c>
      <c r="E40" s="837">
        <v>1</v>
      </c>
      <c r="F40" s="850">
        <v>154.36000000000001</v>
      </c>
    </row>
    <row r="41" spans="1:6" ht="14.4" customHeight="1" x14ac:dyDescent="0.3">
      <c r="A41" s="857" t="s">
        <v>1413</v>
      </c>
      <c r="B41" s="849"/>
      <c r="C41" s="837">
        <v>0</v>
      </c>
      <c r="D41" s="849">
        <v>1080.52</v>
      </c>
      <c r="E41" s="837">
        <v>1</v>
      </c>
      <c r="F41" s="850">
        <v>1080.52</v>
      </c>
    </row>
    <row r="42" spans="1:6" ht="14.4" customHeight="1" thickBot="1" x14ac:dyDescent="0.35">
      <c r="A42" s="858" t="s">
        <v>1445</v>
      </c>
      <c r="B42" s="853"/>
      <c r="C42" s="854">
        <v>0</v>
      </c>
      <c r="D42" s="853">
        <v>1208.9599999999998</v>
      </c>
      <c r="E42" s="854">
        <v>1</v>
      </c>
      <c r="F42" s="855">
        <v>1208.9599999999998</v>
      </c>
    </row>
    <row r="43" spans="1:6" ht="14.4" customHeight="1" thickBot="1" x14ac:dyDescent="0.35">
      <c r="A43" s="771" t="s">
        <v>3</v>
      </c>
      <c r="B43" s="772">
        <v>66158.889999999985</v>
      </c>
      <c r="C43" s="773">
        <v>0.11599448610187936</v>
      </c>
      <c r="D43" s="772">
        <v>504203.4800000001</v>
      </c>
      <c r="E43" s="773">
        <v>0.88400551389812054</v>
      </c>
      <c r="F43" s="774">
        <v>570362.37000000011</v>
      </c>
    </row>
    <row r="44" spans="1:6" ht="14.4" customHeight="1" thickBot="1" x14ac:dyDescent="0.35"/>
    <row r="45" spans="1:6" ht="14.4" customHeight="1" x14ac:dyDescent="0.3">
      <c r="A45" s="856" t="s">
        <v>1155</v>
      </c>
      <c r="B45" s="225">
        <v>21919.12000000001</v>
      </c>
      <c r="C45" s="830">
        <v>5.6227573000210758E-2</v>
      </c>
      <c r="D45" s="225">
        <v>367909.54999999894</v>
      </c>
      <c r="E45" s="830">
        <v>0.94377242699978925</v>
      </c>
      <c r="F45" s="848">
        <v>389828.66999999894</v>
      </c>
    </row>
    <row r="46" spans="1:6" ht="14.4" customHeight="1" x14ac:dyDescent="0.3">
      <c r="A46" s="857" t="s">
        <v>2201</v>
      </c>
      <c r="B46" s="849">
        <v>13575.76</v>
      </c>
      <c r="C46" s="837">
        <v>1</v>
      </c>
      <c r="D46" s="849"/>
      <c r="E46" s="837">
        <v>0</v>
      </c>
      <c r="F46" s="850">
        <v>13575.76</v>
      </c>
    </row>
    <row r="47" spans="1:6" ht="14.4" customHeight="1" x14ac:dyDescent="0.3">
      <c r="A47" s="857" t="s">
        <v>1161</v>
      </c>
      <c r="B47" s="849">
        <v>11569.259999999993</v>
      </c>
      <c r="C47" s="837">
        <v>1</v>
      </c>
      <c r="D47" s="849"/>
      <c r="E47" s="837">
        <v>0</v>
      </c>
      <c r="F47" s="850">
        <v>11569.259999999993</v>
      </c>
    </row>
    <row r="48" spans="1:6" ht="14.4" customHeight="1" x14ac:dyDescent="0.3">
      <c r="A48" s="857" t="s">
        <v>1157</v>
      </c>
      <c r="B48" s="849">
        <v>10282.109999999999</v>
      </c>
      <c r="C48" s="837">
        <v>0.72913612971988617</v>
      </c>
      <c r="D48" s="849">
        <v>3819.66</v>
      </c>
      <c r="E48" s="837">
        <v>0.27086387028011377</v>
      </c>
      <c r="F48" s="850">
        <v>14101.769999999999</v>
      </c>
    </row>
    <row r="49" spans="1:6" ht="14.4" customHeight="1" x14ac:dyDescent="0.3">
      <c r="A49" s="857" t="s">
        <v>1165</v>
      </c>
      <c r="B49" s="849">
        <v>4988.12</v>
      </c>
      <c r="C49" s="837">
        <v>7.4184944506891712E-2</v>
      </c>
      <c r="D49" s="849">
        <v>62250.859999999986</v>
      </c>
      <c r="E49" s="837">
        <v>0.92581505549310839</v>
      </c>
      <c r="F49" s="850">
        <v>67238.979999999981</v>
      </c>
    </row>
    <row r="50" spans="1:6" ht="14.4" customHeight="1" x14ac:dyDescent="0.3">
      <c r="A50" s="857" t="s">
        <v>1166</v>
      </c>
      <c r="B50" s="849">
        <v>1355.8600000000004</v>
      </c>
      <c r="C50" s="837">
        <v>0.13143731266310185</v>
      </c>
      <c r="D50" s="849">
        <v>8959.7800000000025</v>
      </c>
      <c r="E50" s="837">
        <v>0.86856268733689812</v>
      </c>
      <c r="F50" s="850">
        <v>10315.640000000003</v>
      </c>
    </row>
    <row r="51" spans="1:6" ht="14.4" customHeight="1" x14ac:dyDescent="0.3">
      <c r="A51" s="857" t="s">
        <v>1168</v>
      </c>
      <c r="B51" s="849">
        <v>969.48</v>
      </c>
      <c r="C51" s="837">
        <v>1</v>
      </c>
      <c r="D51" s="849"/>
      <c r="E51" s="837">
        <v>0</v>
      </c>
      <c r="F51" s="850">
        <v>969.48</v>
      </c>
    </row>
    <row r="52" spans="1:6" ht="14.4" customHeight="1" x14ac:dyDescent="0.3">
      <c r="A52" s="857" t="s">
        <v>2202</v>
      </c>
      <c r="B52" s="849">
        <v>478.8</v>
      </c>
      <c r="C52" s="837">
        <v>0.31152810129217795</v>
      </c>
      <c r="D52" s="849">
        <v>1058.1400000000001</v>
      </c>
      <c r="E52" s="837">
        <v>0.68847189870782211</v>
      </c>
      <c r="F52" s="850">
        <v>1536.94</v>
      </c>
    </row>
    <row r="53" spans="1:6" ht="14.4" customHeight="1" x14ac:dyDescent="0.3">
      <c r="A53" s="857" t="s">
        <v>1152</v>
      </c>
      <c r="B53" s="849">
        <v>332.21</v>
      </c>
      <c r="C53" s="837">
        <v>0.80766799572109305</v>
      </c>
      <c r="D53" s="849">
        <v>79.11</v>
      </c>
      <c r="E53" s="837">
        <v>0.19233200427890693</v>
      </c>
      <c r="F53" s="850">
        <v>411.32</v>
      </c>
    </row>
    <row r="54" spans="1:6" ht="14.4" customHeight="1" x14ac:dyDescent="0.3">
      <c r="A54" s="857" t="s">
        <v>1167</v>
      </c>
      <c r="B54" s="849">
        <v>217.64999999999998</v>
      </c>
      <c r="C54" s="837">
        <v>0.5594396607119908</v>
      </c>
      <c r="D54" s="849">
        <v>171.4</v>
      </c>
      <c r="E54" s="837">
        <v>0.44056033928800931</v>
      </c>
      <c r="F54" s="850">
        <v>389.04999999999995</v>
      </c>
    </row>
    <row r="55" spans="1:6" ht="14.4" customHeight="1" x14ac:dyDescent="0.3">
      <c r="A55" s="857" t="s">
        <v>1148</v>
      </c>
      <c r="B55" s="849">
        <v>122.87</v>
      </c>
      <c r="C55" s="837">
        <v>1</v>
      </c>
      <c r="D55" s="849"/>
      <c r="E55" s="837">
        <v>0</v>
      </c>
      <c r="F55" s="850">
        <v>122.87</v>
      </c>
    </row>
    <row r="56" spans="1:6" ht="14.4" customHeight="1" x14ac:dyDescent="0.3">
      <c r="A56" s="857" t="s">
        <v>1172</v>
      </c>
      <c r="B56" s="849">
        <v>122.2</v>
      </c>
      <c r="C56" s="837">
        <v>0.48148148148148145</v>
      </c>
      <c r="D56" s="849">
        <v>131.60000000000002</v>
      </c>
      <c r="E56" s="837">
        <v>0.5185185185185186</v>
      </c>
      <c r="F56" s="850">
        <v>253.8</v>
      </c>
    </row>
    <row r="57" spans="1:6" ht="14.4" customHeight="1" x14ac:dyDescent="0.3">
      <c r="A57" s="857" t="s">
        <v>2203</v>
      </c>
      <c r="B57" s="849">
        <v>115.26</v>
      </c>
      <c r="C57" s="837">
        <v>9.8046054254531848E-2</v>
      </c>
      <c r="D57" s="849">
        <v>1060.31</v>
      </c>
      <c r="E57" s="837">
        <v>0.90195394574546817</v>
      </c>
      <c r="F57" s="850">
        <v>1175.57</v>
      </c>
    </row>
    <row r="58" spans="1:6" ht="14.4" customHeight="1" x14ac:dyDescent="0.3">
      <c r="A58" s="857" t="s">
        <v>2204</v>
      </c>
      <c r="B58" s="849">
        <v>110.19</v>
      </c>
      <c r="C58" s="837">
        <v>1</v>
      </c>
      <c r="D58" s="849"/>
      <c r="E58" s="837">
        <v>0</v>
      </c>
      <c r="F58" s="850">
        <v>110.19</v>
      </c>
    </row>
    <row r="59" spans="1:6" ht="14.4" customHeight="1" x14ac:dyDescent="0.3">
      <c r="A59" s="857" t="s">
        <v>2205</v>
      </c>
      <c r="B59" s="849"/>
      <c r="C59" s="837">
        <v>0</v>
      </c>
      <c r="D59" s="849">
        <v>3813.75</v>
      </c>
      <c r="E59" s="837">
        <v>1</v>
      </c>
      <c r="F59" s="850">
        <v>3813.75</v>
      </c>
    </row>
    <row r="60" spans="1:6" ht="14.4" customHeight="1" x14ac:dyDescent="0.3">
      <c r="A60" s="857" t="s">
        <v>1173</v>
      </c>
      <c r="B60" s="849"/>
      <c r="C60" s="837"/>
      <c r="D60" s="849">
        <v>0</v>
      </c>
      <c r="E60" s="837"/>
      <c r="F60" s="850">
        <v>0</v>
      </c>
    </row>
    <row r="61" spans="1:6" ht="14.4" customHeight="1" x14ac:dyDescent="0.3">
      <c r="A61" s="857" t="s">
        <v>2206</v>
      </c>
      <c r="B61" s="849"/>
      <c r="C61" s="837">
        <v>0</v>
      </c>
      <c r="D61" s="849">
        <v>186.64</v>
      </c>
      <c r="E61" s="837">
        <v>1</v>
      </c>
      <c r="F61" s="850">
        <v>186.64</v>
      </c>
    </row>
    <row r="62" spans="1:6" ht="14.4" customHeight="1" x14ac:dyDescent="0.3">
      <c r="A62" s="857" t="s">
        <v>2207</v>
      </c>
      <c r="B62" s="849"/>
      <c r="C62" s="837">
        <v>0</v>
      </c>
      <c r="D62" s="849">
        <v>592.27</v>
      </c>
      <c r="E62" s="837">
        <v>1</v>
      </c>
      <c r="F62" s="850">
        <v>592.27</v>
      </c>
    </row>
    <row r="63" spans="1:6" ht="14.4" customHeight="1" x14ac:dyDescent="0.3">
      <c r="A63" s="857" t="s">
        <v>2208</v>
      </c>
      <c r="B63" s="849"/>
      <c r="C63" s="837">
        <v>0</v>
      </c>
      <c r="D63" s="849">
        <v>585.37</v>
      </c>
      <c r="E63" s="837">
        <v>1</v>
      </c>
      <c r="F63" s="850">
        <v>585.37</v>
      </c>
    </row>
    <row r="64" spans="1:6" ht="14.4" customHeight="1" x14ac:dyDescent="0.3">
      <c r="A64" s="857" t="s">
        <v>1143</v>
      </c>
      <c r="B64" s="849"/>
      <c r="C64" s="837">
        <v>0</v>
      </c>
      <c r="D64" s="849">
        <v>4175.2199999999993</v>
      </c>
      <c r="E64" s="837">
        <v>1</v>
      </c>
      <c r="F64" s="850">
        <v>4175.2199999999993</v>
      </c>
    </row>
    <row r="65" spans="1:6" ht="14.4" customHeight="1" x14ac:dyDescent="0.3">
      <c r="A65" s="857" t="s">
        <v>2209</v>
      </c>
      <c r="B65" s="849">
        <v>0</v>
      </c>
      <c r="C65" s="837"/>
      <c r="D65" s="849">
        <v>0</v>
      </c>
      <c r="E65" s="837"/>
      <c r="F65" s="850">
        <v>0</v>
      </c>
    </row>
    <row r="66" spans="1:6" ht="14.4" customHeight="1" x14ac:dyDescent="0.3">
      <c r="A66" s="857" t="s">
        <v>1138</v>
      </c>
      <c r="B66" s="849"/>
      <c r="C66" s="837">
        <v>0</v>
      </c>
      <c r="D66" s="849">
        <v>4697</v>
      </c>
      <c r="E66" s="837">
        <v>1</v>
      </c>
      <c r="F66" s="850">
        <v>4697</v>
      </c>
    </row>
    <row r="67" spans="1:6" ht="14.4" customHeight="1" x14ac:dyDescent="0.3">
      <c r="A67" s="857" t="s">
        <v>1154</v>
      </c>
      <c r="B67" s="849"/>
      <c r="C67" s="837">
        <v>0</v>
      </c>
      <c r="D67" s="849">
        <v>63.14</v>
      </c>
      <c r="E67" s="837">
        <v>1</v>
      </c>
      <c r="F67" s="850">
        <v>63.14</v>
      </c>
    </row>
    <row r="68" spans="1:6" ht="14.4" customHeight="1" x14ac:dyDescent="0.3">
      <c r="A68" s="857" t="s">
        <v>2210</v>
      </c>
      <c r="B68" s="849"/>
      <c r="C68" s="837">
        <v>0</v>
      </c>
      <c r="D68" s="849">
        <v>258.24</v>
      </c>
      <c r="E68" s="837">
        <v>1</v>
      </c>
      <c r="F68" s="850">
        <v>258.24</v>
      </c>
    </row>
    <row r="69" spans="1:6" ht="14.4" customHeight="1" x14ac:dyDescent="0.3">
      <c r="A69" s="857" t="s">
        <v>1174</v>
      </c>
      <c r="B69" s="849">
        <v>0</v>
      </c>
      <c r="C69" s="837"/>
      <c r="D69" s="849">
        <v>0</v>
      </c>
      <c r="E69" s="837"/>
      <c r="F69" s="850">
        <v>0</v>
      </c>
    </row>
    <row r="70" spans="1:6" ht="14.4" customHeight="1" x14ac:dyDescent="0.3">
      <c r="A70" s="857" t="s">
        <v>1153</v>
      </c>
      <c r="B70" s="849"/>
      <c r="C70" s="837">
        <v>0</v>
      </c>
      <c r="D70" s="849">
        <v>219.18</v>
      </c>
      <c r="E70" s="837">
        <v>1</v>
      </c>
      <c r="F70" s="850">
        <v>219.18</v>
      </c>
    </row>
    <row r="71" spans="1:6" ht="14.4" customHeight="1" x14ac:dyDescent="0.3">
      <c r="A71" s="857" t="s">
        <v>2211</v>
      </c>
      <c r="B71" s="849"/>
      <c r="C71" s="837">
        <v>0</v>
      </c>
      <c r="D71" s="849">
        <v>491.82</v>
      </c>
      <c r="E71" s="837">
        <v>1</v>
      </c>
      <c r="F71" s="850">
        <v>491.82</v>
      </c>
    </row>
    <row r="72" spans="1:6" ht="14.4" customHeight="1" x14ac:dyDescent="0.3">
      <c r="A72" s="857" t="s">
        <v>2212</v>
      </c>
      <c r="B72" s="849"/>
      <c r="C72" s="837">
        <v>0</v>
      </c>
      <c r="D72" s="849">
        <v>73.16</v>
      </c>
      <c r="E72" s="837">
        <v>1</v>
      </c>
      <c r="F72" s="850">
        <v>73.16</v>
      </c>
    </row>
    <row r="73" spans="1:6" ht="14.4" customHeight="1" x14ac:dyDescent="0.3">
      <c r="A73" s="857" t="s">
        <v>2213</v>
      </c>
      <c r="B73" s="849"/>
      <c r="C73" s="837">
        <v>0</v>
      </c>
      <c r="D73" s="849">
        <v>63.75</v>
      </c>
      <c r="E73" s="837">
        <v>1</v>
      </c>
      <c r="F73" s="850">
        <v>63.75</v>
      </c>
    </row>
    <row r="74" spans="1:6" ht="14.4" customHeight="1" x14ac:dyDescent="0.3">
      <c r="A74" s="857" t="s">
        <v>2214</v>
      </c>
      <c r="B74" s="849"/>
      <c r="C74" s="837">
        <v>0</v>
      </c>
      <c r="D74" s="849">
        <v>42792.840000000004</v>
      </c>
      <c r="E74" s="837">
        <v>1</v>
      </c>
      <c r="F74" s="850">
        <v>42792.840000000004</v>
      </c>
    </row>
    <row r="75" spans="1:6" ht="14.4" customHeight="1" x14ac:dyDescent="0.3">
      <c r="A75" s="857" t="s">
        <v>2215</v>
      </c>
      <c r="B75" s="849"/>
      <c r="C75" s="837">
        <v>0</v>
      </c>
      <c r="D75" s="849">
        <v>266.21999999999997</v>
      </c>
      <c r="E75" s="837">
        <v>1</v>
      </c>
      <c r="F75" s="850">
        <v>266.21999999999997</v>
      </c>
    </row>
    <row r="76" spans="1:6" ht="14.4" customHeight="1" x14ac:dyDescent="0.3">
      <c r="A76" s="857" t="s">
        <v>2216</v>
      </c>
      <c r="B76" s="849"/>
      <c r="C76" s="837">
        <v>0</v>
      </c>
      <c r="D76" s="849">
        <v>21.79</v>
      </c>
      <c r="E76" s="837">
        <v>1</v>
      </c>
      <c r="F76" s="850">
        <v>21.79</v>
      </c>
    </row>
    <row r="77" spans="1:6" ht="14.4" customHeight="1" x14ac:dyDescent="0.3">
      <c r="A77" s="857" t="s">
        <v>1142</v>
      </c>
      <c r="B77" s="849"/>
      <c r="C77" s="837">
        <v>0</v>
      </c>
      <c r="D77" s="849">
        <v>369.48</v>
      </c>
      <c r="E77" s="837">
        <v>1</v>
      </c>
      <c r="F77" s="850">
        <v>369.48</v>
      </c>
    </row>
    <row r="78" spans="1:6" ht="14.4" customHeight="1" x14ac:dyDescent="0.3">
      <c r="A78" s="857" t="s">
        <v>1146</v>
      </c>
      <c r="B78" s="849">
        <v>0</v>
      </c>
      <c r="C78" s="837"/>
      <c r="D78" s="849">
        <v>0</v>
      </c>
      <c r="E78" s="837"/>
      <c r="F78" s="850">
        <v>0</v>
      </c>
    </row>
    <row r="79" spans="1:6" ht="14.4" customHeight="1" x14ac:dyDescent="0.3">
      <c r="A79" s="857" t="s">
        <v>2217</v>
      </c>
      <c r="B79" s="849"/>
      <c r="C79" s="837">
        <v>0</v>
      </c>
      <c r="D79" s="849">
        <v>93.2</v>
      </c>
      <c r="E79" s="837">
        <v>1</v>
      </c>
      <c r="F79" s="850">
        <v>93.2</v>
      </c>
    </row>
    <row r="80" spans="1:6" ht="14.4" customHeight="1" thickBot="1" x14ac:dyDescent="0.35">
      <c r="A80" s="858" t="s">
        <v>1169</v>
      </c>
      <c r="B80" s="853"/>
      <c r="C80" s="854"/>
      <c r="D80" s="853">
        <v>0</v>
      </c>
      <c r="E80" s="854"/>
      <c r="F80" s="855">
        <v>0</v>
      </c>
    </row>
    <row r="81" spans="1:6" ht="14.4" customHeight="1" thickBot="1" x14ac:dyDescent="0.35">
      <c r="A81" s="771" t="s">
        <v>3</v>
      </c>
      <c r="B81" s="772">
        <v>66158.89</v>
      </c>
      <c r="C81" s="773">
        <v>0.11599448610187964</v>
      </c>
      <c r="D81" s="772">
        <v>504203.47999999893</v>
      </c>
      <c r="E81" s="773">
        <v>0.88400551389812054</v>
      </c>
      <c r="F81" s="774">
        <v>570362.36999999883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{6AE2627E-362A-4C7B-9B9D-E34C549C1CB1}</x14:id>
        </ext>
      </extLst>
    </cfRule>
  </conditionalFormatting>
  <conditionalFormatting sqref="F45:F8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{2511C10E-238E-4A13-818B-49B14684CBB4}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AE2627E-362A-4C7B-9B9D-E34C549C1C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F5:F42</xm:sqref>
        </x14:conditionalFormatting>
        <x14:conditionalFormatting xmlns:xm="http://schemas.microsoft.com/office/excel/2006/main">
          <x14:cfRule type="dataBar" id="{2511C10E-238E-4A13-818B-49B14684CBB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F45:F80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4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2237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390</v>
      </c>
      <c r="G3" s="47">
        <f>SUBTOTAL(9,G6:G1048576)</f>
        <v>66158.890000000029</v>
      </c>
      <c r="H3" s="48">
        <f>IF(M3=0,0,G3/M3)</f>
        <v>0.11599448610187958</v>
      </c>
      <c r="I3" s="47">
        <f>SUBTOTAL(9,I6:I1048576)</f>
        <v>2938</v>
      </c>
      <c r="J3" s="47">
        <f>SUBTOTAL(9,J6:J1048576)</f>
        <v>504203.48000000004</v>
      </c>
      <c r="K3" s="48">
        <f>IF(M3=0,0,J3/M3)</f>
        <v>0.88400551389812154</v>
      </c>
      <c r="L3" s="47">
        <f>SUBTOTAL(9,L6:L1048576)</f>
        <v>3328</v>
      </c>
      <c r="M3" s="49">
        <f>SUBTOTAL(9,M6:M1048576)</f>
        <v>570362.36999999941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1413</v>
      </c>
      <c r="B6" s="825" t="s">
        <v>1261</v>
      </c>
      <c r="C6" s="825" t="s">
        <v>1264</v>
      </c>
      <c r="D6" s="825" t="s">
        <v>1018</v>
      </c>
      <c r="E6" s="825" t="s">
        <v>1265</v>
      </c>
      <c r="F6" s="225"/>
      <c r="G6" s="225"/>
      <c r="H6" s="830">
        <v>0</v>
      </c>
      <c r="I6" s="225">
        <v>7</v>
      </c>
      <c r="J6" s="225">
        <v>1080.52</v>
      </c>
      <c r="K6" s="830">
        <v>1</v>
      </c>
      <c r="L6" s="225">
        <v>7</v>
      </c>
      <c r="M6" s="848">
        <v>1080.52</v>
      </c>
    </row>
    <row r="7" spans="1:13" ht="14.4" customHeight="1" x14ac:dyDescent="0.3">
      <c r="A7" s="831" t="s">
        <v>1414</v>
      </c>
      <c r="B7" s="832" t="s">
        <v>1261</v>
      </c>
      <c r="C7" s="832" t="s">
        <v>1591</v>
      </c>
      <c r="D7" s="832" t="s">
        <v>1592</v>
      </c>
      <c r="E7" s="832" t="s">
        <v>1593</v>
      </c>
      <c r="F7" s="849">
        <v>5</v>
      </c>
      <c r="G7" s="849">
        <v>771.80000000000007</v>
      </c>
      <c r="H7" s="837">
        <v>1</v>
      </c>
      <c r="I7" s="849"/>
      <c r="J7" s="849"/>
      <c r="K7" s="837">
        <v>0</v>
      </c>
      <c r="L7" s="849">
        <v>5</v>
      </c>
      <c r="M7" s="850">
        <v>771.80000000000007</v>
      </c>
    </row>
    <row r="8" spans="1:13" ht="14.4" customHeight="1" x14ac:dyDescent="0.3">
      <c r="A8" s="831" t="s">
        <v>1414</v>
      </c>
      <c r="B8" s="832" t="s">
        <v>1261</v>
      </c>
      <c r="C8" s="832" t="s">
        <v>1264</v>
      </c>
      <c r="D8" s="832" t="s">
        <v>1018</v>
      </c>
      <c r="E8" s="832" t="s">
        <v>1265</v>
      </c>
      <c r="F8" s="849"/>
      <c r="G8" s="849"/>
      <c r="H8" s="837">
        <v>0</v>
      </c>
      <c r="I8" s="849">
        <v>16</v>
      </c>
      <c r="J8" s="849">
        <v>2469.7600000000002</v>
      </c>
      <c r="K8" s="837">
        <v>1</v>
      </c>
      <c r="L8" s="849">
        <v>16</v>
      </c>
      <c r="M8" s="850">
        <v>2469.7600000000002</v>
      </c>
    </row>
    <row r="9" spans="1:13" ht="14.4" customHeight="1" x14ac:dyDescent="0.3">
      <c r="A9" s="831" t="s">
        <v>1414</v>
      </c>
      <c r="B9" s="832" t="s">
        <v>1261</v>
      </c>
      <c r="C9" s="832" t="s">
        <v>1738</v>
      </c>
      <c r="D9" s="832" t="s">
        <v>1739</v>
      </c>
      <c r="E9" s="832" t="s">
        <v>2218</v>
      </c>
      <c r="F9" s="849"/>
      <c r="G9" s="849"/>
      <c r="H9" s="837">
        <v>0</v>
      </c>
      <c r="I9" s="849">
        <v>1</v>
      </c>
      <c r="J9" s="849">
        <v>75.73</v>
      </c>
      <c r="K9" s="837">
        <v>1</v>
      </c>
      <c r="L9" s="849">
        <v>1</v>
      </c>
      <c r="M9" s="850">
        <v>75.73</v>
      </c>
    </row>
    <row r="10" spans="1:13" ht="14.4" customHeight="1" x14ac:dyDescent="0.3">
      <c r="A10" s="831" t="s">
        <v>1414</v>
      </c>
      <c r="B10" s="832" t="s">
        <v>1284</v>
      </c>
      <c r="C10" s="832" t="s">
        <v>1616</v>
      </c>
      <c r="D10" s="832" t="s">
        <v>1457</v>
      </c>
      <c r="E10" s="832" t="s">
        <v>1617</v>
      </c>
      <c r="F10" s="849">
        <v>1</v>
      </c>
      <c r="G10" s="849">
        <v>0</v>
      </c>
      <c r="H10" s="837"/>
      <c r="I10" s="849"/>
      <c r="J10" s="849"/>
      <c r="K10" s="837"/>
      <c r="L10" s="849">
        <v>1</v>
      </c>
      <c r="M10" s="850">
        <v>0</v>
      </c>
    </row>
    <row r="11" spans="1:13" ht="14.4" customHeight="1" x14ac:dyDescent="0.3">
      <c r="A11" s="831" t="s">
        <v>1415</v>
      </c>
      <c r="B11" s="832" t="s">
        <v>1261</v>
      </c>
      <c r="C11" s="832" t="s">
        <v>1264</v>
      </c>
      <c r="D11" s="832" t="s">
        <v>1018</v>
      </c>
      <c r="E11" s="832" t="s">
        <v>1265</v>
      </c>
      <c r="F11" s="849"/>
      <c r="G11" s="849"/>
      <c r="H11" s="837">
        <v>0</v>
      </c>
      <c r="I11" s="849">
        <v>209</v>
      </c>
      <c r="J11" s="849">
        <v>32261.240000000013</v>
      </c>
      <c r="K11" s="837">
        <v>1</v>
      </c>
      <c r="L11" s="849">
        <v>209</v>
      </c>
      <c r="M11" s="850">
        <v>32261.240000000013</v>
      </c>
    </row>
    <row r="12" spans="1:13" ht="14.4" customHeight="1" x14ac:dyDescent="0.3">
      <c r="A12" s="831" t="s">
        <v>1415</v>
      </c>
      <c r="B12" s="832" t="s">
        <v>1261</v>
      </c>
      <c r="C12" s="832" t="s">
        <v>1389</v>
      </c>
      <c r="D12" s="832" t="s">
        <v>1390</v>
      </c>
      <c r="E12" s="832" t="s">
        <v>1391</v>
      </c>
      <c r="F12" s="849"/>
      <c r="G12" s="849"/>
      <c r="H12" s="837">
        <v>0</v>
      </c>
      <c r="I12" s="849">
        <v>1</v>
      </c>
      <c r="J12" s="849">
        <v>111.22</v>
      </c>
      <c r="K12" s="837">
        <v>1</v>
      </c>
      <c r="L12" s="849">
        <v>1</v>
      </c>
      <c r="M12" s="850">
        <v>111.22</v>
      </c>
    </row>
    <row r="13" spans="1:13" ht="14.4" customHeight="1" x14ac:dyDescent="0.3">
      <c r="A13" s="831" t="s">
        <v>1415</v>
      </c>
      <c r="B13" s="832" t="s">
        <v>1261</v>
      </c>
      <c r="C13" s="832" t="s">
        <v>1386</v>
      </c>
      <c r="D13" s="832" t="s">
        <v>1387</v>
      </c>
      <c r="E13" s="832" t="s">
        <v>1388</v>
      </c>
      <c r="F13" s="849"/>
      <c r="G13" s="849"/>
      <c r="H13" s="837">
        <v>0</v>
      </c>
      <c r="I13" s="849">
        <v>1</v>
      </c>
      <c r="J13" s="849">
        <v>149.52000000000001</v>
      </c>
      <c r="K13" s="837">
        <v>1</v>
      </c>
      <c r="L13" s="849">
        <v>1</v>
      </c>
      <c r="M13" s="850">
        <v>149.52000000000001</v>
      </c>
    </row>
    <row r="14" spans="1:13" ht="14.4" customHeight="1" x14ac:dyDescent="0.3">
      <c r="A14" s="831" t="s">
        <v>1415</v>
      </c>
      <c r="B14" s="832" t="s">
        <v>1261</v>
      </c>
      <c r="C14" s="832" t="s">
        <v>1738</v>
      </c>
      <c r="D14" s="832" t="s">
        <v>1739</v>
      </c>
      <c r="E14" s="832" t="s">
        <v>2218</v>
      </c>
      <c r="F14" s="849"/>
      <c r="G14" s="849"/>
      <c r="H14" s="837">
        <v>0</v>
      </c>
      <c r="I14" s="849">
        <v>1</v>
      </c>
      <c r="J14" s="849">
        <v>75.73</v>
      </c>
      <c r="K14" s="837">
        <v>1</v>
      </c>
      <c r="L14" s="849">
        <v>1</v>
      </c>
      <c r="M14" s="850">
        <v>75.73</v>
      </c>
    </row>
    <row r="15" spans="1:13" ht="14.4" customHeight="1" x14ac:dyDescent="0.3">
      <c r="A15" s="831" t="s">
        <v>1415</v>
      </c>
      <c r="B15" s="832" t="s">
        <v>1261</v>
      </c>
      <c r="C15" s="832" t="s">
        <v>1262</v>
      </c>
      <c r="D15" s="832" t="s">
        <v>1018</v>
      </c>
      <c r="E15" s="832" t="s">
        <v>1263</v>
      </c>
      <c r="F15" s="849"/>
      <c r="G15" s="849"/>
      <c r="H15" s="837">
        <v>0</v>
      </c>
      <c r="I15" s="849">
        <v>4</v>
      </c>
      <c r="J15" s="849">
        <v>900.24</v>
      </c>
      <c r="K15" s="837">
        <v>1</v>
      </c>
      <c r="L15" s="849">
        <v>4</v>
      </c>
      <c r="M15" s="850">
        <v>900.24</v>
      </c>
    </row>
    <row r="16" spans="1:13" ht="14.4" customHeight="1" x14ac:dyDescent="0.3">
      <c r="A16" s="831" t="s">
        <v>1415</v>
      </c>
      <c r="B16" s="832" t="s">
        <v>1270</v>
      </c>
      <c r="C16" s="832" t="s">
        <v>1508</v>
      </c>
      <c r="D16" s="832" t="s">
        <v>1509</v>
      </c>
      <c r="E16" s="832" t="s">
        <v>1033</v>
      </c>
      <c r="F16" s="849"/>
      <c r="G16" s="849"/>
      <c r="H16" s="837">
        <v>0</v>
      </c>
      <c r="I16" s="849">
        <v>3</v>
      </c>
      <c r="J16" s="849">
        <v>511.56000000000006</v>
      </c>
      <c r="K16" s="837">
        <v>1</v>
      </c>
      <c r="L16" s="849">
        <v>3</v>
      </c>
      <c r="M16" s="850">
        <v>511.56000000000006</v>
      </c>
    </row>
    <row r="17" spans="1:13" ht="14.4" customHeight="1" x14ac:dyDescent="0.3">
      <c r="A17" s="831" t="s">
        <v>1415</v>
      </c>
      <c r="B17" s="832" t="s">
        <v>1284</v>
      </c>
      <c r="C17" s="832" t="s">
        <v>1540</v>
      </c>
      <c r="D17" s="832" t="s">
        <v>1457</v>
      </c>
      <c r="E17" s="832" t="s">
        <v>1458</v>
      </c>
      <c r="F17" s="849">
        <v>8</v>
      </c>
      <c r="G17" s="849">
        <v>1063.8399999999999</v>
      </c>
      <c r="H17" s="837">
        <v>1</v>
      </c>
      <c r="I17" s="849"/>
      <c r="J17" s="849"/>
      <c r="K17" s="837">
        <v>0</v>
      </c>
      <c r="L17" s="849">
        <v>8</v>
      </c>
      <c r="M17" s="850">
        <v>1063.8399999999999</v>
      </c>
    </row>
    <row r="18" spans="1:13" ht="14.4" customHeight="1" x14ac:dyDescent="0.3">
      <c r="A18" s="831" t="s">
        <v>1415</v>
      </c>
      <c r="B18" s="832" t="s">
        <v>2219</v>
      </c>
      <c r="C18" s="832" t="s">
        <v>2126</v>
      </c>
      <c r="D18" s="832" t="s">
        <v>2127</v>
      </c>
      <c r="E18" s="832" t="s">
        <v>2128</v>
      </c>
      <c r="F18" s="849"/>
      <c r="G18" s="849"/>
      <c r="H18" s="837">
        <v>0</v>
      </c>
      <c r="I18" s="849">
        <v>2</v>
      </c>
      <c r="J18" s="849">
        <v>193.68</v>
      </c>
      <c r="K18" s="837">
        <v>1</v>
      </c>
      <c r="L18" s="849">
        <v>2</v>
      </c>
      <c r="M18" s="850">
        <v>193.68</v>
      </c>
    </row>
    <row r="19" spans="1:13" ht="14.4" customHeight="1" x14ac:dyDescent="0.3">
      <c r="A19" s="831" t="s">
        <v>1415</v>
      </c>
      <c r="B19" s="832" t="s">
        <v>2219</v>
      </c>
      <c r="C19" s="832" t="s">
        <v>2129</v>
      </c>
      <c r="D19" s="832" t="s">
        <v>2127</v>
      </c>
      <c r="E19" s="832" t="s">
        <v>2130</v>
      </c>
      <c r="F19" s="849"/>
      <c r="G19" s="849"/>
      <c r="H19" s="837">
        <v>0</v>
      </c>
      <c r="I19" s="849">
        <v>1</v>
      </c>
      <c r="J19" s="849">
        <v>64.56</v>
      </c>
      <c r="K19" s="837">
        <v>1</v>
      </c>
      <c r="L19" s="849">
        <v>1</v>
      </c>
      <c r="M19" s="850">
        <v>64.56</v>
      </c>
    </row>
    <row r="20" spans="1:13" ht="14.4" customHeight="1" x14ac:dyDescent="0.3">
      <c r="A20" s="831" t="s">
        <v>1415</v>
      </c>
      <c r="B20" s="832" t="s">
        <v>1316</v>
      </c>
      <c r="C20" s="832" t="s">
        <v>1481</v>
      </c>
      <c r="D20" s="832" t="s">
        <v>641</v>
      </c>
      <c r="E20" s="832" t="s">
        <v>1482</v>
      </c>
      <c r="F20" s="849"/>
      <c r="G20" s="849"/>
      <c r="H20" s="837">
        <v>0</v>
      </c>
      <c r="I20" s="849">
        <v>17</v>
      </c>
      <c r="J20" s="849">
        <v>411.74</v>
      </c>
      <c r="K20" s="837">
        <v>1</v>
      </c>
      <c r="L20" s="849">
        <v>17</v>
      </c>
      <c r="M20" s="850">
        <v>411.74</v>
      </c>
    </row>
    <row r="21" spans="1:13" ht="14.4" customHeight="1" x14ac:dyDescent="0.3">
      <c r="A21" s="831" t="s">
        <v>1415</v>
      </c>
      <c r="B21" s="832" t="s">
        <v>1316</v>
      </c>
      <c r="C21" s="832" t="s">
        <v>1317</v>
      </c>
      <c r="D21" s="832" t="s">
        <v>641</v>
      </c>
      <c r="E21" s="832" t="s">
        <v>1318</v>
      </c>
      <c r="F21" s="849"/>
      <c r="G21" s="849"/>
      <c r="H21" s="837">
        <v>0</v>
      </c>
      <c r="I21" s="849">
        <v>31</v>
      </c>
      <c r="J21" s="849">
        <v>1501.02</v>
      </c>
      <c r="K21" s="837">
        <v>1</v>
      </c>
      <c r="L21" s="849">
        <v>31</v>
      </c>
      <c r="M21" s="850">
        <v>1501.02</v>
      </c>
    </row>
    <row r="22" spans="1:13" ht="14.4" customHeight="1" x14ac:dyDescent="0.3">
      <c r="A22" s="831" t="s">
        <v>1415</v>
      </c>
      <c r="B22" s="832" t="s">
        <v>1328</v>
      </c>
      <c r="C22" s="832" t="s">
        <v>1329</v>
      </c>
      <c r="D22" s="832" t="s">
        <v>1330</v>
      </c>
      <c r="E22" s="832" t="s">
        <v>1331</v>
      </c>
      <c r="F22" s="849"/>
      <c r="G22" s="849"/>
      <c r="H22" s="837"/>
      <c r="I22" s="849">
        <v>6</v>
      </c>
      <c r="J22" s="849">
        <v>0</v>
      </c>
      <c r="K22" s="837"/>
      <c r="L22" s="849">
        <v>6</v>
      </c>
      <c r="M22" s="850">
        <v>0</v>
      </c>
    </row>
    <row r="23" spans="1:13" ht="14.4" customHeight="1" x14ac:dyDescent="0.3">
      <c r="A23" s="831" t="s">
        <v>1415</v>
      </c>
      <c r="B23" s="832" t="s">
        <v>2220</v>
      </c>
      <c r="C23" s="832" t="s">
        <v>1515</v>
      </c>
      <c r="D23" s="832" t="s">
        <v>1516</v>
      </c>
      <c r="E23" s="832" t="s">
        <v>1517</v>
      </c>
      <c r="F23" s="849"/>
      <c r="G23" s="849"/>
      <c r="H23" s="837">
        <v>0</v>
      </c>
      <c r="I23" s="849">
        <v>5</v>
      </c>
      <c r="J23" s="849">
        <v>706.25</v>
      </c>
      <c r="K23" s="837">
        <v>1</v>
      </c>
      <c r="L23" s="849">
        <v>5</v>
      </c>
      <c r="M23" s="850">
        <v>706.25</v>
      </c>
    </row>
    <row r="24" spans="1:13" ht="14.4" customHeight="1" x14ac:dyDescent="0.3">
      <c r="A24" s="831" t="s">
        <v>1416</v>
      </c>
      <c r="B24" s="832" t="s">
        <v>1227</v>
      </c>
      <c r="C24" s="832" t="s">
        <v>1228</v>
      </c>
      <c r="D24" s="832" t="s">
        <v>772</v>
      </c>
      <c r="E24" s="832" t="s">
        <v>1229</v>
      </c>
      <c r="F24" s="849"/>
      <c r="G24" s="849"/>
      <c r="H24" s="837"/>
      <c r="I24" s="849">
        <v>1</v>
      </c>
      <c r="J24" s="849">
        <v>0</v>
      </c>
      <c r="K24" s="837"/>
      <c r="L24" s="849">
        <v>1</v>
      </c>
      <c r="M24" s="850">
        <v>0</v>
      </c>
    </row>
    <row r="25" spans="1:13" ht="14.4" customHeight="1" x14ac:dyDescent="0.3">
      <c r="A25" s="831" t="s">
        <v>1416</v>
      </c>
      <c r="B25" s="832" t="s">
        <v>1227</v>
      </c>
      <c r="C25" s="832" t="s">
        <v>2068</v>
      </c>
      <c r="D25" s="832" t="s">
        <v>2069</v>
      </c>
      <c r="E25" s="832" t="s">
        <v>2070</v>
      </c>
      <c r="F25" s="849">
        <v>1</v>
      </c>
      <c r="G25" s="849">
        <v>0</v>
      </c>
      <c r="H25" s="837"/>
      <c r="I25" s="849"/>
      <c r="J25" s="849"/>
      <c r="K25" s="837"/>
      <c r="L25" s="849">
        <v>1</v>
      </c>
      <c r="M25" s="850">
        <v>0</v>
      </c>
    </row>
    <row r="26" spans="1:13" ht="14.4" customHeight="1" x14ac:dyDescent="0.3">
      <c r="A26" s="831" t="s">
        <v>1416</v>
      </c>
      <c r="B26" s="832" t="s">
        <v>1261</v>
      </c>
      <c r="C26" s="832" t="s">
        <v>1264</v>
      </c>
      <c r="D26" s="832" t="s">
        <v>1018</v>
      </c>
      <c r="E26" s="832" t="s">
        <v>1265</v>
      </c>
      <c r="F26" s="849"/>
      <c r="G26" s="849"/>
      <c r="H26" s="837">
        <v>0</v>
      </c>
      <c r="I26" s="849">
        <v>227</v>
      </c>
      <c r="J26" s="849">
        <v>35039.720000000008</v>
      </c>
      <c r="K26" s="837">
        <v>1</v>
      </c>
      <c r="L26" s="849">
        <v>227</v>
      </c>
      <c r="M26" s="850">
        <v>35039.720000000008</v>
      </c>
    </row>
    <row r="27" spans="1:13" ht="14.4" customHeight="1" x14ac:dyDescent="0.3">
      <c r="A27" s="831" t="s">
        <v>1416</v>
      </c>
      <c r="B27" s="832" t="s">
        <v>1261</v>
      </c>
      <c r="C27" s="832" t="s">
        <v>1389</v>
      </c>
      <c r="D27" s="832" t="s">
        <v>1390</v>
      </c>
      <c r="E27" s="832" t="s">
        <v>1391</v>
      </c>
      <c r="F27" s="849"/>
      <c r="G27" s="849"/>
      <c r="H27" s="837">
        <v>0</v>
      </c>
      <c r="I27" s="849">
        <v>1</v>
      </c>
      <c r="J27" s="849">
        <v>111.22</v>
      </c>
      <c r="K27" s="837">
        <v>1</v>
      </c>
      <c r="L27" s="849">
        <v>1</v>
      </c>
      <c r="M27" s="850">
        <v>111.22</v>
      </c>
    </row>
    <row r="28" spans="1:13" ht="14.4" customHeight="1" x14ac:dyDescent="0.3">
      <c r="A28" s="831" t="s">
        <v>1416</v>
      </c>
      <c r="B28" s="832" t="s">
        <v>1261</v>
      </c>
      <c r="C28" s="832" t="s">
        <v>1386</v>
      </c>
      <c r="D28" s="832" t="s">
        <v>1387</v>
      </c>
      <c r="E28" s="832" t="s">
        <v>1388</v>
      </c>
      <c r="F28" s="849"/>
      <c r="G28" s="849"/>
      <c r="H28" s="837">
        <v>0</v>
      </c>
      <c r="I28" s="849">
        <v>2</v>
      </c>
      <c r="J28" s="849">
        <v>299.04000000000002</v>
      </c>
      <c r="K28" s="837">
        <v>1</v>
      </c>
      <c r="L28" s="849">
        <v>2</v>
      </c>
      <c r="M28" s="850">
        <v>299.04000000000002</v>
      </c>
    </row>
    <row r="29" spans="1:13" ht="14.4" customHeight="1" x14ac:dyDescent="0.3">
      <c r="A29" s="831" t="s">
        <v>1416</v>
      </c>
      <c r="B29" s="832" t="s">
        <v>1261</v>
      </c>
      <c r="C29" s="832" t="s">
        <v>1738</v>
      </c>
      <c r="D29" s="832" t="s">
        <v>1739</v>
      </c>
      <c r="E29" s="832" t="s">
        <v>2218</v>
      </c>
      <c r="F29" s="849"/>
      <c r="G29" s="849"/>
      <c r="H29" s="837">
        <v>0</v>
      </c>
      <c r="I29" s="849">
        <v>1</v>
      </c>
      <c r="J29" s="849">
        <v>75.73</v>
      </c>
      <c r="K29" s="837">
        <v>1</v>
      </c>
      <c r="L29" s="849">
        <v>1</v>
      </c>
      <c r="M29" s="850">
        <v>75.73</v>
      </c>
    </row>
    <row r="30" spans="1:13" ht="14.4" customHeight="1" x14ac:dyDescent="0.3">
      <c r="A30" s="831" t="s">
        <v>1416</v>
      </c>
      <c r="B30" s="832" t="s">
        <v>1261</v>
      </c>
      <c r="C30" s="832" t="s">
        <v>1262</v>
      </c>
      <c r="D30" s="832" t="s">
        <v>1018</v>
      </c>
      <c r="E30" s="832" t="s">
        <v>1263</v>
      </c>
      <c r="F30" s="849"/>
      <c r="G30" s="849"/>
      <c r="H30" s="837">
        <v>0</v>
      </c>
      <c r="I30" s="849">
        <v>15</v>
      </c>
      <c r="J30" s="849">
        <v>3375.9</v>
      </c>
      <c r="K30" s="837">
        <v>1</v>
      </c>
      <c r="L30" s="849">
        <v>15</v>
      </c>
      <c r="M30" s="850">
        <v>3375.9</v>
      </c>
    </row>
    <row r="31" spans="1:13" ht="14.4" customHeight="1" x14ac:dyDescent="0.3">
      <c r="A31" s="831" t="s">
        <v>1416</v>
      </c>
      <c r="B31" s="832" t="s">
        <v>1270</v>
      </c>
      <c r="C31" s="832" t="s">
        <v>1555</v>
      </c>
      <c r="D31" s="832" t="s">
        <v>1272</v>
      </c>
      <c r="E31" s="832" t="s">
        <v>1556</v>
      </c>
      <c r="F31" s="849">
        <v>5</v>
      </c>
      <c r="G31" s="849">
        <v>1193.5999999999999</v>
      </c>
      <c r="H31" s="837">
        <v>1</v>
      </c>
      <c r="I31" s="849"/>
      <c r="J31" s="849"/>
      <c r="K31" s="837">
        <v>0</v>
      </c>
      <c r="L31" s="849">
        <v>5</v>
      </c>
      <c r="M31" s="850">
        <v>1193.5999999999999</v>
      </c>
    </row>
    <row r="32" spans="1:13" ht="14.4" customHeight="1" x14ac:dyDescent="0.3">
      <c r="A32" s="831" t="s">
        <v>1416</v>
      </c>
      <c r="B32" s="832" t="s">
        <v>1270</v>
      </c>
      <c r="C32" s="832" t="s">
        <v>1508</v>
      </c>
      <c r="D32" s="832" t="s">
        <v>1509</v>
      </c>
      <c r="E32" s="832" t="s">
        <v>1033</v>
      </c>
      <c r="F32" s="849"/>
      <c r="G32" s="849"/>
      <c r="H32" s="837">
        <v>0</v>
      </c>
      <c r="I32" s="849">
        <v>1</v>
      </c>
      <c r="J32" s="849">
        <v>170.52</v>
      </c>
      <c r="K32" s="837">
        <v>1</v>
      </c>
      <c r="L32" s="849">
        <v>1</v>
      </c>
      <c r="M32" s="850">
        <v>170.52</v>
      </c>
    </row>
    <row r="33" spans="1:13" ht="14.4" customHeight="1" x14ac:dyDescent="0.3">
      <c r="A33" s="831" t="s">
        <v>1416</v>
      </c>
      <c r="B33" s="832" t="s">
        <v>1270</v>
      </c>
      <c r="C33" s="832" t="s">
        <v>2013</v>
      </c>
      <c r="D33" s="832" t="s">
        <v>1509</v>
      </c>
      <c r="E33" s="832" t="s">
        <v>2014</v>
      </c>
      <c r="F33" s="849"/>
      <c r="G33" s="849"/>
      <c r="H33" s="837">
        <v>0</v>
      </c>
      <c r="I33" s="849">
        <v>3</v>
      </c>
      <c r="J33" s="849">
        <v>818.49</v>
      </c>
      <c r="K33" s="837">
        <v>1</v>
      </c>
      <c r="L33" s="849">
        <v>3</v>
      </c>
      <c r="M33" s="850">
        <v>818.49</v>
      </c>
    </row>
    <row r="34" spans="1:13" ht="14.4" customHeight="1" x14ac:dyDescent="0.3">
      <c r="A34" s="831" t="s">
        <v>1416</v>
      </c>
      <c r="B34" s="832" t="s">
        <v>1284</v>
      </c>
      <c r="C34" s="832" t="s">
        <v>1540</v>
      </c>
      <c r="D34" s="832" t="s">
        <v>1457</v>
      </c>
      <c r="E34" s="832" t="s">
        <v>1458</v>
      </c>
      <c r="F34" s="849">
        <v>15</v>
      </c>
      <c r="G34" s="849">
        <v>1994.6999999999998</v>
      </c>
      <c r="H34" s="837">
        <v>1</v>
      </c>
      <c r="I34" s="849"/>
      <c r="J34" s="849"/>
      <c r="K34" s="837">
        <v>0</v>
      </c>
      <c r="L34" s="849">
        <v>15</v>
      </c>
      <c r="M34" s="850">
        <v>1994.6999999999998</v>
      </c>
    </row>
    <row r="35" spans="1:13" ht="14.4" customHeight="1" x14ac:dyDescent="0.3">
      <c r="A35" s="831" t="s">
        <v>1416</v>
      </c>
      <c r="B35" s="832" t="s">
        <v>1307</v>
      </c>
      <c r="C35" s="832" t="s">
        <v>1313</v>
      </c>
      <c r="D35" s="832" t="s">
        <v>1314</v>
      </c>
      <c r="E35" s="832" t="s">
        <v>1315</v>
      </c>
      <c r="F35" s="849"/>
      <c r="G35" s="849"/>
      <c r="H35" s="837">
        <v>0</v>
      </c>
      <c r="I35" s="849">
        <v>13</v>
      </c>
      <c r="J35" s="849">
        <v>42013.53</v>
      </c>
      <c r="K35" s="837">
        <v>1</v>
      </c>
      <c r="L35" s="849">
        <v>13</v>
      </c>
      <c r="M35" s="850">
        <v>42013.53</v>
      </c>
    </row>
    <row r="36" spans="1:13" ht="14.4" customHeight="1" x14ac:dyDescent="0.3">
      <c r="A36" s="831" t="s">
        <v>1416</v>
      </c>
      <c r="B36" s="832" t="s">
        <v>1316</v>
      </c>
      <c r="C36" s="832" t="s">
        <v>1317</v>
      </c>
      <c r="D36" s="832" t="s">
        <v>641</v>
      </c>
      <c r="E36" s="832" t="s">
        <v>1318</v>
      </c>
      <c r="F36" s="849"/>
      <c r="G36" s="849"/>
      <c r="H36" s="837">
        <v>0</v>
      </c>
      <c r="I36" s="849">
        <v>5</v>
      </c>
      <c r="J36" s="849">
        <v>242.1</v>
      </c>
      <c r="K36" s="837">
        <v>1</v>
      </c>
      <c r="L36" s="849">
        <v>5</v>
      </c>
      <c r="M36" s="850">
        <v>242.1</v>
      </c>
    </row>
    <row r="37" spans="1:13" ht="14.4" customHeight="1" x14ac:dyDescent="0.3">
      <c r="A37" s="831" t="s">
        <v>1416</v>
      </c>
      <c r="B37" s="832" t="s">
        <v>1328</v>
      </c>
      <c r="C37" s="832" t="s">
        <v>1329</v>
      </c>
      <c r="D37" s="832" t="s">
        <v>1330</v>
      </c>
      <c r="E37" s="832" t="s">
        <v>1331</v>
      </c>
      <c r="F37" s="849"/>
      <c r="G37" s="849"/>
      <c r="H37" s="837"/>
      <c r="I37" s="849">
        <v>22</v>
      </c>
      <c r="J37" s="849">
        <v>0</v>
      </c>
      <c r="K37" s="837"/>
      <c r="L37" s="849">
        <v>22</v>
      </c>
      <c r="M37" s="850">
        <v>0</v>
      </c>
    </row>
    <row r="38" spans="1:13" ht="14.4" customHeight="1" x14ac:dyDescent="0.3">
      <c r="A38" s="831" t="s">
        <v>1416</v>
      </c>
      <c r="B38" s="832" t="s">
        <v>1345</v>
      </c>
      <c r="C38" s="832" t="s">
        <v>1663</v>
      </c>
      <c r="D38" s="832" t="s">
        <v>1664</v>
      </c>
      <c r="E38" s="832" t="s">
        <v>1665</v>
      </c>
      <c r="F38" s="849"/>
      <c r="G38" s="849"/>
      <c r="H38" s="837">
        <v>0</v>
      </c>
      <c r="I38" s="849">
        <v>3</v>
      </c>
      <c r="J38" s="849">
        <v>28.200000000000003</v>
      </c>
      <c r="K38" s="837">
        <v>1</v>
      </c>
      <c r="L38" s="849">
        <v>3</v>
      </c>
      <c r="M38" s="850">
        <v>28.200000000000003</v>
      </c>
    </row>
    <row r="39" spans="1:13" ht="14.4" customHeight="1" x14ac:dyDescent="0.3">
      <c r="A39" s="831" t="s">
        <v>1416</v>
      </c>
      <c r="B39" s="832" t="s">
        <v>1345</v>
      </c>
      <c r="C39" s="832" t="s">
        <v>1348</v>
      </c>
      <c r="D39" s="832" t="s">
        <v>1349</v>
      </c>
      <c r="E39" s="832" t="s">
        <v>1347</v>
      </c>
      <c r="F39" s="849"/>
      <c r="G39" s="849"/>
      <c r="H39" s="837">
        <v>0</v>
      </c>
      <c r="I39" s="849">
        <v>9</v>
      </c>
      <c r="J39" s="849">
        <v>42.300000000000004</v>
      </c>
      <c r="K39" s="837">
        <v>1</v>
      </c>
      <c r="L39" s="849">
        <v>9</v>
      </c>
      <c r="M39" s="850">
        <v>42.300000000000004</v>
      </c>
    </row>
    <row r="40" spans="1:13" ht="14.4" customHeight="1" x14ac:dyDescent="0.3">
      <c r="A40" s="831" t="s">
        <v>1416</v>
      </c>
      <c r="B40" s="832" t="s">
        <v>1359</v>
      </c>
      <c r="C40" s="832" t="s">
        <v>1360</v>
      </c>
      <c r="D40" s="832" t="s">
        <v>969</v>
      </c>
      <c r="E40" s="832" t="s">
        <v>1361</v>
      </c>
      <c r="F40" s="849"/>
      <c r="G40" s="849"/>
      <c r="H40" s="837"/>
      <c r="I40" s="849">
        <v>1</v>
      </c>
      <c r="J40" s="849">
        <v>0</v>
      </c>
      <c r="K40" s="837"/>
      <c r="L40" s="849">
        <v>1</v>
      </c>
      <c r="M40" s="850">
        <v>0</v>
      </c>
    </row>
    <row r="41" spans="1:13" ht="14.4" customHeight="1" x14ac:dyDescent="0.3">
      <c r="A41" s="831" t="s">
        <v>1416</v>
      </c>
      <c r="B41" s="832" t="s">
        <v>1359</v>
      </c>
      <c r="C41" s="832" t="s">
        <v>1362</v>
      </c>
      <c r="D41" s="832" t="s">
        <v>969</v>
      </c>
      <c r="E41" s="832" t="s">
        <v>1363</v>
      </c>
      <c r="F41" s="849"/>
      <c r="G41" s="849"/>
      <c r="H41" s="837"/>
      <c r="I41" s="849">
        <v>1</v>
      </c>
      <c r="J41" s="849">
        <v>0</v>
      </c>
      <c r="K41" s="837"/>
      <c r="L41" s="849">
        <v>1</v>
      </c>
      <c r="M41" s="850">
        <v>0</v>
      </c>
    </row>
    <row r="42" spans="1:13" ht="14.4" customHeight="1" x14ac:dyDescent="0.3">
      <c r="A42" s="831" t="s">
        <v>1416</v>
      </c>
      <c r="B42" s="832" t="s">
        <v>2221</v>
      </c>
      <c r="C42" s="832" t="s">
        <v>1869</v>
      </c>
      <c r="D42" s="832" t="s">
        <v>1870</v>
      </c>
      <c r="E42" s="832" t="s">
        <v>1597</v>
      </c>
      <c r="F42" s="849"/>
      <c r="G42" s="849"/>
      <c r="H42" s="837">
        <v>0</v>
      </c>
      <c r="I42" s="849">
        <v>8</v>
      </c>
      <c r="J42" s="849">
        <v>434.24</v>
      </c>
      <c r="K42" s="837">
        <v>1</v>
      </c>
      <c r="L42" s="849">
        <v>8</v>
      </c>
      <c r="M42" s="850">
        <v>434.24</v>
      </c>
    </row>
    <row r="43" spans="1:13" ht="14.4" customHeight="1" x14ac:dyDescent="0.3">
      <c r="A43" s="831" t="s">
        <v>1416</v>
      </c>
      <c r="B43" s="832" t="s">
        <v>2220</v>
      </c>
      <c r="C43" s="832" t="s">
        <v>1515</v>
      </c>
      <c r="D43" s="832" t="s">
        <v>1516</v>
      </c>
      <c r="E43" s="832" t="s">
        <v>1517</v>
      </c>
      <c r="F43" s="849"/>
      <c r="G43" s="849"/>
      <c r="H43" s="837">
        <v>0</v>
      </c>
      <c r="I43" s="849">
        <v>7</v>
      </c>
      <c r="J43" s="849">
        <v>988.75</v>
      </c>
      <c r="K43" s="837">
        <v>1</v>
      </c>
      <c r="L43" s="849">
        <v>7</v>
      </c>
      <c r="M43" s="850">
        <v>988.75</v>
      </c>
    </row>
    <row r="44" spans="1:13" ht="14.4" customHeight="1" x14ac:dyDescent="0.3">
      <c r="A44" s="831" t="s">
        <v>1416</v>
      </c>
      <c r="B44" s="832" t="s">
        <v>2222</v>
      </c>
      <c r="C44" s="832" t="s">
        <v>2072</v>
      </c>
      <c r="D44" s="832" t="s">
        <v>2073</v>
      </c>
      <c r="E44" s="832" t="s">
        <v>2074</v>
      </c>
      <c r="F44" s="849"/>
      <c r="G44" s="849"/>
      <c r="H44" s="837">
        <v>0</v>
      </c>
      <c r="I44" s="849">
        <v>1</v>
      </c>
      <c r="J44" s="849">
        <v>63.75</v>
      </c>
      <c r="K44" s="837">
        <v>1</v>
      </c>
      <c r="L44" s="849">
        <v>1</v>
      </c>
      <c r="M44" s="850">
        <v>63.75</v>
      </c>
    </row>
    <row r="45" spans="1:13" ht="14.4" customHeight="1" x14ac:dyDescent="0.3">
      <c r="A45" s="831" t="s">
        <v>1416</v>
      </c>
      <c r="B45" s="832" t="s">
        <v>2223</v>
      </c>
      <c r="C45" s="832" t="s">
        <v>1751</v>
      </c>
      <c r="D45" s="832" t="s">
        <v>1512</v>
      </c>
      <c r="E45" s="832" t="s">
        <v>1752</v>
      </c>
      <c r="F45" s="849"/>
      <c r="G45" s="849"/>
      <c r="H45" s="837">
        <v>0</v>
      </c>
      <c r="I45" s="849">
        <v>1</v>
      </c>
      <c r="J45" s="849">
        <v>207.45</v>
      </c>
      <c r="K45" s="837">
        <v>1</v>
      </c>
      <c r="L45" s="849">
        <v>1</v>
      </c>
      <c r="M45" s="850">
        <v>207.45</v>
      </c>
    </row>
    <row r="46" spans="1:13" ht="14.4" customHeight="1" x14ac:dyDescent="0.3">
      <c r="A46" s="831" t="s">
        <v>1417</v>
      </c>
      <c r="B46" s="832" t="s">
        <v>1261</v>
      </c>
      <c r="C46" s="832" t="s">
        <v>1549</v>
      </c>
      <c r="D46" s="832" t="s">
        <v>1018</v>
      </c>
      <c r="E46" s="832" t="s">
        <v>1550</v>
      </c>
      <c r="F46" s="849">
        <v>1</v>
      </c>
      <c r="G46" s="849">
        <v>0</v>
      </c>
      <c r="H46" s="837"/>
      <c r="I46" s="849"/>
      <c r="J46" s="849"/>
      <c r="K46" s="837"/>
      <c r="L46" s="849">
        <v>1</v>
      </c>
      <c r="M46" s="850">
        <v>0</v>
      </c>
    </row>
    <row r="47" spans="1:13" ht="14.4" customHeight="1" x14ac:dyDescent="0.3">
      <c r="A47" s="831" t="s">
        <v>1417</v>
      </c>
      <c r="B47" s="832" t="s">
        <v>1261</v>
      </c>
      <c r="C47" s="832" t="s">
        <v>1264</v>
      </c>
      <c r="D47" s="832" t="s">
        <v>1018</v>
      </c>
      <c r="E47" s="832" t="s">
        <v>1265</v>
      </c>
      <c r="F47" s="849"/>
      <c r="G47" s="849"/>
      <c r="H47" s="837">
        <v>0</v>
      </c>
      <c r="I47" s="849">
        <v>40</v>
      </c>
      <c r="J47" s="849">
        <v>6174.4000000000024</v>
      </c>
      <c r="K47" s="837">
        <v>1</v>
      </c>
      <c r="L47" s="849">
        <v>40</v>
      </c>
      <c r="M47" s="850">
        <v>6174.4000000000024</v>
      </c>
    </row>
    <row r="48" spans="1:13" ht="14.4" customHeight="1" x14ac:dyDescent="0.3">
      <c r="A48" s="831" t="s">
        <v>1417</v>
      </c>
      <c r="B48" s="832" t="s">
        <v>1261</v>
      </c>
      <c r="C48" s="832" t="s">
        <v>1262</v>
      </c>
      <c r="D48" s="832" t="s">
        <v>1018</v>
      </c>
      <c r="E48" s="832" t="s">
        <v>1263</v>
      </c>
      <c r="F48" s="849"/>
      <c r="G48" s="849"/>
      <c r="H48" s="837">
        <v>0</v>
      </c>
      <c r="I48" s="849">
        <v>1</v>
      </c>
      <c r="J48" s="849">
        <v>225.06</v>
      </c>
      <c r="K48" s="837">
        <v>1</v>
      </c>
      <c r="L48" s="849">
        <v>1</v>
      </c>
      <c r="M48" s="850">
        <v>225.06</v>
      </c>
    </row>
    <row r="49" spans="1:13" ht="14.4" customHeight="1" x14ac:dyDescent="0.3">
      <c r="A49" s="831" t="s">
        <v>1417</v>
      </c>
      <c r="B49" s="832" t="s">
        <v>1316</v>
      </c>
      <c r="C49" s="832" t="s">
        <v>1481</v>
      </c>
      <c r="D49" s="832" t="s">
        <v>641</v>
      </c>
      <c r="E49" s="832" t="s">
        <v>1482</v>
      </c>
      <c r="F49" s="849"/>
      <c r="G49" s="849"/>
      <c r="H49" s="837">
        <v>0</v>
      </c>
      <c r="I49" s="849">
        <v>2</v>
      </c>
      <c r="J49" s="849">
        <v>48.44</v>
      </c>
      <c r="K49" s="837">
        <v>1</v>
      </c>
      <c r="L49" s="849">
        <v>2</v>
      </c>
      <c r="M49" s="850">
        <v>48.44</v>
      </c>
    </row>
    <row r="50" spans="1:13" ht="14.4" customHeight="1" x14ac:dyDescent="0.3">
      <c r="A50" s="831" t="s">
        <v>1417</v>
      </c>
      <c r="B50" s="832" t="s">
        <v>1316</v>
      </c>
      <c r="C50" s="832" t="s">
        <v>1317</v>
      </c>
      <c r="D50" s="832" t="s">
        <v>641</v>
      </c>
      <c r="E50" s="832" t="s">
        <v>1318</v>
      </c>
      <c r="F50" s="849"/>
      <c r="G50" s="849"/>
      <c r="H50" s="837">
        <v>0</v>
      </c>
      <c r="I50" s="849">
        <v>2</v>
      </c>
      <c r="J50" s="849">
        <v>96.84</v>
      </c>
      <c r="K50" s="837">
        <v>1</v>
      </c>
      <c r="L50" s="849">
        <v>2</v>
      </c>
      <c r="M50" s="850">
        <v>96.84</v>
      </c>
    </row>
    <row r="51" spans="1:13" ht="14.4" customHeight="1" x14ac:dyDescent="0.3">
      <c r="A51" s="831" t="s">
        <v>1417</v>
      </c>
      <c r="B51" s="832" t="s">
        <v>1316</v>
      </c>
      <c r="C51" s="832" t="s">
        <v>1950</v>
      </c>
      <c r="D51" s="832" t="s">
        <v>1951</v>
      </c>
      <c r="E51" s="832" t="s">
        <v>1952</v>
      </c>
      <c r="F51" s="849">
        <v>1</v>
      </c>
      <c r="G51" s="849">
        <v>48.42</v>
      </c>
      <c r="H51" s="837">
        <v>1</v>
      </c>
      <c r="I51" s="849"/>
      <c r="J51" s="849"/>
      <c r="K51" s="837">
        <v>0</v>
      </c>
      <c r="L51" s="849">
        <v>1</v>
      </c>
      <c r="M51" s="850">
        <v>48.42</v>
      </c>
    </row>
    <row r="52" spans="1:13" ht="14.4" customHeight="1" x14ac:dyDescent="0.3">
      <c r="A52" s="831" t="s">
        <v>1417</v>
      </c>
      <c r="B52" s="832" t="s">
        <v>1328</v>
      </c>
      <c r="C52" s="832" t="s">
        <v>1329</v>
      </c>
      <c r="D52" s="832" t="s">
        <v>1330</v>
      </c>
      <c r="E52" s="832" t="s">
        <v>1331</v>
      </c>
      <c r="F52" s="849"/>
      <c r="G52" s="849"/>
      <c r="H52" s="837"/>
      <c r="I52" s="849">
        <v>1</v>
      </c>
      <c r="J52" s="849">
        <v>0</v>
      </c>
      <c r="K52" s="837"/>
      <c r="L52" s="849">
        <v>1</v>
      </c>
      <c r="M52" s="850">
        <v>0</v>
      </c>
    </row>
    <row r="53" spans="1:13" ht="14.4" customHeight="1" x14ac:dyDescent="0.3">
      <c r="A53" s="831" t="s">
        <v>1418</v>
      </c>
      <c r="B53" s="832" t="s">
        <v>1261</v>
      </c>
      <c r="C53" s="832" t="s">
        <v>1264</v>
      </c>
      <c r="D53" s="832" t="s">
        <v>1018</v>
      </c>
      <c r="E53" s="832" t="s">
        <v>1265</v>
      </c>
      <c r="F53" s="849"/>
      <c r="G53" s="849"/>
      <c r="H53" s="837">
        <v>0</v>
      </c>
      <c r="I53" s="849">
        <v>57</v>
      </c>
      <c r="J53" s="849">
        <v>8798.5200000000041</v>
      </c>
      <c r="K53" s="837">
        <v>1</v>
      </c>
      <c r="L53" s="849">
        <v>57</v>
      </c>
      <c r="M53" s="850">
        <v>8798.5200000000041</v>
      </c>
    </row>
    <row r="54" spans="1:13" ht="14.4" customHeight="1" x14ac:dyDescent="0.3">
      <c r="A54" s="831" t="s">
        <v>1418</v>
      </c>
      <c r="B54" s="832" t="s">
        <v>1261</v>
      </c>
      <c r="C54" s="832" t="s">
        <v>1386</v>
      </c>
      <c r="D54" s="832" t="s">
        <v>1387</v>
      </c>
      <c r="E54" s="832" t="s">
        <v>1388</v>
      </c>
      <c r="F54" s="849"/>
      <c r="G54" s="849"/>
      <c r="H54" s="837">
        <v>0</v>
      </c>
      <c r="I54" s="849">
        <v>3</v>
      </c>
      <c r="J54" s="849">
        <v>448.56000000000006</v>
      </c>
      <c r="K54" s="837">
        <v>1</v>
      </c>
      <c r="L54" s="849">
        <v>3</v>
      </c>
      <c r="M54" s="850">
        <v>448.56000000000006</v>
      </c>
    </row>
    <row r="55" spans="1:13" ht="14.4" customHeight="1" x14ac:dyDescent="0.3">
      <c r="A55" s="831" t="s">
        <v>1418</v>
      </c>
      <c r="B55" s="832" t="s">
        <v>1261</v>
      </c>
      <c r="C55" s="832" t="s">
        <v>1262</v>
      </c>
      <c r="D55" s="832" t="s">
        <v>1018</v>
      </c>
      <c r="E55" s="832" t="s">
        <v>1263</v>
      </c>
      <c r="F55" s="849"/>
      <c r="G55" s="849"/>
      <c r="H55" s="837">
        <v>0</v>
      </c>
      <c r="I55" s="849">
        <v>3</v>
      </c>
      <c r="J55" s="849">
        <v>675.18000000000006</v>
      </c>
      <c r="K55" s="837">
        <v>1</v>
      </c>
      <c r="L55" s="849">
        <v>3</v>
      </c>
      <c r="M55" s="850">
        <v>675.18000000000006</v>
      </c>
    </row>
    <row r="56" spans="1:13" ht="14.4" customHeight="1" x14ac:dyDescent="0.3">
      <c r="A56" s="831" t="s">
        <v>1418</v>
      </c>
      <c r="B56" s="832" t="s">
        <v>1270</v>
      </c>
      <c r="C56" s="832" t="s">
        <v>1271</v>
      </c>
      <c r="D56" s="832" t="s">
        <v>1272</v>
      </c>
      <c r="E56" s="832" t="s">
        <v>1033</v>
      </c>
      <c r="F56" s="849">
        <v>1</v>
      </c>
      <c r="G56" s="849">
        <v>170.52</v>
      </c>
      <c r="H56" s="837">
        <v>1</v>
      </c>
      <c r="I56" s="849"/>
      <c r="J56" s="849"/>
      <c r="K56" s="837">
        <v>0</v>
      </c>
      <c r="L56" s="849">
        <v>1</v>
      </c>
      <c r="M56" s="850">
        <v>170.52</v>
      </c>
    </row>
    <row r="57" spans="1:13" ht="14.4" customHeight="1" x14ac:dyDescent="0.3">
      <c r="A57" s="831" t="s">
        <v>1418</v>
      </c>
      <c r="B57" s="832" t="s">
        <v>1270</v>
      </c>
      <c r="C57" s="832" t="s">
        <v>1555</v>
      </c>
      <c r="D57" s="832" t="s">
        <v>1272</v>
      </c>
      <c r="E57" s="832" t="s">
        <v>1556</v>
      </c>
      <c r="F57" s="849">
        <v>2</v>
      </c>
      <c r="G57" s="849">
        <v>477.44</v>
      </c>
      <c r="H57" s="837">
        <v>1</v>
      </c>
      <c r="I57" s="849"/>
      <c r="J57" s="849"/>
      <c r="K57" s="837">
        <v>0</v>
      </c>
      <c r="L57" s="849">
        <v>2</v>
      </c>
      <c r="M57" s="850">
        <v>477.44</v>
      </c>
    </row>
    <row r="58" spans="1:13" ht="14.4" customHeight="1" x14ac:dyDescent="0.3">
      <c r="A58" s="831" t="s">
        <v>1418</v>
      </c>
      <c r="B58" s="832" t="s">
        <v>1284</v>
      </c>
      <c r="C58" s="832" t="s">
        <v>1540</v>
      </c>
      <c r="D58" s="832" t="s">
        <v>1457</v>
      </c>
      <c r="E58" s="832" t="s">
        <v>1458</v>
      </c>
      <c r="F58" s="849">
        <v>6</v>
      </c>
      <c r="G58" s="849">
        <v>797.87999999999988</v>
      </c>
      <c r="H58" s="837">
        <v>1</v>
      </c>
      <c r="I58" s="849"/>
      <c r="J58" s="849"/>
      <c r="K58" s="837">
        <v>0</v>
      </c>
      <c r="L58" s="849">
        <v>6</v>
      </c>
      <c r="M58" s="850">
        <v>797.87999999999988</v>
      </c>
    </row>
    <row r="59" spans="1:13" ht="14.4" customHeight="1" x14ac:dyDescent="0.3">
      <c r="A59" s="831" t="s">
        <v>1418</v>
      </c>
      <c r="B59" s="832" t="s">
        <v>1316</v>
      </c>
      <c r="C59" s="832" t="s">
        <v>1481</v>
      </c>
      <c r="D59" s="832" t="s">
        <v>641</v>
      </c>
      <c r="E59" s="832" t="s">
        <v>1482</v>
      </c>
      <c r="F59" s="849"/>
      <c r="G59" s="849"/>
      <c r="H59" s="837">
        <v>0</v>
      </c>
      <c r="I59" s="849">
        <v>2</v>
      </c>
      <c r="J59" s="849">
        <v>48.44</v>
      </c>
      <c r="K59" s="837">
        <v>1</v>
      </c>
      <c r="L59" s="849">
        <v>2</v>
      </c>
      <c r="M59" s="850">
        <v>48.44</v>
      </c>
    </row>
    <row r="60" spans="1:13" ht="14.4" customHeight="1" x14ac:dyDescent="0.3">
      <c r="A60" s="831" t="s">
        <v>1418</v>
      </c>
      <c r="B60" s="832" t="s">
        <v>1316</v>
      </c>
      <c r="C60" s="832" t="s">
        <v>1317</v>
      </c>
      <c r="D60" s="832" t="s">
        <v>641</v>
      </c>
      <c r="E60" s="832" t="s">
        <v>1318</v>
      </c>
      <c r="F60" s="849"/>
      <c r="G60" s="849"/>
      <c r="H60" s="837">
        <v>0</v>
      </c>
      <c r="I60" s="849">
        <v>3</v>
      </c>
      <c r="J60" s="849">
        <v>145.26</v>
      </c>
      <c r="K60" s="837">
        <v>1</v>
      </c>
      <c r="L60" s="849">
        <v>3</v>
      </c>
      <c r="M60" s="850">
        <v>145.26</v>
      </c>
    </row>
    <row r="61" spans="1:13" ht="14.4" customHeight="1" x14ac:dyDescent="0.3">
      <c r="A61" s="831" t="s">
        <v>1419</v>
      </c>
      <c r="B61" s="832" t="s">
        <v>1261</v>
      </c>
      <c r="C61" s="832" t="s">
        <v>1591</v>
      </c>
      <c r="D61" s="832" t="s">
        <v>1592</v>
      </c>
      <c r="E61" s="832" t="s">
        <v>1593</v>
      </c>
      <c r="F61" s="849">
        <v>1</v>
      </c>
      <c r="G61" s="849">
        <v>154.36000000000001</v>
      </c>
      <c r="H61" s="837">
        <v>1</v>
      </c>
      <c r="I61" s="849"/>
      <c r="J61" s="849"/>
      <c r="K61" s="837">
        <v>0</v>
      </c>
      <c r="L61" s="849">
        <v>1</v>
      </c>
      <c r="M61" s="850">
        <v>154.36000000000001</v>
      </c>
    </row>
    <row r="62" spans="1:13" ht="14.4" customHeight="1" x14ac:dyDescent="0.3">
      <c r="A62" s="831" t="s">
        <v>1419</v>
      </c>
      <c r="B62" s="832" t="s">
        <v>1261</v>
      </c>
      <c r="C62" s="832" t="s">
        <v>1264</v>
      </c>
      <c r="D62" s="832" t="s">
        <v>1018</v>
      </c>
      <c r="E62" s="832" t="s">
        <v>1265</v>
      </c>
      <c r="F62" s="849"/>
      <c r="G62" s="849"/>
      <c r="H62" s="837">
        <v>0</v>
      </c>
      <c r="I62" s="849">
        <v>14</v>
      </c>
      <c r="J62" s="849">
        <v>2161.04</v>
      </c>
      <c r="K62" s="837">
        <v>1</v>
      </c>
      <c r="L62" s="849">
        <v>14</v>
      </c>
      <c r="M62" s="850">
        <v>2161.04</v>
      </c>
    </row>
    <row r="63" spans="1:13" ht="14.4" customHeight="1" x14ac:dyDescent="0.3">
      <c r="A63" s="831" t="s">
        <v>1419</v>
      </c>
      <c r="B63" s="832" t="s">
        <v>1261</v>
      </c>
      <c r="C63" s="832" t="s">
        <v>1389</v>
      </c>
      <c r="D63" s="832" t="s">
        <v>1390</v>
      </c>
      <c r="E63" s="832" t="s">
        <v>1391</v>
      </c>
      <c r="F63" s="849"/>
      <c r="G63" s="849"/>
      <c r="H63" s="837">
        <v>0</v>
      </c>
      <c r="I63" s="849">
        <v>1</v>
      </c>
      <c r="J63" s="849">
        <v>111.22</v>
      </c>
      <c r="K63" s="837">
        <v>1</v>
      </c>
      <c r="L63" s="849">
        <v>1</v>
      </c>
      <c r="M63" s="850">
        <v>111.22</v>
      </c>
    </row>
    <row r="64" spans="1:13" ht="14.4" customHeight="1" x14ac:dyDescent="0.3">
      <c r="A64" s="831" t="s">
        <v>1419</v>
      </c>
      <c r="B64" s="832" t="s">
        <v>1328</v>
      </c>
      <c r="C64" s="832" t="s">
        <v>1329</v>
      </c>
      <c r="D64" s="832" t="s">
        <v>1330</v>
      </c>
      <c r="E64" s="832" t="s">
        <v>1331</v>
      </c>
      <c r="F64" s="849"/>
      <c r="G64" s="849"/>
      <c r="H64" s="837"/>
      <c r="I64" s="849">
        <v>1</v>
      </c>
      <c r="J64" s="849">
        <v>0</v>
      </c>
      <c r="K64" s="837"/>
      <c r="L64" s="849">
        <v>1</v>
      </c>
      <c r="M64" s="850">
        <v>0</v>
      </c>
    </row>
    <row r="65" spans="1:13" ht="14.4" customHeight="1" x14ac:dyDescent="0.3">
      <c r="A65" s="831" t="s">
        <v>1420</v>
      </c>
      <c r="B65" s="832" t="s">
        <v>1252</v>
      </c>
      <c r="C65" s="832" t="s">
        <v>2107</v>
      </c>
      <c r="D65" s="832" t="s">
        <v>2108</v>
      </c>
      <c r="E65" s="832" t="s">
        <v>2109</v>
      </c>
      <c r="F65" s="849"/>
      <c r="G65" s="849"/>
      <c r="H65" s="837">
        <v>0</v>
      </c>
      <c r="I65" s="849">
        <v>1</v>
      </c>
      <c r="J65" s="849">
        <v>219.18</v>
      </c>
      <c r="K65" s="837">
        <v>1</v>
      </c>
      <c r="L65" s="849">
        <v>1</v>
      </c>
      <c r="M65" s="850">
        <v>219.18</v>
      </c>
    </row>
    <row r="66" spans="1:13" ht="14.4" customHeight="1" x14ac:dyDescent="0.3">
      <c r="A66" s="831" t="s">
        <v>1420</v>
      </c>
      <c r="B66" s="832" t="s">
        <v>1255</v>
      </c>
      <c r="C66" s="832" t="s">
        <v>1256</v>
      </c>
      <c r="D66" s="832" t="s">
        <v>1257</v>
      </c>
      <c r="E66" s="832" t="s">
        <v>1258</v>
      </c>
      <c r="F66" s="849"/>
      <c r="G66" s="849"/>
      <c r="H66" s="837">
        <v>0</v>
      </c>
      <c r="I66" s="849">
        <v>1</v>
      </c>
      <c r="J66" s="849">
        <v>63.14</v>
      </c>
      <c r="K66" s="837">
        <v>1</v>
      </c>
      <c r="L66" s="849">
        <v>1</v>
      </c>
      <c r="M66" s="850">
        <v>63.14</v>
      </c>
    </row>
    <row r="67" spans="1:13" ht="14.4" customHeight="1" x14ac:dyDescent="0.3">
      <c r="A67" s="831" t="s">
        <v>1420</v>
      </c>
      <c r="B67" s="832" t="s">
        <v>1261</v>
      </c>
      <c r="C67" s="832" t="s">
        <v>1591</v>
      </c>
      <c r="D67" s="832" t="s">
        <v>1592</v>
      </c>
      <c r="E67" s="832" t="s">
        <v>1593</v>
      </c>
      <c r="F67" s="849">
        <v>2</v>
      </c>
      <c r="G67" s="849">
        <v>308.72000000000003</v>
      </c>
      <c r="H67" s="837">
        <v>1</v>
      </c>
      <c r="I67" s="849"/>
      <c r="J67" s="849"/>
      <c r="K67" s="837">
        <v>0</v>
      </c>
      <c r="L67" s="849">
        <v>2</v>
      </c>
      <c r="M67" s="850">
        <v>308.72000000000003</v>
      </c>
    </row>
    <row r="68" spans="1:13" ht="14.4" customHeight="1" x14ac:dyDescent="0.3">
      <c r="A68" s="831" t="s">
        <v>1420</v>
      </c>
      <c r="B68" s="832" t="s">
        <v>1261</v>
      </c>
      <c r="C68" s="832" t="s">
        <v>1264</v>
      </c>
      <c r="D68" s="832" t="s">
        <v>1018</v>
      </c>
      <c r="E68" s="832" t="s">
        <v>1265</v>
      </c>
      <c r="F68" s="849"/>
      <c r="G68" s="849"/>
      <c r="H68" s="837">
        <v>0</v>
      </c>
      <c r="I68" s="849">
        <v>72</v>
      </c>
      <c r="J68" s="849">
        <v>11113.920000000002</v>
      </c>
      <c r="K68" s="837">
        <v>1</v>
      </c>
      <c r="L68" s="849">
        <v>72</v>
      </c>
      <c r="M68" s="850">
        <v>11113.920000000002</v>
      </c>
    </row>
    <row r="69" spans="1:13" ht="14.4" customHeight="1" x14ac:dyDescent="0.3">
      <c r="A69" s="831" t="s">
        <v>1420</v>
      </c>
      <c r="B69" s="832" t="s">
        <v>1261</v>
      </c>
      <c r="C69" s="832" t="s">
        <v>1386</v>
      </c>
      <c r="D69" s="832" t="s">
        <v>1387</v>
      </c>
      <c r="E69" s="832" t="s">
        <v>1388</v>
      </c>
      <c r="F69" s="849"/>
      <c r="G69" s="849"/>
      <c r="H69" s="837">
        <v>0</v>
      </c>
      <c r="I69" s="849">
        <v>3</v>
      </c>
      <c r="J69" s="849">
        <v>448.56000000000006</v>
      </c>
      <c r="K69" s="837">
        <v>1</v>
      </c>
      <c r="L69" s="849">
        <v>3</v>
      </c>
      <c r="M69" s="850">
        <v>448.56000000000006</v>
      </c>
    </row>
    <row r="70" spans="1:13" ht="14.4" customHeight="1" x14ac:dyDescent="0.3">
      <c r="A70" s="831" t="s">
        <v>1420</v>
      </c>
      <c r="B70" s="832" t="s">
        <v>1261</v>
      </c>
      <c r="C70" s="832" t="s">
        <v>1506</v>
      </c>
      <c r="D70" s="832" t="s">
        <v>1018</v>
      </c>
      <c r="E70" s="832" t="s">
        <v>1265</v>
      </c>
      <c r="F70" s="849">
        <v>11</v>
      </c>
      <c r="G70" s="849">
        <v>1697.9600000000005</v>
      </c>
      <c r="H70" s="837">
        <v>1</v>
      </c>
      <c r="I70" s="849"/>
      <c r="J70" s="849"/>
      <c r="K70" s="837">
        <v>0</v>
      </c>
      <c r="L70" s="849">
        <v>11</v>
      </c>
      <c r="M70" s="850">
        <v>1697.9600000000005</v>
      </c>
    </row>
    <row r="71" spans="1:13" ht="14.4" customHeight="1" x14ac:dyDescent="0.3">
      <c r="A71" s="831" t="s">
        <v>1420</v>
      </c>
      <c r="B71" s="832" t="s">
        <v>1261</v>
      </c>
      <c r="C71" s="832" t="s">
        <v>1262</v>
      </c>
      <c r="D71" s="832" t="s">
        <v>1018</v>
      </c>
      <c r="E71" s="832" t="s">
        <v>1263</v>
      </c>
      <c r="F71" s="849"/>
      <c r="G71" s="849"/>
      <c r="H71" s="837">
        <v>0</v>
      </c>
      <c r="I71" s="849">
        <v>1</v>
      </c>
      <c r="J71" s="849">
        <v>225.06</v>
      </c>
      <c r="K71" s="837">
        <v>1</v>
      </c>
      <c r="L71" s="849">
        <v>1</v>
      </c>
      <c r="M71" s="850">
        <v>225.06</v>
      </c>
    </row>
    <row r="72" spans="1:13" ht="14.4" customHeight="1" x14ac:dyDescent="0.3">
      <c r="A72" s="831" t="s">
        <v>1420</v>
      </c>
      <c r="B72" s="832" t="s">
        <v>1261</v>
      </c>
      <c r="C72" s="832" t="s">
        <v>1741</v>
      </c>
      <c r="D72" s="832" t="s">
        <v>1592</v>
      </c>
      <c r="E72" s="832" t="s">
        <v>1265</v>
      </c>
      <c r="F72" s="849">
        <v>1</v>
      </c>
      <c r="G72" s="849">
        <v>154.36000000000001</v>
      </c>
      <c r="H72" s="837">
        <v>1</v>
      </c>
      <c r="I72" s="849"/>
      <c r="J72" s="849"/>
      <c r="K72" s="837">
        <v>0</v>
      </c>
      <c r="L72" s="849">
        <v>1</v>
      </c>
      <c r="M72" s="850">
        <v>154.36000000000001</v>
      </c>
    </row>
    <row r="73" spans="1:13" ht="14.4" customHeight="1" x14ac:dyDescent="0.3">
      <c r="A73" s="831" t="s">
        <v>1420</v>
      </c>
      <c r="B73" s="832" t="s">
        <v>1261</v>
      </c>
      <c r="C73" s="832" t="s">
        <v>1576</v>
      </c>
      <c r="D73" s="832" t="s">
        <v>1018</v>
      </c>
      <c r="E73" s="832" t="s">
        <v>1265</v>
      </c>
      <c r="F73" s="849">
        <v>83</v>
      </c>
      <c r="G73" s="849">
        <v>12811.880000000005</v>
      </c>
      <c r="H73" s="837">
        <v>1</v>
      </c>
      <c r="I73" s="849"/>
      <c r="J73" s="849"/>
      <c r="K73" s="837">
        <v>0</v>
      </c>
      <c r="L73" s="849">
        <v>83</v>
      </c>
      <c r="M73" s="850">
        <v>12811.880000000005</v>
      </c>
    </row>
    <row r="74" spans="1:13" ht="14.4" customHeight="1" x14ac:dyDescent="0.3">
      <c r="A74" s="831" t="s">
        <v>1420</v>
      </c>
      <c r="B74" s="832" t="s">
        <v>1270</v>
      </c>
      <c r="C74" s="832" t="s">
        <v>1271</v>
      </c>
      <c r="D74" s="832" t="s">
        <v>1272</v>
      </c>
      <c r="E74" s="832" t="s">
        <v>1033</v>
      </c>
      <c r="F74" s="849">
        <v>1</v>
      </c>
      <c r="G74" s="849">
        <v>170.52</v>
      </c>
      <c r="H74" s="837">
        <v>1</v>
      </c>
      <c r="I74" s="849"/>
      <c r="J74" s="849"/>
      <c r="K74" s="837">
        <v>0</v>
      </c>
      <c r="L74" s="849">
        <v>1</v>
      </c>
      <c r="M74" s="850">
        <v>170.52</v>
      </c>
    </row>
    <row r="75" spans="1:13" ht="14.4" customHeight="1" x14ac:dyDescent="0.3">
      <c r="A75" s="831" t="s">
        <v>1420</v>
      </c>
      <c r="B75" s="832" t="s">
        <v>1270</v>
      </c>
      <c r="C75" s="832" t="s">
        <v>1555</v>
      </c>
      <c r="D75" s="832" t="s">
        <v>1272</v>
      </c>
      <c r="E75" s="832" t="s">
        <v>1556</v>
      </c>
      <c r="F75" s="849">
        <v>10</v>
      </c>
      <c r="G75" s="849">
        <v>2387.1999999999998</v>
      </c>
      <c r="H75" s="837">
        <v>1</v>
      </c>
      <c r="I75" s="849"/>
      <c r="J75" s="849"/>
      <c r="K75" s="837">
        <v>0</v>
      </c>
      <c r="L75" s="849">
        <v>10</v>
      </c>
      <c r="M75" s="850">
        <v>2387.1999999999998</v>
      </c>
    </row>
    <row r="76" spans="1:13" ht="14.4" customHeight="1" x14ac:dyDescent="0.3">
      <c r="A76" s="831" t="s">
        <v>1420</v>
      </c>
      <c r="B76" s="832" t="s">
        <v>1270</v>
      </c>
      <c r="C76" s="832" t="s">
        <v>1508</v>
      </c>
      <c r="D76" s="832" t="s">
        <v>1509</v>
      </c>
      <c r="E76" s="832" t="s">
        <v>1033</v>
      </c>
      <c r="F76" s="849"/>
      <c r="G76" s="849"/>
      <c r="H76" s="837">
        <v>0</v>
      </c>
      <c r="I76" s="849">
        <v>3</v>
      </c>
      <c r="J76" s="849">
        <v>511.56000000000006</v>
      </c>
      <c r="K76" s="837">
        <v>1</v>
      </c>
      <c r="L76" s="849">
        <v>3</v>
      </c>
      <c r="M76" s="850">
        <v>511.56000000000006</v>
      </c>
    </row>
    <row r="77" spans="1:13" ht="14.4" customHeight="1" x14ac:dyDescent="0.3">
      <c r="A77" s="831" t="s">
        <v>1420</v>
      </c>
      <c r="B77" s="832" t="s">
        <v>1284</v>
      </c>
      <c r="C77" s="832" t="s">
        <v>1540</v>
      </c>
      <c r="D77" s="832" t="s">
        <v>1457</v>
      </c>
      <c r="E77" s="832" t="s">
        <v>1458</v>
      </c>
      <c r="F77" s="849">
        <v>7</v>
      </c>
      <c r="G77" s="849">
        <v>930.8599999999999</v>
      </c>
      <c r="H77" s="837">
        <v>1</v>
      </c>
      <c r="I77" s="849"/>
      <c r="J77" s="849"/>
      <c r="K77" s="837">
        <v>0</v>
      </c>
      <c r="L77" s="849">
        <v>7</v>
      </c>
      <c r="M77" s="850">
        <v>930.8599999999999</v>
      </c>
    </row>
    <row r="78" spans="1:13" ht="14.4" customHeight="1" x14ac:dyDescent="0.3">
      <c r="A78" s="831" t="s">
        <v>1420</v>
      </c>
      <c r="B78" s="832" t="s">
        <v>1307</v>
      </c>
      <c r="C78" s="832" t="s">
        <v>1538</v>
      </c>
      <c r="D78" s="832" t="s">
        <v>1539</v>
      </c>
      <c r="E78" s="832" t="s">
        <v>1315</v>
      </c>
      <c r="F78" s="849">
        <v>1</v>
      </c>
      <c r="G78" s="849">
        <v>846.47</v>
      </c>
      <c r="H78" s="837">
        <v>1</v>
      </c>
      <c r="I78" s="849"/>
      <c r="J78" s="849"/>
      <c r="K78" s="837">
        <v>0</v>
      </c>
      <c r="L78" s="849">
        <v>1</v>
      </c>
      <c r="M78" s="850">
        <v>846.47</v>
      </c>
    </row>
    <row r="79" spans="1:13" ht="14.4" customHeight="1" x14ac:dyDescent="0.3">
      <c r="A79" s="831" t="s">
        <v>1420</v>
      </c>
      <c r="B79" s="832" t="s">
        <v>1316</v>
      </c>
      <c r="C79" s="832" t="s">
        <v>1481</v>
      </c>
      <c r="D79" s="832" t="s">
        <v>641</v>
      </c>
      <c r="E79" s="832" t="s">
        <v>1482</v>
      </c>
      <c r="F79" s="849"/>
      <c r="G79" s="849"/>
      <c r="H79" s="837">
        <v>0</v>
      </c>
      <c r="I79" s="849">
        <v>14</v>
      </c>
      <c r="J79" s="849">
        <v>339.07999999999993</v>
      </c>
      <c r="K79" s="837">
        <v>1</v>
      </c>
      <c r="L79" s="849">
        <v>14</v>
      </c>
      <c r="M79" s="850">
        <v>339.07999999999993</v>
      </c>
    </row>
    <row r="80" spans="1:13" ht="14.4" customHeight="1" x14ac:dyDescent="0.3">
      <c r="A80" s="831" t="s">
        <v>1420</v>
      </c>
      <c r="B80" s="832" t="s">
        <v>1316</v>
      </c>
      <c r="C80" s="832" t="s">
        <v>1950</v>
      </c>
      <c r="D80" s="832" t="s">
        <v>1951</v>
      </c>
      <c r="E80" s="832" t="s">
        <v>1952</v>
      </c>
      <c r="F80" s="849">
        <v>14</v>
      </c>
      <c r="G80" s="849">
        <v>677.88</v>
      </c>
      <c r="H80" s="837">
        <v>1</v>
      </c>
      <c r="I80" s="849"/>
      <c r="J80" s="849"/>
      <c r="K80" s="837">
        <v>0</v>
      </c>
      <c r="L80" s="849">
        <v>14</v>
      </c>
      <c r="M80" s="850">
        <v>677.88</v>
      </c>
    </row>
    <row r="81" spans="1:13" ht="14.4" customHeight="1" x14ac:dyDescent="0.3">
      <c r="A81" s="831" t="s">
        <v>1420</v>
      </c>
      <c r="B81" s="832" t="s">
        <v>1316</v>
      </c>
      <c r="C81" s="832" t="s">
        <v>1953</v>
      </c>
      <c r="D81" s="832" t="s">
        <v>641</v>
      </c>
      <c r="E81" s="832" t="s">
        <v>1952</v>
      </c>
      <c r="F81" s="849">
        <v>1</v>
      </c>
      <c r="G81" s="849">
        <v>48.42</v>
      </c>
      <c r="H81" s="837">
        <v>1</v>
      </c>
      <c r="I81" s="849"/>
      <c r="J81" s="849"/>
      <c r="K81" s="837">
        <v>0</v>
      </c>
      <c r="L81" s="849">
        <v>1</v>
      </c>
      <c r="M81" s="850">
        <v>48.42</v>
      </c>
    </row>
    <row r="82" spans="1:13" ht="14.4" customHeight="1" x14ac:dyDescent="0.3">
      <c r="A82" s="831" t="s">
        <v>1420</v>
      </c>
      <c r="B82" s="832" t="s">
        <v>1316</v>
      </c>
      <c r="C82" s="832" t="s">
        <v>2115</v>
      </c>
      <c r="D82" s="832" t="s">
        <v>1951</v>
      </c>
      <c r="E82" s="832" t="s">
        <v>1581</v>
      </c>
      <c r="F82" s="849">
        <v>1</v>
      </c>
      <c r="G82" s="849">
        <v>0</v>
      </c>
      <c r="H82" s="837"/>
      <c r="I82" s="849"/>
      <c r="J82" s="849"/>
      <c r="K82" s="837"/>
      <c r="L82" s="849">
        <v>1</v>
      </c>
      <c r="M82" s="850">
        <v>0</v>
      </c>
    </row>
    <row r="83" spans="1:13" ht="14.4" customHeight="1" x14ac:dyDescent="0.3">
      <c r="A83" s="831" t="s">
        <v>1420</v>
      </c>
      <c r="B83" s="832" t="s">
        <v>1316</v>
      </c>
      <c r="C83" s="832" t="s">
        <v>1821</v>
      </c>
      <c r="D83" s="832" t="s">
        <v>641</v>
      </c>
      <c r="E83" s="832" t="s">
        <v>1482</v>
      </c>
      <c r="F83" s="849">
        <v>5</v>
      </c>
      <c r="G83" s="849">
        <v>121.1</v>
      </c>
      <c r="H83" s="837">
        <v>1</v>
      </c>
      <c r="I83" s="849"/>
      <c r="J83" s="849"/>
      <c r="K83" s="837">
        <v>0</v>
      </c>
      <c r="L83" s="849">
        <v>5</v>
      </c>
      <c r="M83" s="850">
        <v>121.1</v>
      </c>
    </row>
    <row r="84" spans="1:13" ht="14.4" customHeight="1" x14ac:dyDescent="0.3">
      <c r="A84" s="831" t="s">
        <v>1420</v>
      </c>
      <c r="B84" s="832" t="s">
        <v>1316</v>
      </c>
      <c r="C84" s="832" t="s">
        <v>1580</v>
      </c>
      <c r="D84" s="832" t="s">
        <v>641</v>
      </c>
      <c r="E84" s="832" t="s">
        <v>1581</v>
      </c>
      <c r="F84" s="849">
        <v>3</v>
      </c>
      <c r="G84" s="849">
        <v>72.66</v>
      </c>
      <c r="H84" s="837">
        <v>1</v>
      </c>
      <c r="I84" s="849"/>
      <c r="J84" s="849"/>
      <c r="K84" s="837">
        <v>0</v>
      </c>
      <c r="L84" s="849">
        <v>3</v>
      </c>
      <c r="M84" s="850">
        <v>72.66</v>
      </c>
    </row>
    <row r="85" spans="1:13" ht="14.4" customHeight="1" x14ac:dyDescent="0.3">
      <c r="A85" s="831" t="s">
        <v>1420</v>
      </c>
      <c r="B85" s="832" t="s">
        <v>1328</v>
      </c>
      <c r="C85" s="832" t="s">
        <v>1329</v>
      </c>
      <c r="D85" s="832" t="s">
        <v>1330</v>
      </c>
      <c r="E85" s="832" t="s">
        <v>1331</v>
      </c>
      <c r="F85" s="849"/>
      <c r="G85" s="849"/>
      <c r="H85" s="837"/>
      <c r="I85" s="849">
        <v>14</v>
      </c>
      <c r="J85" s="849">
        <v>0</v>
      </c>
      <c r="K85" s="837"/>
      <c r="L85" s="849">
        <v>14</v>
      </c>
      <c r="M85" s="850">
        <v>0</v>
      </c>
    </row>
    <row r="86" spans="1:13" ht="14.4" customHeight="1" x14ac:dyDescent="0.3">
      <c r="A86" s="831" t="s">
        <v>1420</v>
      </c>
      <c r="B86" s="832" t="s">
        <v>2224</v>
      </c>
      <c r="C86" s="832" t="s">
        <v>2131</v>
      </c>
      <c r="D86" s="832" t="s">
        <v>1669</v>
      </c>
      <c r="E86" s="832" t="s">
        <v>1361</v>
      </c>
      <c r="F86" s="849">
        <v>1</v>
      </c>
      <c r="G86" s="849">
        <v>0</v>
      </c>
      <c r="H86" s="837"/>
      <c r="I86" s="849"/>
      <c r="J86" s="849"/>
      <c r="K86" s="837"/>
      <c r="L86" s="849">
        <v>1</v>
      </c>
      <c r="M86" s="850">
        <v>0</v>
      </c>
    </row>
    <row r="87" spans="1:13" ht="14.4" customHeight="1" x14ac:dyDescent="0.3">
      <c r="A87" s="831" t="s">
        <v>1421</v>
      </c>
      <c r="B87" s="832" t="s">
        <v>1210</v>
      </c>
      <c r="C87" s="832" t="s">
        <v>1460</v>
      </c>
      <c r="D87" s="832" t="s">
        <v>737</v>
      </c>
      <c r="E87" s="832" t="s">
        <v>1218</v>
      </c>
      <c r="F87" s="849"/>
      <c r="G87" s="849"/>
      <c r="H87" s="837">
        <v>0</v>
      </c>
      <c r="I87" s="849">
        <v>2</v>
      </c>
      <c r="J87" s="849">
        <v>981.78</v>
      </c>
      <c r="K87" s="837">
        <v>1</v>
      </c>
      <c r="L87" s="849">
        <v>2</v>
      </c>
      <c r="M87" s="850">
        <v>981.78</v>
      </c>
    </row>
    <row r="88" spans="1:13" ht="14.4" customHeight="1" x14ac:dyDescent="0.3">
      <c r="A88" s="831" t="s">
        <v>1421</v>
      </c>
      <c r="B88" s="832" t="s">
        <v>2225</v>
      </c>
      <c r="C88" s="832" t="s">
        <v>1595</v>
      </c>
      <c r="D88" s="832" t="s">
        <v>1596</v>
      </c>
      <c r="E88" s="832" t="s">
        <v>1597</v>
      </c>
      <c r="F88" s="849"/>
      <c r="G88" s="849"/>
      <c r="H88" s="837">
        <v>0</v>
      </c>
      <c r="I88" s="849">
        <v>2</v>
      </c>
      <c r="J88" s="849">
        <v>93.2</v>
      </c>
      <c r="K88" s="837">
        <v>1</v>
      </c>
      <c r="L88" s="849">
        <v>2</v>
      </c>
      <c r="M88" s="850">
        <v>93.2</v>
      </c>
    </row>
    <row r="89" spans="1:13" ht="14.4" customHeight="1" x14ac:dyDescent="0.3">
      <c r="A89" s="831" t="s">
        <v>1421</v>
      </c>
      <c r="B89" s="832" t="s">
        <v>1261</v>
      </c>
      <c r="C89" s="832" t="s">
        <v>1591</v>
      </c>
      <c r="D89" s="832" t="s">
        <v>1592</v>
      </c>
      <c r="E89" s="832" t="s">
        <v>1593</v>
      </c>
      <c r="F89" s="849">
        <v>2</v>
      </c>
      <c r="G89" s="849">
        <v>308.72000000000003</v>
      </c>
      <c r="H89" s="837">
        <v>1</v>
      </c>
      <c r="I89" s="849"/>
      <c r="J89" s="849"/>
      <c r="K89" s="837">
        <v>0</v>
      </c>
      <c r="L89" s="849">
        <v>2</v>
      </c>
      <c r="M89" s="850">
        <v>308.72000000000003</v>
      </c>
    </row>
    <row r="90" spans="1:13" ht="14.4" customHeight="1" x14ac:dyDescent="0.3">
      <c r="A90" s="831" t="s">
        <v>1421</v>
      </c>
      <c r="B90" s="832" t="s">
        <v>1261</v>
      </c>
      <c r="C90" s="832" t="s">
        <v>1264</v>
      </c>
      <c r="D90" s="832" t="s">
        <v>1018</v>
      </c>
      <c r="E90" s="832" t="s">
        <v>1265</v>
      </c>
      <c r="F90" s="849"/>
      <c r="G90" s="849"/>
      <c r="H90" s="837">
        <v>0</v>
      </c>
      <c r="I90" s="849">
        <v>191</v>
      </c>
      <c r="J90" s="849">
        <v>29482.760000000009</v>
      </c>
      <c r="K90" s="837">
        <v>1</v>
      </c>
      <c r="L90" s="849">
        <v>191</v>
      </c>
      <c r="M90" s="850">
        <v>29482.760000000009</v>
      </c>
    </row>
    <row r="91" spans="1:13" ht="14.4" customHeight="1" x14ac:dyDescent="0.3">
      <c r="A91" s="831" t="s">
        <v>1421</v>
      </c>
      <c r="B91" s="832" t="s">
        <v>1261</v>
      </c>
      <c r="C91" s="832" t="s">
        <v>1386</v>
      </c>
      <c r="D91" s="832" t="s">
        <v>1387</v>
      </c>
      <c r="E91" s="832" t="s">
        <v>1388</v>
      </c>
      <c r="F91" s="849"/>
      <c r="G91" s="849"/>
      <c r="H91" s="837">
        <v>0</v>
      </c>
      <c r="I91" s="849">
        <v>2</v>
      </c>
      <c r="J91" s="849">
        <v>299.04000000000002</v>
      </c>
      <c r="K91" s="837">
        <v>1</v>
      </c>
      <c r="L91" s="849">
        <v>2</v>
      </c>
      <c r="M91" s="850">
        <v>299.04000000000002</v>
      </c>
    </row>
    <row r="92" spans="1:13" ht="14.4" customHeight="1" x14ac:dyDescent="0.3">
      <c r="A92" s="831" t="s">
        <v>1421</v>
      </c>
      <c r="B92" s="832" t="s">
        <v>1261</v>
      </c>
      <c r="C92" s="832" t="s">
        <v>1738</v>
      </c>
      <c r="D92" s="832" t="s">
        <v>1739</v>
      </c>
      <c r="E92" s="832" t="s">
        <v>2218</v>
      </c>
      <c r="F92" s="849"/>
      <c r="G92" s="849"/>
      <c r="H92" s="837">
        <v>0</v>
      </c>
      <c r="I92" s="849">
        <v>4</v>
      </c>
      <c r="J92" s="849">
        <v>302.92</v>
      </c>
      <c r="K92" s="837">
        <v>1</v>
      </c>
      <c r="L92" s="849">
        <v>4</v>
      </c>
      <c r="M92" s="850">
        <v>302.92</v>
      </c>
    </row>
    <row r="93" spans="1:13" ht="14.4" customHeight="1" x14ac:dyDescent="0.3">
      <c r="A93" s="831" t="s">
        <v>1421</v>
      </c>
      <c r="B93" s="832" t="s">
        <v>1270</v>
      </c>
      <c r="C93" s="832" t="s">
        <v>1508</v>
      </c>
      <c r="D93" s="832" t="s">
        <v>1509</v>
      </c>
      <c r="E93" s="832" t="s">
        <v>1033</v>
      </c>
      <c r="F93" s="849"/>
      <c r="G93" s="849"/>
      <c r="H93" s="837">
        <v>0</v>
      </c>
      <c r="I93" s="849">
        <v>1</v>
      </c>
      <c r="J93" s="849">
        <v>170.52</v>
      </c>
      <c r="K93" s="837">
        <v>1</v>
      </c>
      <c r="L93" s="849">
        <v>1</v>
      </c>
      <c r="M93" s="850">
        <v>170.52</v>
      </c>
    </row>
    <row r="94" spans="1:13" ht="14.4" customHeight="1" x14ac:dyDescent="0.3">
      <c r="A94" s="831" t="s">
        <v>1421</v>
      </c>
      <c r="B94" s="832" t="s">
        <v>1284</v>
      </c>
      <c r="C94" s="832" t="s">
        <v>1616</v>
      </c>
      <c r="D94" s="832" t="s">
        <v>1457</v>
      </c>
      <c r="E94" s="832" t="s">
        <v>1617</v>
      </c>
      <c r="F94" s="849">
        <v>1</v>
      </c>
      <c r="G94" s="849">
        <v>0</v>
      </c>
      <c r="H94" s="837"/>
      <c r="I94" s="849"/>
      <c r="J94" s="849"/>
      <c r="K94" s="837"/>
      <c r="L94" s="849">
        <v>1</v>
      </c>
      <c r="M94" s="850">
        <v>0</v>
      </c>
    </row>
    <row r="95" spans="1:13" ht="14.4" customHeight="1" x14ac:dyDescent="0.3">
      <c r="A95" s="831" t="s">
        <v>1421</v>
      </c>
      <c r="B95" s="832" t="s">
        <v>1284</v>
      </c>
      <c r="C95" s="832" t="s">
        <v>1540</v>
      </c>
      <c r="D95" s="832" t="s">
        <v>1457</v>
      </c>
      <c r="E95" s="832" t="s">
        <v>1458</v>
      </c>
      <c r="F95" s="849">
        <v>4</v>
      </c>
      <c r="G95" s="849">
        <v>531.91999999999996</v>
      </c>
      <c r="H95" s="837">
        <v>1</v>
      </c>
      <c r="I95" s="849"/>
      <c r="J95" s="849"/>
      <c r="K95" s="837">
        <v>0</v>
      </c>
      <c r="L95" s="849">
        <v>4</v>
      </c>
      <c r="M95" s="850">
        <v>531.91999999999996</v>
      </c>
    </row>
    <row r="96" spans="1:13" ht="14.4" customHeight="1" x14ac:dyDescent="0.3">
      <c r="A96" s="831" t="s">
        <v>1421</v>
      </c>
      <c r="B96" s="832" t="s">
        <v>1307</v>
      </c>
      <c r="C96" s="832" t="s">
        <v>1313</v>
      </c>
      <c r="D96" s="832" t="s">
        <v>1314</v>
      </c>
      <c r="E96" s="832" t="s">
        <v>1315</v>
      </c>
      <c r="F96" s="849"/>
      <c r="G96" s="849"/>
      <c r="H96" s="837">
        <v>0</v>
      </c>
      <c r="I96" s="849">
        <v>1</v>
      </c>
      <c r="J96" s="849">
        <v>3231.81</v>
      </c>
      <c r="K96" s="837">
        <v>1</v>
      </c>
      <c r="L96" s="849">
        <v>1</v>
      </c>
      <c r="M96" s="850">
        <v>3231.81</v>
      </c>
    </row>
    <row r="97" spans="1:13" ht="14.4" customHeight="1" x14ac:dyDescent="0.3">
      <c r="A97" s="831" t="s">
        <v>1421</v>
      </c>
      <c r="B97" s="832" t="s">
        <v>1316</v>
      </c>
      <c r="C97" s="832" t="s">
        <v>1481</v>
      </c>
      <c r="D97" s="832" t="s">
        <v>641</v>
      </c>
      <c r="E97" s="832" t="s">
        <v>1482</v>
      </c>
      <c r="F97" s="849"/>
      <c r="G97" s="849"/>
      <c r="H97" s="837">
        <v>0</v>
      </c>
      <c r="I97" s="849">
        <v>59</v>
      </c>
      <c r="J97" s="849">
        <v>1428.9799999999998</v>
      </c>
      <c r="K97" s="837">
        <v>1</v>
      </c>
      <c r="L97" s="849">
        <v>59</v>
      </c>
      <c r="M97" s="850">
        <v>1428.9799999999998</v>
      </c>
    </row>
    <row r="98" spans="1:13" ht="14.4" customHeight="1" x14ac:dyDescent="0.3">
      <c r="A98" s="831" t="s">
        <v>1421</v>
      </c>
      <c r="B98" s="832" t="s">
        <v>1316</v>
      </c>
      <c r="C98" s="832" t="s">
        <v>1638</v>
      </c>
      <c r="D98" s="832" t="s">
        <v>641</v>
      </c>
      <c r="E98" s="832" t="s">
        <v>1633</v>
      </c>
      <c r="F98" s="849"/>
      <c r="G98" s="849"/>
      <c r="H98" s="837"/>
      <c r="I98" s="849">
        <v>2</v>
      </c>
      <c r="J98" s="849">
        <v>0</v>
      </c>
      <c r="K98" s="837"/>
      <c r="L98" s="849">
        <v>2</v>
      </c>
      <c r="M98" s="850">
        <v>0</v>
      </c>
    </row>
    <row r="99" spans="1:13" ht="14.4" customHeight="1" x14ac:dyDescent="0.3">
      <c r="A99" s="831" t="s">
        <v>1421</v>
      </c>
      <c r="B99" s="832" t="s">
        <v>1328</v>
      </c>
      <c r="C99" s="832" t="s">
        <v>1329</v>
      </c>
      <c r="D99" s="832" t="s">
        <v>1330</v>
      </c>
      <c r="E99" s="832" t="s">
        <v>1331</v>
      </c>
      <c r="F99" s="849"/>
      <c r="G99" s="849"/>
      <c r="H99" s="837"/>
      <c r="I99" s="849">
        <v>1</v>
      </c>
      <c r="J99" s="849">
        <v>0</v>
      </c>
      <c r="K99" s="837"/>
      <c r="L99" s="849">
        <v>1</v>
      </c>
      <c r="M99" s="850">
        <v>0</v>
      </c>
    </row>
    <row r="100" spans="1:13" ht="14.4" customHeight="1" x14ac:dyDescent="0.3">
      <c r="A100" s="831" t="s">
        <v>1421</v>
      </c>
      <c r="B100" s="832" t="s">
        <v>2226</v>
      </c>
      <c r="C100" s="832" t="s">
        <v>1644</v>
      </c>
      <c r="D100" s="832" t="s">
        <v>1645</v>
      </c>
      <c r="E100" s="832" t="s">
        <v>1646</v>
      </c>
      <c r="F100" s="849"/>
      <c r="G100" s="849"/>
      <c r="H100" s="837">
        <v>0</v>
      </c>
      <c r="I100" s="849">
        <v>2</v>
      </c>
      <c r="J100" s="849">
        <v>491.82</v>
      </c>
      <c r="K100" s="837">
        <v>1</v>
      </c>
      <c r="L100" s="849">
        <v>2</v>
      </c>
      <c r="M100" s="850">
        <v>491.82</v>
      </c>
    </row>
    <row r="101" spans="1:13" ht="14.4" customHeight="1" x14ac:dyDescent="0.3">
      <c r="A101" s="831" t="s">
        <v>1421</v>
      </c>
      <c r="B101" s="832" t="s">
        <v>2224</v>
      </c>
      <c r="C101" s="832" t="s">
        <v>1599</v>
      </c>
      <c r="D101" s="832" t="s">
        <v>1600</v>
      </c>
      <c r="E101" s="832" t="s">
        <v>1601</v>
      </c>
      <c r="F101" s="849"/>
      <c r="G101" s="849"/>
      <c r="H101" s="837"/>
      <c r="I101" s="849">
        <v>1</v>
      </c>
      <c r="J101" s="849">
        <v>0</v>
      </c>
      <c r="K101" s="837"/>
      <c r="L101" s="849">
        <v>1</v>
      </c>
      <c r="M101" s="850">
        <v>0</v>
      </c>
    </row>
    <row r="102" spans="1:13" ht="14.4" customHeight="1" x14ac:dyDescent="0.3">
      <c r="A102" s="831" t="s">
        <v>1422</v>
      </c>
      <c r="B102" s="832" t="s">
        <v>1261</v>
      </c>
      <c r="C102" s="832" t="s">
        <v>1264</v>
      </c>
      <c r="D102" s="832" t="s">
        <v>1018</v>
      </c>
      <c r="E102" s="832" t="s">
        <v>1265</v>
      </c>
      <c r="F102" s="849"/>
      <c r="G102" s="849"/>
      <c r="H102" s="837">
        <v>0</v>
      </c>
      <c r="I102" s="849">
        <v>23</v>
      </c>
      <c r="J102" s="849">
        <v>3550.2800000000007</v>
      </c>
      <c r="K102" s="837">
        <v>1</v>
      </c>
      <c r="L102" s="849">
        <v>23</v>
      </c>
      <c r="M102" s="850">
        <v>3550.2800000000007</v>
      </c>
    </row>
    <row r="103" spans="1:13" ht="14.4" customHeight="1" x14ac:dyDescent="0.3">
      <c r="A103" s="831" t="s">
        <v>1422</v>
      </c>
      <c r="B103" s="832" t="s">
        <v>1316</v>
      </c>
      <c r="C103" s="832" t="s">
        <v>1481</v>
      </c>
      <c r="D103" s="832" t="s">
        <v>641</v>
      </c>
      <c r="E103" s="832" t="s">
        <v>1482</v>
      </c>
      <c r="F103" s="849"/>
      <c r="G103" s="849"/>
      <c r="H103" s="837">
        <v>0</v>
      </c>
      <c r="I103" s="849">
        <v>3</v>
      </c>
      <c r="J103" s="849">
        <v>72.66</v>
      </c>
      <c r="K103" s="837">
        <v>1</v>
      </c>
      <c r="L103" s="849">
        <v>3</v>
      </c>
      <c r="M103" s="850">
        <v>72.66</v>
      </c>
    </row>
    <row r="104" spans="1:13" ht="14.4" customHeight="1" x14ac:dyDescent="0.3">
      <c r="A104" s="831" t="s">
        <v>1422</v>
      </c>
      <c r="B104" s="832" t="s">
        <v>1328</v>
      </c>
      <c r="C104" s="832" t="s">
        <v>1329</v>
      </c>
      <c r="D104" s="832" t="s">
        <v>1330</v>
      </c>
      <c r="E104" s="832" t="s">
        <v>1331</v>
      </c>
      <c r="F104" s="849"/>
      <c r="G104" s="849"/>
      <c r="H104" s="837"/>
      <c r="I104" s="849">
        <v>1</v>
      </c>
      <c r="J104" s="849">
        <v>0</v>
      </c>
      <c r="K104" s="837"/>
      <c r="L104" s="849">
        <v>1</v>
      </c>
      <c r="M104" s="850">
        <v>0</v>
      </c>
    </row>
    <row r="105" spans="1:13" ht="14.4" customHeight="1" x14ac:dyDescent="0.3">
      <c r="A105" s="831" t="s">
        <v>1423</v>
      </c>
      <c r="B105" s="832" t="s">
        <v>2227</v>
      </c>
      <c r="C105" s="832" t="s">
        <v>1692</v>
      </c>
      <c r="D105" s="832" t="s">
        <v>1693</v>
      </c>
      <c r="E105" s="832" t="s">
        <v>1485</v>
      </c>
      <c r="F105" s="849"/>
      <c r="G105" s="849"/>
      <c r="H105" s="837">
        <v>0</v>
      </c>
      <c r="I105" s="849">
        <v>5</v>
      </c>
      <c r="J105" s="849">
        <v>186.64</v>
      </c>
      <c r="K105" s="837">
        <v>1</v>
      </c>
      <c r="L105" s="849">
        <v>5</v>
      </c>
      <c r="M105" s="850">
        <v>186.64</v>
      </c>
    </row>
    <row r="106" spans="1:13" ht="14.4" customHeight="1" x14ac:dyDescent="0.3">
      <c r="A106" s="831" t="s">
        <v>1423</v>
      </c>
      <c r="B106" s="832" t="s">
        <v>1261</v>
      </c>
      <c r="C106" s="832" t="s">
        <v>1549</v>
      </c>
      <c r="D106" s="832" t="s">
        <v>1018</v>
      </c>
      <c r="E106" s="832" t="s">
        <v>1550</v>
      </c>
      <c r="F106" s="849">
        <v>1</v>
      </c>
      <c r="G106" s="849">
        <v>0</v>
      </c>
      <c r="H106" s="837"/>
      <c r="I106" s="849"/>
      <c r="J106" s="849"/>
      <c r="K106" s="837"/>
      <c r="L106" s="849">
        <v>1</v>
      </c>
      <c r="M106" s="850">
        <v>0</v>
      </c>
    </row>
    <row r="107" spans="1:13" ht="14.4" customHeight="1" x14ac:dyDescent="0.3">
      <c r="A107" s="831" t="s">
        <v>1423</v>
      </c>
      <c r="B107" s="832" t="s">
        <v>1261</v>
      </c>
      <c r="C107" s="832" t="s">
        <v>1264</v>
      </c>
      <c r="D107" s="832" t="s">
        <v>1018</v>
      </c>
      <c r="E107" s="832" t="s">
        <v>1265</v>
      </c>
      <c r="F107" s="849"/>
      <c r="G107" s="849"/>
      <c r="H107" s="837">
        <v>0</v>
      </c>
      <c r="I107" s="849">
        <v>76</v>
      </c>
      <c r="J107" s="849">
        <v>11731.359999999999</v>
      </c>
      <c r="K107" s="837">
        <v>1</v>
      </c>
      <c r="L107" s="849">
        <v>76</v>
      </c>
      <c r="M107" s="850">
        <v>11731.359999999999</v>
      </c>
    </row>
    <row r="108" spans="1:13" ht="14.4" customHeight="1" x14ac:dyDescent="0.3">
      <c r="A108" s="831" t="s">
        <v>1423</v>
      </c>
      <c r="B108" s="832" t="s">
        <v>1261</v>
      </c>
      <c r="C108" s="832" t="s">
        <v>1506</v>
      </c>
      <c r="D108" s="832" t="s">
        <v>1018</v>
      </c>
      <c r="E108" s="832" t="s">
        <v>1265</v>
      </c>
      <c r="F108" s="849">
        <v>1</v>
      </c>
      <c r="G108" s="849">
        <v>154.36000000000001</v>
      </c>
      <c r="H108" s="837">
        <v>1</v>
      </c>
      <c r="I108" s="849"/>
      <c r="J108" s="849"/>
      <c r="K108" s="837">
        <v>0</v>
      </c>
      <c r="L108" s="849">
        <v>1</v>
      </c>
      <c r="M108" s="850">
        <v>154.36000000000001</v>
      </c>
    </row>
    <row r="109" spans="1:13" ht="14.4" customHeight="1" x14ac:dyDescent="0.3">
      <c r="A109" s="831" t="s">
        <v>1423</v>
      </c>
      <c r="B109" s="832" t="s">
        <v>1270</v>
      </c>
      <c r="C109" s="832" t="s">
        <v>2154</v>
      </c>
      <c r="D109" s="832" t="s">
        <v>1272</v>
      </c>
      <c r="E109" s="832" t="s">
        <v>1033</v>
      </c>
      <c r="F109" s="849">
        <v>1</v>
      </c>
      <c r="G109" s="849">
        <v>170.52</v>
      </c>
      <c r="H109" s="837">
        <v>1</v>
      </c>
      <c r="I109" s="849"/>
      <c r="J109" s="849"/>
      <c r="K109" s="837">
        <v>0</v>
      </c>
      <c r="L109" s="849">
        <v>1</v>
      </c>
      <c r="M109" s="850">
        <v>170.52</v>
      </c>
    </row>
    <row r="110" spans="1:13" ht="14.4" customHeight="1" x14ac:dyDescent="0.3">
      <c r="A110" s="831" t="s">
        <v>1423</v>
      </c>
      <c r="B110" s="832" t="s">
        <v>1270</v>
      </c>
      <c r="C110" s="832" t="s">
        <v>1666</v>
      </c>
      <c r="D110" s="832" t="s">
        <v>1272</v>
      </c>
      <c r="E110" s="832" t="s">
        <v>1667</v>
      </c>
      <c r="F110" s="849">
        <v>1</v>
      </c>
      <c r="G110" s="849">
        <v>85.27</v>
      </c>
      <c r="H110" s="837">
        <v>1</v>
      </c>
      <c r="I110" s="849"/>
      <c r="J110" s="849"/>
      <c r="K110" s="837">
        <v>0</v>
      </c>
      <c r="L110" s="849">
        <v>1</v>
      </c>
      <c r="M110" s="850">
        <v>85.27</v>
      </c>
    </row>
    <row r="111" spans="1:13" ht="14.4" customHeight="1" x14ac:dyDescent="0.3">
      <c r="A111" s="831" t="s">
        <v>1423</v>
      </c>
      <c r="B111" s="832" t="s">
        <v>1270</v>
      </c>
      <c r="C111" s="832" t="s">
        <v>1271</v>
      </c>
      <c r="D111" s="832" t="s">
        <v>1272</v>
      </c>
      <c r="E111" s="832" t="s">
        <v>1033</v>
      </c>
      <c r="F111" s="849">
        <v>2</v>
      </c>
      <c r="G111" s="849">
        <v>341.04</v>
      </c>
      <c r="H111" s="837">
        <v>1</v>
      </c>
      <c r="I111" s="849"/>
      <c r="J111" s="849"/>
      <c r="K111" s="837">
        <v>0</v>
      </c>
      <c r="L111" s="849">
        <v>2</v>
      </c>
      <c r="M111" s="850">
        <v>341.04</v>
      </c>
    </row>
    <row r="112" spans="1:13" ht="14.4" customHeight="1" x14ac:dyDescent="0.3">
      <c r="A112" s="831" t="s">
        <v>1423</v>
      </c>
      <c r="B112" s="832" t="s">
        <v>1270</v>
      </c>
      <c r="C112" s="832" t="s">
        <v>1555</v>
      </c>
      <c r="D112" s="832" t="s">
        <v>1272</v>
      </c>
      <c r="E112" s="832" t="s">
        <v>1556</v>
      </c>
      <c r="F112" s="849">
        <v>1</v>
      </c>
      <c r="G112" s="849">
        <v>238.72</v>
      </c>
      <c r="H112" s="837">
        <v>1</v>
      </c>
      <c r="I112" s="849"/>
      <c r="J112" s="849"/>
      <c r="K112" s="837">
        <v>0</v>
      </c>
      <c r="L112" s="849">
        <v>1</v>
      </c>
      <c r="M112" s="850">
        <v>238.72</v>
      </c>
    </row>
    <row r="113" spans="1:13" ht="14.4" customHeight="1" x14ac:dyDescent="0.3">
      <c r="A113" s="831" t="s">
        <v>1423</v>
      </c>
      <c r="B113" s="832" t="s">
        <v>1270</v>
      </c>
      <c r="C113" s="832" t="s">
        <v>1508</v>
      </c>
      <c r="D113" s="832" t="s">
        <v>1509</v>
      </c>
      <c r="E113" s="832" t="s">
        <v>1033</v>
      </c>
      <c r="F113" s="849"/>
      <c r="G113" s="849"/>
      <c r="H113" s="837">
        <v>0</v>
      </c>
      <c r="I113" s="849">
        <v>1</v>
      </c>
      <c r="J113" s="849">
        <v>170.52</v>
      </c>
      <c r="K113" s="837">
        <v>1</v>
      </c>
      <c r="L113" s="849">
        <v>1</v>
      </c>
      <c r="M113" s="850">
        <v>170.52</v>
      </c>
    </row>
    <row r="114" spans="1:13" ht="14.4" customHeight="1" x14ac:dyDescent="0.3">
      <c r="A114" s="831" t="s">
        <v>1423</v>
      </c>
      <c r="B114" s="832" t="s">
        <v>1316</v>
      </c>
      <c r="C114" s="832" t="s">
        <v>1481</v>
      </c>
      <c r="D114" s="832" t="s">
        <v>641</v>
      </c>
      <c r="E114" s="832" t="s">
        <v>1482</v>
      </c>
      <c r="F114" s="849"/>
      <c r="G114" s="849"/>
      <c r="H114" s="837">
        <v>0</v>
      </c>
      <c r="I114" s="849">
        <v>7</v>
      </c>
      <c r="J114" s="849">
        <v>169.54</v>
      </c>
      <c r="K114" s="837">
        <v>1</v>
      </c>
      <c r="L114" s="849">
        <v>7</v>
      </c>
      <c r="M114" s="850">
        <v>169.54</v>
      </c>
    </row>
    <row r="115" spans="1:13" ht="14.4" customHeight="1" x14ac:dyDescent="0.3">
      <c r="A115" s="831" t="s">
        <v>1423</v>
      </c>
      <c r="B115" s="832" t="s">
        <v>1316</v>
      </c>
      <c r="C115" s="832" t="s">
        <v>1317</v>
      </c>
      <c r="D115" s="832" t="s">
        <v>641</v>
      </c>
      <c r="E115" s="832" t="s">
        <v>1318</v>
      </c>
      <c r="F115" s="849"/>
      <c r="G115" s="849"/>
      <c r="H115" s="837">
        <v>0</v>
      </c>
      <c r="I115" s="849">
        <v>2</v>
      </c>
      <c r="J115" s="849">
        <v>96.84</v>
      </c>
      <c r="K115" s="837">
        <v>1</v>
      </c>
      <c r="L115" s="849">
        <v>2</v>
      </c>
      <c r="M115" s="850">
        <v>96.84</v>
      </c>
    </row>
    <row r="116" spans="1:13" ht="14.4" customHeight="1" x14ac:dyDescent="0.3">
      <c r="A116" s="831" t="s">
        <v>1423</v>
      </c>
      <c r="B116" s="832" t="s">
        <v>1328</v>
      </c>
      <c r="C116" s="832" t="s">
        <v>1329</v>
      </c>
      <c r="D116" s="832" t="s">
        <v>1330</v>
      </c>
      <c r="E116" s="832" t="s">
        <v>1331</v>
      </c>
      <c r="F116" s="849"/>
      <c r="G116" s="849"/>
      <c r="H116" s="837"/>
      <c r="I116" s="849">
        <v>2</v>
      </c>
      <c r="J116" s="849">
        <v>0</v>
      </c>
      <c r="K116" s="837"/>
      <c r="L116" s="849">
        <v>2</v>
      </c>
      <c r="M116" s="850">
        <v>0</v>
      </c>
    </row>
    <row r="117" spans="1:13" ht="14.4" customHeight="1" x14ac:dyDescent="0.3">
      <c r="A117" s="831" t="s">
        <v>1423</v>
      </c>
      <c r="B117" s="832" t="s">
        <v>1345</v>
      </c>
      <c r="C117" s="832" t="s">
        <v>1663</v>
      </c>
      <c r="D117" s="832" t="s">
        <v>1664</v>
      </c>
      <c r="E117" s="832" t="s">
        <v>1665</v>
      </c>
      <c r="F117" s="849"/>
      <c r="G117" s="849"/>
      <c r="H117" s="837">
        <v>0</v>
      </c>
      <c r="I117" s="849">
        <v>1</v>
      </c>
      <c r="J117" s="849">
        <v>9.4</v>
      </c>
      <c r="K117" s="837">
        <v>1</v>
      </c>
      <c r="L117" s="849">
        <v>1</v>
      </c>
      <c r="M117" s="850">
        <v>9.4</v>
      </c>
    </row>
    <row r="118" spans="1:13" ht="14.4" customHeight="1" x14ac:dyDescent="0.3">
      <c r="A118" s="831" t="s">
        <v>1423</v>
      </c>
      <c r="B118" s="832" t="s">
        <v>2220</v>
      </c>
      <c r="C118" s="832" t="s">
        <v>1515</v>
      </c>
      <c r="D118" s="832" t="s">
        <v>1516</v>
      </c>
      <c r="E118" s="832" t="s">
        <v>1517</v>
      </c>
      <c r="F118" s="849"/>
      <c r="G118" s="849"/>
      <c r="H118" s="837">
        <v>0</v>
      </c>
      <c r="I118" s="849">
        <v>9</v>
      </c>
      <c r="J118" s="849">
        <v>1271.25</v>
      </c>
      <c r="K118" s="837">
        <v>1</v>
      </c>
      <c r="L118" s="849">
        <v>9</v>
      </c>
      <c r="M118" s="850">
        <v>1271.25</v>
      </c>
    </row>
    <row r="119" spans="1:13" ht="14.4" customHeight="1" x14ac:dyDescent="0.3">
      <c r="A119" s="831" t="s">
        <v>1423</v>
      </c>
      <c r="B119" s="832" t="s">
        <v>2224</v>
      </c>
      <c r="C119" s="832" t="s">
        <v>1668</v>
      </c>
      <c r="D119" s="832" t="s">
        <v>1669</v>
      </c>
      <c r="E119" s="832" t="s">
        <v>1670</v>
      </c>
      <c r="F119" s="849">
        <v>1</v>
      </c>
      <c r="G119" s="849">
        <v>0</v>
      </c>
      <c r="H119" s="837"/>
      <c r="I119" s="849"/>
      <c r="J119" s="849"/>
      <c r="K119" s="837"/>
      <c r="L119" s="849">
        <v>1</v>
      </c>
      <c r="M119" s="850">
        <v>0</v>
      </c>
    </row>
    <row r="120" spans="1:13" ht="14.4" customHeight="1" x14ac:dyDescent="0.3">
      <c r="A120" s="831" t="s">
        <v>1423</v>
      </c>
      <c r="B120" s="832" t="s">
        <v>2224</v>
      </c>
      <c r="C120" s="832" t="s">
        <v>2131</v>
      </c>
      <c r="D120" s="832" t="s">
        <v>1669</v>
      </c>
      <c r="E120" s="832" t="s">
        <v>1361</v>
      </c>
      <c r="F120" s="849">
        <v>1</v>
      </c>
      <c r="G120" s="849">
        <v>0</v>
      </c>
      <c r="H120" s="837"/>
      <c r="I120" s="849"/>
      <c r="J120" s="849"/>
      <c r="K120" s="837"/>
      <c r="L120" s="849">
        <v>1</v>
      </c>
      <c r="M120" s="850">
        <v>0</v>
      </c>
    </row>
    <row r="121" spans="1:13" ht="14.4" customHeight="1" x14ac:dyDescent="0.3">
      <c r="A121" s="831" t="s">
        <v>1423</v>
      </c>
      <c r="B121" s="832" t="s">
        <v>2228</v>
      </c>
      <c r="C121" s="832" t="s">
        <v>1714</v>
      </c>
      <c r="D121" s="832" t="s">
        <v>1715</v>
      </c>
      <c r="E121" s="832" t="s">
        <v>1716</v>
      </c>
      <c r="F121" s="849"/>
      <c r="G121" s="849"/>
      <c r="H121" s="837">
        <v>0</v>
      </c>
      <c r="I121" s="849">
        <v>1</v>
      </c>
      <c r="J121" s="849">
        <v>58.77</v>
      </c>
      <c r="K121" s="837">
        <v>1</v>
      </c>
      <c r="L121" s="849">
        <v>1</v>
      </c>
      <c r="M121" s="850">
        <v>58.77</v>
      </c>
    </row>
    <row r="122" spans="1:13" ht="14.4" customHeight="1" x14ac:dyDescent="0.3">
      <c r="A122" s="831" t="s">
        <v>1424</v>
      </c>
      <c r="B122" s="832" t="s">
        <v>1261</v>
      </c>
      <c r="C122" s="832" t="s">
        <v>1264</v>
      </c>
      <c r="D122" s="832" t="s">
        <v>1018</v>
      </c>
      <c r="E122" s="832" t="s">
        <v>1265</v>
      </c>
      <c r="F122" s="849"/>
      <c r="G122" s="849"/>
      <c r="H122" s="837">
        <v>0</v>
      </c>
      <c r="I122" s="849">
        <v>45</v>
      </c>
      <c r="J122" s="849">
        <v>6946.2000000000007</v>
      </c>
      <c r="K122" s="837">
        <v>1</v>
      </c>
      <c r="L122" s="849">
        <v>45</v>
      </c>
      <c r="M122" s="850">
        <v>6946.2000000000007</v>
      </c>
    </row>
    <row r="123" spans="1:13" ht="14.4" customHeight="1" x14ac:dyDescent="0.3">
      <c r="A123" s="831" t="s">
        <v>1424</v>
      </c>
      <c r="B123" s="832" t="s">
        <v>1261</v>
      </c>
      <c r="C123" s="832" t="s">
        <v>2170</v>
      </c>
      <c r="D123" s="832" t="s">
        <v>2171</v>
      </c>
      <c r="E123" s="832" t="s">
        <v>2229</v>
      </c>
      <c r="F123" s="849"/>
      <c r="G123" s="849"/>
      <c r="H123" s="837">
        <v>0</v>
      </c>
      <c r="I123" s="849">
        <v>3</v>
      </c>
      <c r="J123" s="849">
        <v>198.24</v>
      </c>
      <c r="K123" s="837">
        <v>1</v>
      </c>
      <c r="L123" s="849">
        <v>3</v>
      </c>
      <c r="M123" s="850">
        <v>198.24</v>
      </c>
    </row>
    <row r="124" spans="1:13" ht="14.4" customHeight="1" x14ac:dyDescent="0.3">
      <c r="A124" s="831" t="s">
        <v>1424</v>
      </c>
      <c r="B124" s="832" t="s">
        <v>1284</v>
      </c>
      <c r="C124" s="832" t="s">
        <v>1540</v>
      </c>
      <c r="D124" s="832" t="s">
        <v>1457</v>
      </c>
      <c r="E124" s="832" t="s">
        <v>1458</v>
      </c>
      <c r="F124" s="849">
        <v>2</v>
      </c>
      <c r="G124" s="849">
        <v>265.95999999999998</v>
      </c>
      <c r="H124" s="837">
        <v>1</v>
      </c>
      <c r="I124" s="849"/>
      <c r="J124" s="849"/>
      <c r="K124" s="837">
        <v>0</v>
      </c>
      <c r="L124" s="849">
        <v>2</v>
      </c>
      <c r="M124" s="850">
        <v>265.95999999999998</v>
      </c>
    </row>
    <row r="125" spans="1:13" ht="14.4" customHeight="1" x14ac:dyDescent="0.3">
      <c r="A125" s="831" t="s">
        <v>1424</v>
      </c>
      <c r="B125" s="832" t="s">
        <v>1316</v>
      </c>
      <c r="C125" s="832" t="s">
        <v>1481</v>
      </c>
      <c r="D125" s="832" t="s">
        <v>641</v>
      </c>
      <c r="E125" s="832" t="s">
        <v>1482</v>
      </c>
      <c r="F125" s="849"/>
      <c r="G125" s="849"/>
      <c r="H125" s="837">
        <v>0</v>
      </c>
      <c r="I125" s="849">
        <v>17</v>
      </c>
      <c r="J125" s="849">
        <v>411.74</v>
      </c>
      <c r="K125" s="837">
        <v>1</v>
      </c>
      <c r="L125" s="849">
        <v>17</v>
      </c>
      <c r="M125" s="850">
        <v>411.74</v>
      </c>
    </row>
    <row r="126" spans="1:13" ht="14.4" customHeight="1" x14ac:dyDescent="0.3">
      <c r="A126" s="831" t="s">
        <v>1425</v>
      </c>
      <c r="B126" s="832" t="s">
        <v>1178</v>
      </c>
      <c r="C126" s="832" t="s">
        <v>1772</v>
      </c>
      <c r="D126" s="832" t="s">
        <v>1182</v>
      </c>
      <c r="E126" s="832" t="s">
        <v>1773</v>
      </c>
      <c r="F126" s="849"/>
      <c r="G126" s="849"/>
      <c r="H126" s="837">
        <v>0</v>
      </c>
      <c r="I126" s="849">
        <v>1</v>
      </c>
      <c r="J126" s="849">
        <v>51.84</v>
      </c>
      <c r="K126" s="837">
        <v>1</v>
      </c>
      <c r="L126" s="849">
        <v>1</v>
      </c>
      <c r="M126" s="850">
        <v>51.84</v>
      </c>
    </row>
    <row r="127" spans="1:13" ht="14.4" customHeight="1" x14ac:dyDescent="0.3">
      <c r="A127" s="831" t="s">
        <v>1425</v>
      </c>
      <c r="B127" s="832" t="s">
        <v>1261</v>
      </c>
      <c r="C127" s="832" t="s">
        <v>1591</v>
      </c>
      <c r="D127" s="832" t="s">
        <v>1592</v>
      </c>
      <c r="E127" s="832" t="s">
        <v>1593</v>
      </c>
      <c r="F127" s="849">
        <v>9</v>
      </c>
      <c r="G127" s="849">
        <v>1389.2400000000002</v>
      </c>
      <c r="H127" s="837">
        <v>1</v>
      </c>
      <c r="I127" s="849"/>
      <c r="J127" s="849"/>
      <c r="K127" s="837">
        <v>0</v>
      </c>
      <c r="L127" s="849">
        <v>9</v>
      </c>
      <c r="M127" s="850">
        <v>1389.2400000000002</v>
      </c>
    </row>
    <row r="128" spans="1:13" ht="14.4" customHeight="1" x14ac:dyDescent="0.3">
      <c r="A128" s="831" t="s">
        <v>1425</v>
      </c>
      <c r="B128" s="832" t="s">
        <v>1261</v>
      </c>
      <c r="C128" s="832" t="s">
        <v>1264</v>
      </c>
      <c r="D128" s="832" t="s">
        <v>1018</v>
      </c>
      <c r="E128" s="832" t="s">
        <v>1265</v>
      </c>
      <c r="F128" s="849"/>
      <c r="G128" s="849"/>
      <c r="H128" s="837">
        <v>0</v>
      </c>
      <c r="I128" s="849">
        <v>32</v>
      </c>
      <c r="J128" s="849">
        <v>4939.5199999999995</v>
      </c>
      <c r="K128" s="837">
        <v>1</v>
      </c>
      <c r="L128" s="849">
        <v>32</v>
      </c>
      <c r="M128" s="850">
        <v>4939.5199999999995</v>
      </c>
    </row>
    <row r="129" spans="1:13" ht="14.4" customHeight="1" x14ac:dyDescent="0.3">
      <c r="A129" s="831" t="s">
        <v>1425</v>
      </c>
      <c r="B129" s="832" t="s">
        <v>1261</v>
      </c>
      <c r="C129" s="832" t="s">
        <v>1738</v>
      </c>
      <c r="D129" s="832" t="s">
        <v>1739</v>
      </c>
      <c r="E129" s="832" t="s">
        <v>2218</v>
      </c>
      <c r="F129" s="849"/>
      <c r="G129" s="849"/>
      <c r="H129" s="837">
        <v>0</v>
      </c>
      <c r="I129" s="849">
        <v>2</v>
      </c>
      <c r="J129" s="849">
        <v>151.46</v>
      </c>
      <c r="K129" s="837">
        <v>1</v>
      </c>
      <c r="L129" s="849">
        <v>2</v>
      </c>
      <c r="M129" s="850">
        <v>151.46</v>
      </c>
    </row>
    <row r="130" spans="1:13" ht="14.4" customHeight="1" x14ac:dyDescent="0.3">
      <c r="A130" s="831" t="s">
        <v>1425</v>
      </c>
      <c r="B130" s="832" t="s">
        <v>1261</v>
      </c>
      <c r="C130" s="832" t="s">
        <v>1506</v>
      </c>
      <c r="D130" s="832" t="s">
        <v>1018</v>
      </c>
      <c r="E130" s="832" t="s">
        <v>1265</v>
      </c>
      <c r="F130" s="849">
        <v>1</v>
      </c>
      <c r="G130" s="849">
        <v>154.36000000000001</v>
      </c>
      <c r="H130" s="837">
        <v>1</v>
      </c>
      <c r="I130" s="849"/>
      <c r="J130" s="849"/>
      <c r="K130" s="837">
        <v>0</v>
      </c>
      <c r="L130" s="849">
        <v>1</v>
      </c>
      <c r="M130" s="850">
        <v>154.36000000000001</v>
      </c>
    </row>
    <row r="131" spans="1:13" ht="14.4" customHeight="1" x14ac:dyDescent="0.3">
      <c r="A131" s="831" t="s">
        <v>1425</v>
      </c>
      <c r="B131" s="832" t="s">
        <v>1261</v>
      </c>
      <c r="C131" s="832" t="s">
        <v>1741</v>
      </c>
      <c r="D131" s="832" t="s">
        <v>1592</v>
      </c>
      <c r="E131" s="832" t="s">
        <v>1265</v>
      </c>
      <c r="F131" s="849">
        <v>2</v>
      </c>
      <c r="G131" s="849">
        <v>308.72000000000003</v>
      </c>
      <c r="H131" s="837">
        <v>1</v>
      </c>
      <c r="I131" s="849"/>
      <c r="J131" s="849"/>
      <c r="K131" s="837">
        <v>0</v>
      </c>
      <c r="L131" s="849">
        <v>2</v>
      </c>
      <c r="M131" s="850">
        <v>308.72000000000003</v>
      </c>
    </row>
    <row r="132" spans="1:13" ht="14.4" customHeight="1" x14ac:dyDescent="0.3">
      <c r="A132" s="831" t="s">
        <v>1425</v>
      </c>
      <c r="B132" s="832" t="s">
        <v>1270</v>
      </c>
      <c r="C132" s="832" t="s">
        <v>1748</v>
      </c>
      <c r="D132" s="832" t="s">
        <v>1272</v>
      </c>
      <c r="E132" s="832" t="s">
        <v>1749</v>
      </c>
      <c r="F132" s="849">
        <v>1</v>
      </c>
      <c r="G132" s="849">
        <v>0</v>
      </c>
      <c r="H132" s="837"/>
      <c r="I132" s="849"/>
      <c r="J132" s="849"/>
      <c r="K132" s="837"/>
      <c r="L132" s="849">
        <v>1</v>
      </c>
      <c r="M132" s="850">
        <v>0</v>
      </c>
    </row>
    <row r="133" spans="1:13" ht="14.4" customHeight="1" x14ac:dyDescent="0.3">
      <c r="A133" s="831" t="s">
        <v>1425</v>
      </c>
      <c r="B133" s="832" t="s">
        <v>1270</v>
      </c>
      <c r="C133" s="832" t="s">
        <v>1555</v>
      </c>
      <c r="D133" s="832" t="s">
        <v>1272</v>
      </c>
      <c r="E133" s="832" t="s">
        <v>1556</v>
      </c>
      <c r="F133" s="849">
        <v>1</v>
      </c>
      <c r="G133" s="849">
        <v>238.72</v>
      </c>
      <c r="H133" s="837">
        <v>1</v>
      </c>
      <c r="I133" s="849"/>
      <c r="J133" s="849"/>
      <c r="K133" s="837">
        <v>0</v>
      </c>
      <c r="L133" s="849">
        <v>1</v>
      </c>
      <c r="M133" s="850">
        <v>238.72</v>
      </c>
    </row>
    <row r="134" spans="1:13" ht="14.4" customHeight="1" x14ac:dyDescent="0.3">
      <c r="A134" s="831" t="s">
        <v>1425</v>
      </c>
      <c r="B134" s="832" t="s">
        <v>1270</v>
      </c>
      <c r="C134" s="832" t="s">
        <v>1750</v>
      </c>
      <c r="D134" s="832" t="s">
        <v>1509</v>
      </c>
      <c r="E134" s="832" t="s">
        <v>1667</v>
      </c>
      <c r="F134" s="849"/>
      <c r="G134" s="849"/>
      <c r="H134" s="837">
        <v>0</v>
      </c>
      <c r="I134" s="849">
        <v>2</v>
      </c>
      <c r="J134" s="849">
        <v>170.54</v>
      </c>
      <c r="K134" s="837">
        <v>1</v>
      </c>
      <c r="L134" s="849">
        <v>2</v>
      </c>
      <c r="M134" s="850">
        <v>170.54</v>
      </c>
    </row>
    <row r="135" spans="1:13" ht="14.4" customHeight="1" x14ac:dyDescent="0.3">
      <c r="A135" s="831" t="s">
        <v>1425</v>
      </c>
      <c r="B135" s="832" t="s">
        <v>2230</v>
      </c>
      <c r="C135" s="832" t="s">
        <v>1743</v>
      </c>
      <c r="D135" s="832" t="s">
        <v>1744</v>
      </c>
      <c r="E135" s="832" t="s">
        <v>1745</v>
      </c>
      <c r="F135" s="849">
        <v>2</v>
      </c>
      <c r="G135" s="849">
        <v>239.4</v>
      </c>
      <c r="H135" s="837">
        <v>1</v>
      </c>
      <c r="I135" s="849"/>
      <c r="J135" s="849"/>
      <c r="K135" s="837">
        <v>0</v>
      </c>
      <c r="L135" s="849">
        <v>2</v>
      </c>
      <c r="M135" s="850">
        <v>239.4</v>
      </c>
    </row>
    <row r="136" spans="1:13" ht="14.4" customHeight="1" x14ac:dyDescent="0.3">
      <c r="A136" s="831" t="s">
        <v>1425</v>
      </c>
      <c r="B136" s="832" t="s">
        <v>1284</v>
      </c>
      <c r="C136" s="832" t="s">
        <v>1540</v>
      </c>
      <c r="D136" s="832" t="s">
        <v>1457</v>
      </c>
      <c r="E136" s="832" t="s">
        <v>1458</v>
      </c>
      <c r="F136" s="849">
        <v>6</v>
      </c>
      <c r="G136" s="849">
        <v>797.87999999999988</v>
      </c>
      <c r="H136" s="837">
        <v>1</v>
      </c>
      <c r="I136" s="849"/>
      <c r="J136" s="849"/>
      <c r="K136" s="837">
        <v>0</v>
      </c>
      <c r="L136" s="849">
        <v>6</v>
      </c>
      <c r="M136" s="850">
        <v>797.87999999999988</v>
      </c>
    </row>
    <row r="137" spans="1:13" ht="14.4" customHeight="1" x14ac:dyDescent="0.3">
      <c r="A137" s="831" t="s">
        <v>1425</v>
      </c>
      <c r="B137" s="832" t="s">
        <v>1307</v>
      </c>
      <c r="C137" s="832" t="s">
        <v>1760</v>
      </c>
      <c r="D137" s="832" t="s">
        <v>1539</v>
      </c>
      <c r="E137" s="832" t="s">
        <v>1761</v>
      </c>
      <c r="F137" s="849">
        <v>4</v>
      </c>
      <c r="G137" s="849">
        <v>544.16</v>
      </c>
      <c r="H137" s="837">
        <v>1</v>
      </c>
      <c r="I137" s="849"/>
      <c r="J137" s="849"/>
      <c r="K137" s="837">
        <v>0</v>
      </c>
      <c r="L137" s="849">
        <v>4</v>
      </c>
      <c r="M137" s="850">
        <v>544.16</v>
      </c>
    </row>
    <row r="138" spans="1:13" ht="14.4" customHeight="1" x14ac:dyDescent="0.3">
      <c r="A138" s="831" t="s">
        <v>1425</v>
      </c>
      <c r="B138" s="832" t="s">
        <v>1307</v>
      </c>
      <c r="C138" s="832" t="s">
        <v>1313</v>
      </c>
      <c r="D138" s="832" t="s">
        <v>1314</v>
      </c>
      <c r="E138" s="832" t="s">
        <v>1315</v>
      </c>
      <c r="F138" s="849"/>
      <c r="G138" s="849"/>
      <c r="H138" s="837">
        <v>0</v>
      </c>
      <c r="I138" s="849">
        <v>1</v>
      </c>
      <c r="J138" s="849">
        <v>3231.81</v>
      </c>
      <c r="K138" s="837">
        <v>1</v>
      </c>
      <c r="L138" s="849">
        <v>1</v>
      </c>
      <c r="M138" s="850">
        <v>3231.81</v>
      </c>
    </row>
    <row r="139" spans="1:13" ht="14.4" customHeight="1" x14ac:dyDescent="0.3">
      <c r="A139" s="831" t="s">
        <v>1425</v>
      </c>
      <c r="B139" s="832" t="s">
        <v>1316</v>
      </c>
      <c r="C139" s="832" t="s">
        <v>1481</v>
      </c>
      <c r="D139" s="832" t="s">
        <v>641</v>
      </c>
      <c r="E139" s="832" t="s">
        <v>1482</v>
      </c>
      <c r="F139" s="849"/>
      <c r="G139" s="849"/>
      <c r="H139" s="837">
        <v>0</v>
      </c>
      <c r="I139" s="849">
        <v>1</v>
      </c>
      <c r="J139" s="849">
        <v>24.22</v>
      </c>
      <c r="K139" s="837">
        <v>1</v>
      </c>
      <c r="L139" s="849">
        <v>1</v>
      </c>
      <c r="M139" s="850">
        <v>24.22</v>
      </c>
    </row>
    <row r="140" spans="1:13" ht="14.4" customHeight="1" x14ac:dyDescent="0.3">
      <c r="A140" s="831" t="s">
        <v>1425</v>
      </c>
      <c r="B140" s="832" t="s">
        <v>1316</v>
      </c>
      <c r="C140" s="832" t="s">
        <v>1317</v>
      </c>
      <c r="D140" s="832" t="s">
        <v>641</v>
      </c>
      <c r="E140" s="832" t="s">
        <v>1318</v>
      </c>
      <c r="F140" s="849"/>
      <c r="G140" s="849"/>
      <c r="H140" s="837">
        <v>0</v>
      </c>
      <c r="I140" s="849">
        <v>11</v>
      </c>
      <c r="J140" s="849">
        <v>532.62</v>
      </c>
      <c r="K140" s="837">
        <v>1</v>
      </c>
      <c r="L140" s="849">
        <v>11</v>
      </c>
      <c r="M140" s="850">
        <v>532.62</v>
      </c>
    </row>
    <row r="141" spans="1:13" ht="14.4" customHeight="1" x14ac:dyDescent="0.3">
      <c r="A141" s="831" t="s">
        <v>1425</v>
      </c>
      <c r="B141" s="832" t="s">
        <v>1328</v>
      </c>
      <c r="C141" s="832" t="s">
        <v>1329</v>
      </c>
      <c r="D141" s="832" t="s">
        <v>1330</v>
      </c>
      <c r="E141" s="832" t="s">
        <v>1331</v>
      </c>
      <c r="F141" s="849"/>
      <c r="G141" s="849"/>
      <c r="H141" s="837"/>
      <c r="I141" s="849">
        <v>1</v>
      </c>
      <c r="J141" s="849">
        <v>0</v>
      </c>
      <c r="K141" s="837"/>
      <c r="L141" s="849">
        <v>1</v>
      </c>
      <c r="M141" s="850">
        <v>0</v>
      </c>
    </row>
    <row r="142" spans="1:13" ht="14.4" customHeight="1" x14ac:dyDescent="0.3">
      <c r="A142" s="831" t="s">
        <v>1425</v>
      </c>
      <c r="B142" s="832" t="s">
        <v>1359</v>
      </c>
      <c r="C142" s="832" t="s">
        <v>1775</v>
      </c>
      <c r="D142" s="832" t="s">
        <v>1776</v>
      </c>
      <c r="E142" s="832" t="s">
        <v>1361</v>
      </c>
      <c r="F142" s="849">
        <v>3</v>
      </c>
      <c r="G142" s="849">
        <v>0</v>
      </c>
      <c r="H142" s="837"/>
      <c r="I142" s="849"/>
      <c r="J142" s="849"/>
      <c r="K142" s="837"/>
      <c r="L142" s="849">
        <v>3</v>
      </c>
      <c r="M142" s="850">
        <v>0</v>
      </c>
    </row>
    <row r="143" spans="1:13" ht="14.4" customHeight="1" x14ac:dyDescent="0.3">
      <c r="A143" s="831" t="s">
        <v>1425</v>
      </c>
      <c r="B143" s="832" t="s">
        <v>1359</v>
      </c>
      <c r="C143" s="832" t="s">
        <v>1362</v>
      </c>
      <c r="D143" s="832" t="s">
        <v>969</v>
      </c>
      <c r="E143" s="832" t="s">
        <v>1363</v>
      </c>
      <c r="F143" s="849"/>
      <c r="G143" s="849"/>
      <c r="H143" s="837"/>
      <c r="I143" s="849">
        <v>7</v>
      </c>
      <c r="J143" s="849">
        <v>0</v>
      </c>
      <c r="K143" s="837"/>
      <c r="L143" s="849">
        <v>7</v>
      </c>
      <c r="M143" s="850">
        <v>0</v>
      </c>
    </row>
    <row r="144" spans="1:13" ht="14.4" customHeight="1" x14ac:dyDescent="0.3">
      <c r="A144" s="831" t="s">
        <v>1425</v>
      </c>
      <c r="B144" s="832" t="s">
        <v>2223</v>
      </c>
      <c r="C144" s="832" t="s">
        <v>1751</v>
      </c>
      <c r="D144" s="832" t="s">
        <v>1512</v>
      </c>
      <c r="E144" s="832" t="s">
        <v>1752</v>
      </c>
      <c r="F144" s="849"/>
      <c r="G144" s="849"/>
      <c r="H144" s="837">
        <v>0</v>
      </c>
      <c r="I144" s="849">
        <v>4</v>
      </c>
      <c r="J144" s="849">
        <v>829.8</v>
      </c>
      <c r="K144" s="837">
        <v>1</v>
      </c>
      <c r="L144" s="849">
        <v>4</v>
      </c>
      <c r="M144" s="850">
        <v>829.8</v>
      </c>
    </row>
    <row r="145" spans="1:13" ht="14.4" customHeight="1" x14ac:dyDescent="0.3">
      <c r="A145" s="831" t="s">
        <v>1426</v>
      </c>
      <c r="B145" s="832" t="s">
        <v>1261</v>
      </c>
      <c r="C145" s="832" t="s">
        <v>1264</v>
      </c>
      <c r="D145" s="832" t="s">
        <v>1018</v>
      </c>
      <c r="E145" s="832" t="s">
        <v>1265</v>
      </c>
      <c r="F145" s="849"/>
      <c r="G145" s="849"/>
      <c r="H145" s="837">
        <v>0</v>
      </c>
      <c r="I145" s="849">
        <v>40</v>
      </c>
      <c r="J145" s="849">
        <v>6174.4000000000005</v>
      </c>
      <c r="K145" s="837">
        <v>1</v>
      </c>
      <c r="L145" s="849">
        <v>40</v>
      </c>
      <c r="M145" s="850">
        <v>6174.4000000000005</v>
      </c>
    </row>
    <row r="146" spans="1:13" ht="14.4" customHeight="1" x14ac:dyDescent="0.3">
      <c r="A146" s="831" t="s">
        <v>1426</v>
      </c>
      <c r="B146" s="832" t="s">
        <v>1261</v>
      </c>
      <c r="C146" s="832" t="s">
        <v>2170</v>
      </c>
      <c r="D146" s="832" t="s">
        <v>2171</v>
      </c>
      <c r="E146" s="832" t="s">
        <v>2229</v>
      </c>
      <c r="F146" s="849"/>
      <c r="G146" s="849"/>
      <c r="H146" s="837">
        <v>0</v>
      </c>
      <c r="I146" s="849">
        <v>1</v>
      </c>
      <c r="J146" s="849">
        <v>66.08</v>
      </c>
      <c r="K146" s="837">
        <v>1</v>
      </c>
      <c r="L146" s="849">
        <v>1</v>
      </c>
      <c r="M146" s="850">
        <v>66.08</v>
      </c>
    </row>
    <row r="147" spans="1:13" ht="14.4" customHeight="1" x14ac:dyDescent="0.3">
      <c r="A147" s="831" t="s">
        <v>1426</v>
      </c>
      <c r="B147" s="832" t="s">
        <v>1261</v>
      </c>
      <c r="C147" s="832" t="s">
        <v>1262</v>
      </c>
      <c r="D147" s="832" t="s">
        <v>1018</v>
      </c>
      <c r="E147" s="832" t="s">
        <v>1263</v>
      </c>
      <c r="F147" s="849"/>
      <c r="G147" s="849"/>
      <c r="H147" s="837">
        <v>0</v>
      </c>
      <c r="I147" s="849">
        <v>1</v>
      </c>
      <c r="J147" s="849">
        <v>225.06</v>
      </c>
      <c r="K147" s="837">
        <v>1</v>
      </c>
      <c r="L147" s="849">
        <v>1</v>
      </c>
      <c r="M147" s="850">
        <v>225.06</v>
      </c>
    </row>
    <row r="148" spans="1:13" ht="14.4" customHeight="1" x14ac:dyDescent="0.3">
      <c r="A148" s="831" t="s">
        <v>1426</v>
      </c>
      <c r="B148" s="832" t="s">
        <v>1316</v>
      </c>
      <c r="C148" s="832" t="s">
        <v>1481</v>
      </c>
      <c r="D148" s="832" t="s">
        <v>641</v>
      </c>
      <c r="E148" s="832" t="s">
        <v>1482</v>
      </c>
      <c r="F148" s="849"/>
      <c r="G148" s="849"/>
      <c r="H148" s="837">
        <v>0</v>
      </c>
      <c r="I148" s="849">
        <v>2</v>
      </c>
      <c r="J148" s="849">
        <v>48.44</v>
      </c>
      <c r="K148" s="837">
        <v>1</v>
      </c>
      <c r="L148" s="849">
        <v>2</v>
      </c>
      <c r="M148" s="850">
        <v>48.44</v>
      </c>
    </row>
    <row r="149" spans="1:13" ht="14.4" customHeight="1" x14ac:dyDescent="0.3">
      <c r="A149" s="831" t="s">
        <v>1426</v>
      </c>
      <c r="B149" s="832" t="s">
        <v>1328</v>
      </c>
      <c r="C149" s="832" t="s">
        <v>1329</v>
      </c>
      <c r="D149" s="832" t="s">
        <v>1330</v>
      </c>
      <c r="E149" s="832" t="s">
        <v>1331</v>
      </c>
      <c r="F149" s="849"/>
      <c r="G149" s="849"/>
      <c r="H149" s="837"/>
      <c r="I149" s="849">
        <v>1</v>
      </c>
      <c r="J149" s="849">
        <v>0</v>
      </c>
      <c r="K149" s="837"/>
      <c r="L149" s="849">
        <v>1</v>
      </c>
      <c r="M149" s="850">
        <v>0</v>
      </c>
    </row>
    <row r="150" spans="1:13" ht="14.4" customHeight="1" x14ac:dyDescent="0.3">
      <c r="A150" s="831" t="s">
        <v>1426</v>
      </c>
      <c r="B150" s="832" t="s">
        <v>2231</v>
      </c>
      <c r="C150" s="832" t="s">
        <v>2192</v>
      </c>
      <c r="D150" s="832" t="s">
        <v>2193</v>
      </c>
      <c r="E150" s="832" t="s">
        <v>2194</v>
      </c>
      <c r="F150" s="849"/>
      <c r="G150" s="849"/>
      <c r="H150" s="837">
        <v>0</v>
      </c>
      <c r="I150" s="849">
        <v>1</v>
      </c>
      <c r="J150" s="849">
        <v>21.79</v>
      </c>
      <c r="K150" s="837">
        <v>1</v>
      </c>
      <c r="L150" s="849">
        <v>1</v>
      </c>
      <c r="M150" s="850">
        <v>21.79</v>
      </c>
    </row>
    <row r="151" spans="1:13" ht="14.4" customHeight="1" x14ac:dyDescent="0.3">
      <c r="A151" s="831" t="s">
        <v>1428</v>
      </c>
      <c r="B151" s="832" t="s">
        <v>1261</v>
      </c>
      <c r="C151" s="832" t="s">
        <v>1264</v>
      </c>
      <c r="D151" s="832" t="s">
        <v>1018</v>
      </c>
      <c r="E151" s="832" t="s">
        <v>1265</v>
      </c>
      <c r="F151" s="849"/>
      <c r="G151" s="849"/>
      <c r="H151" s="837">
        <v>0</v>
      </c>
      <c r="I151" s="849">
        <v>13</v>
      </c>
      <c r="J151" s="849">
        <v>2006.68</v>
      </c>
      <c r="K151" s="837">
        <v>1</v>
      </c>
      <c r="L151" s="849">
        <v>13</v>
      </c>
      <c r="M151" s="850">
        <v>2006.68</v>
      </c>
    </row>
    <row r="152" spans="1:13" ht="14.4" customHeight="1" x14ac:dyDescent="0.3">
      <c r="A152" s="831" t="s">
        <v>1428</v>
      </c>
      <c r="B152" s="832" t="s">
        <v>1316</v>
      </c>
      <c r="C152" s="832" t="s">
        <v>1481</v>
      </c>
      <c r="D152" s="832" t="s">
        <v>641</v>
      </c>
      <c r="E152" s="832" t="s">
        <v>1482</v>
      </c>
      <c r="F152" s="849"/>
      <c r="G152" s="849"/>
      <c r="H152" s="837">
        <v>0</v>
      </c>
      <c r="I152" s="849">
        <v>1</v>
      </c>
      <c r="J152" s="849">
        <v>24.22</v>
      </c>
      <c r="K152" s="837">
        <v>1</v>
      </c>
      <c r="L152" s="849">
        <v>1</v>
      </c>
      <c r="M152" s="850">
        <v>24.22</v>
      </c>
    </row>
    <row r="153" spans="1:13" ht="14.4" customHeight="1" x14ac:dyDescent="0.3">
      <c r="A153" s="831" t="s">
        <v>1429</v>
      </c>
      <c r="B153" s="832" t="s">
        <v>1261</v>
      </c>
      <c r="C153" s="832" t="s">
        <v>1549</v>
      </c>
      <c r="D153" s="832" t="s">
        <v>1018</v>
      </c>
      <c r="E153" s="832" t="s">
        <v>1550</v>
      </c>
      <c r="F153" s="849">
        <v>2</v>
      </c>
      <c r="G153" s="849">
        <v>0</v>
      </c>
      <c r="H153" s="837"/>
      <c r="I153" s="849"/>
      <c r="J153" s="849"/>
      <c r="K153" s="837"/>
      <c r="L153" s="849">
        <v>2</v>
      </c>
      <c r="M153" s="850">
        <v>0</v>
      </c>
    </row>
    <row r="154" spans="1:13" ht="14.4" customHeight="1" x14ac:dyDescent="0.3">
      <c r="A154" s="831" t="s">
        <v>1429</v>
      </c>
      <c r="B154" s="832" t="s">
        <v>1261</v>
      </c>
      <c r="C154" s="832" t="s">
        <v>1264</v>
      </c>
      <c r="D154" s="832" t="s">
        <v>1018</v>
      </c>
      <c r="E154" s="832" t="s">
        <v>1265</v>
      </c>
      <c r="F154" s="849"/>
      <c r="G154" s="849"/>
      <c r="H154" s="837">
        <v>0</v>
      </c>
      <c r="I154" s="849">
        <v>25</v>
      </c>
      <c r="J154" s="849">
        <v>3859</v>
      </c>
      <c r="K154" s="837">
        <v>1</v>
      </c>
      <c r="L154" s="849">
        <v>25</v>
      </c>
      <c r="M154" s="850">
        <v>3859</v>
      </c>
    </row>
    <row r="155" spans="1:13" ht="14.4" customHeight="1" x14ac:dyDescent="0.3">
      <c r="A155" s="831" t="s">
        <v>1429</v>
      </c>
      <c r="B155" s="832" t="s">
        <v>1261</v>
      </c>
      <c r="C155" s="832" t="s">
        <v>1389</v>
      </c>
      <c r="D155" s="832" t="s">
        <v>1390</v>
      </c>
      <c r="E155" s="832" t="s">
        <v>1391</v>
      </c>
      <c r="F155" s="849"/>
      <c r="G155" s="849"/>
      <c r="H155" s="837">
        <v>0</v>
      </c>
      <c r="I155" s="849">
        <v>2</v>
      </c>
      <c r="J155" s="849">
        <v>222.44</v>
      </c>
      <c r="K155" s="837">
        <v>1</v>
      </c>
      <c r="L155" s="849">
        <v>2</v>
      </c>
      <c r="M155" s="850">
        <v>222.44</v>
      </c>
    </row>
    <row r="156" spans="1:13" ht="14.4" customHeight="1" x14ac:dyDescent="0.3">
      <c r="A156" s="831" t="s">
        <v>1429</v>
      </c>
      <c r="B156" s="832" t="s">
        <v>1316</v>
      </c>
      <c r="C156" s="832" t="s">
        <v>1481</v>
      </c>
      <c r="D156" s="832" t="s">
        <v>641</v>
      </c>
      <c r="E156" s="832" t="s">
        <v>1482</v>
      </c>
      <c r="F156" s="849"/>
      <c r="G156" s="849"/>
      <c r="H156" s="837">
        <v>0</v>
      </c>
      <c r="I156" s="849">
        <v>2</v>
      </c>
      <c r="J156" s="849">
        <v>48.44</v>
      </c>
      <c r="K156" s="837">
        <v>1</v>
      </c>
      <c r="L156" s="849">
        <v>2</v>
      </c>
      <c r="M156" s="850">
        <v>48.44</v>
      </c>
    </row>
    <row r="157" spans="1:13" ht="14.4" customHeight="1" x14ac:dyDescent="0.3">
      <c r="A157" s="831" t="s">
        <v>1430</v>
      </c>
      <c r="B157" s="832" t="s">
        <v>1261</v>
      </c>
      <c r="C157" s="832" t="s">
        <v>1591</v>
      </c>
      <c r="D157" s="832" t="s">
        <v>1592</v>
      </c>
      <c r="E157" s="832" t="s">
        <v>1593</v>
      </c>
      <c r="F157" s="849">
        <v>1</v>
      </c>
      <c r="G157" s="849">
        <v>154.36000000000001</v>
      </c>
      <c r="H157" s="837">
        <v>1</v>
      </c>
      <c r="I157" s="849"/>
      <c r="J157" s="849"/>
      <c r="K157" s="837">
        <v>0</v>
      </c>
      <c r="L157" s="849">
        <v>1</v>
      </c>
      <c r="M157" s="850">
        <v>154.36000000000001</v>
      </c>
    </row>
    <row r="158" spans="1:13" ht="14.4" customHeight="1" x14ac:dyDescent="0.3">
      <c r="A158" s="831" t="s">
        <v>1430</v>
      </c>
      <c r="B158" s="832" t="s">
        <v>1261</v>
      </c>
      <c r="C158" s="832" t="s">
        <v>1549</v>
      </c>
      <c r="D158" s="832" t="s">
        <v>1018</v>
      </c>
      <c r="E158" s="832" t="s">
        <v>1550</v>
      </c>
      <c r="F158" s="849">
        <v>1</v>
      </c>
      <c r="G158" s="849">
        <v>0</v>
      </c>
      <c r="H158" s="837"/>
      <c r="I158" s="849"/>
      <c r="J158" s="849"/>
      <c r="K158" s="837"/>
      <c r="L158" s="849">
        <v>1</v>
      </c>
      <c r="M158" s="850">
        <v>0</v>
      </c>
    </row>
    <row r="159" spans="1:13" ht="14.4" customHeight="1" x14ac:dyDescent="0.3">
      <c r="A159" s="831" t="s">
        <v>1430</v>
      </c>
      <c r="B159" s="832" t="s">
        <v>1261</v>
      </c>
      <c r="C159" s="832" t="s">
        <v>1264</v>
      </c>
      <c r="D159" s="832" t="s">
        <v>1018</v>
      </c>
      <c r="E159" s="832" t="s">
        <v>1265</v>
      </c>
      <c r="F159" s="849"/>
      <c r="G159" s="849"/>
      <c r="H159" s="837">
        <v>0</v>
      </c>
      <c r="I159" s="849">
        <v>46</v>
      </c>
      <c r="J159" s="849">
        <v>7100.5600000000013</v>
      </c>
      <c r="K159" s="837">
        <v>1</v>
      </c>
      <c r="L159" s="849">
        <v>46</v>
      </c>
      <c r="M159" s="850">
        <v>7100.5600000000013</v>
      </c>
    </row>
    <row r="160" spans="1:13" ht="14.4" customHeight="1" x14ac:dyDescent="0.3">
      <c r="A160" s="831" t="s">
        <v>1430</v>
      </c>
      <c r="B160" s="832" t="s">
        <v>1316</v>
      </c>
      <c r="C160" s="832" t="s">
        <v>1481</v>
      </c>
      <c r="D160" s="832" t="s">
        <v>641</v>
      </c>
      <c r="E160" s="832" t="s">
        <v>1482</v>
      </c>
      <c r="F160" s="849"/>
      <c r="G160" s="849"/>
      <c r="H160" s="837">
        <v>0</v>
      </c>
      <c r="I160" s="849">
        <v>2</v>
      </c>
      <c r="J160" s="849">
        <v>48.44</v>
      </c>
      <c r="K160" s="837">
        <v>1</v>
      </c>
      <c r="L160" s="849">
        <v>2</v>
      </c>
      <c r="M160" s="850">
        <v>48.44</v>
      </c>
    </row>
    <row r="161" spans="1:13" ht="14.4" customHeight="1" x14ac:dyDescent="0.3">
      <c r="A161" s="831" t="s">
        <v>1431</v>
      </c>
      <c r="B161" s="832" t="s">
        <v>1261</v>
      </c>
      <c r="C161" s="832" t="s">
        <v>1264</v>
      </c>
      <c r="D161" s="832" t="s">
        <v>1018</v>
      </c>
      <c r="E161" s="832" t="s">
        <v>1265</v>
      </c>
      <c r="F161" s="849"/>
      <c r="G161" s="849"/>
      <c r="H161" s="837">
        <v>0</v>
      </c>
      <c r="I161" s="849">
        <v>60</v>
      </c>
      <c r="J161" s="849">
        <v>9261.6000000000022</v>
      </c>
      <c r="K161" s="837">
        <v>1</v>
      </c>
      <c r="L161" s="849">
        <v>60</v>
      </c>
      <c r="M161" s="850">
        <v>9261.6000000000022</v>
      </c>
    </row>
    <row r="162" spans="1:13" ht="14.4" customHeight="1" x14ac:dyDescent="0.3">
      <c r="A162" s="831" t="s">
        <v>1431</v>
      </c>
      <c r="B162" s="832" t="s">
        <v>1270</v>
      </c>
      <c r="C162" s="832" t="s">
        <v>1555</v>
      </c>
      <c r="D162" s="832" t="s">
        <v>1272</v>
      </c>
      <c r="E162" s="832" t="s">
        <v>1556</v>
      </c>
      <c r="F162" s="849">
        <v>1</v>
      </c>
      <c r="G162" s="849">
        <v>238.72</v>
      </c>
      <c r="H162" s="837">
        <v>1</v>
      </c>
      <c r="I162" s="849"/>
      <c r="J162" s="849"/>
      <c r="K162" s="837">
        <v>0</v>
      </c>
      <c r="L162" s="849">
        <v>1</v>
      </c>
      <c r="M162" s="850">
        <v>238.72</v>
      </c>
    </row>
    <row r="163" spans="1:13" ht="14.4" customHeight="1" x14ac:dyDescent="0.3">
      <c r="A163" s="831" t="s">
        <v>1431</v>
      </c>
      <c r="B163" s="832" t="s">
        <v>1316</v>
      </c>
      <c r="C163" s="832" t="s">
        <v>1481</v>
      </c>
      <c r="D163" s="832" t="s">
        <v>641</v>
      </c>
      <c r="E163" s="832" t="s">
        <v>1482</v>
      </c>
      <c r="F163" s="849"/>
      <c r="G163" s="849"/>
      <c r="H163" s="837">
        <v>0</v>
      </c>
      <c r="I163" s="849">
        <v>2</v>
      </c>
      <c r="J163" s="849">
        <v>48.44</v>
      </c>
      <c r="K163" s="837">
        <v>1</v>
      </c>
      <c r="L163" s="849">
        <v>2</v>
      </c>
      <c r="M163" s="850">
        <v>48.44</v>
      </c>
    </row>
    <row r="164" spans="1:13" ht="14.4" customHeight="1" x14ac:dyDescent="0.3">
      <c r="A164" s="831" t="s">
        <v>1431</v>
      </c>
      <c r="B164" s="832" t="s">
        <v>1316</v>
      </c>
      <c r="C164" s="832" t="s">
        <v>1317</v>
      </c>
      <c r="D164" s="832" t="s">
        <v>641</v>
      </c>
      <c r="E164" s="832" t="s">
        <v>1318</v>
      </c>
      <c r="F164" s="849"/>
      <c r="G164" s="849"/>
      <c r="H164" s="837">
        <v>0</v>
      </c>
      <c r="I164" s="849">
        <v>2</v>
      </c>
      <c r="J164" s="849">
        <v>96.84</v>
      </c>
      <c r="K164" s="837">
        <v>1</v>
      </c>
      <c r="L164" s="849">
        <v>2</v>
      </c>
      <c r="M164" s="850">
        <v>96.84</v>
      </c>
    </row>
    <row r="165" spans="1:13" ht="14.4" customHeight="1" x14ac:dyDescent="0.3">
      <c r="A165" s="831" t="s">
        <v>1432</v>
      </c>
      <c r="B165" s="832" t="s">
        <v>1248</v>
      </c>
      <c r="C165" s="832" t="s">
        <v>1249</v>
      </c>
      <c r="D165" s="832" t="s">
        <v>1250</v>
      </c>
      <c r="E165" s="832" t="s">
        <v>1251</v>
      </c>
      <c r="F165" s="849"/>
      <c r="G165" s="849"/>
      <c r="H165" s="837">
        <v>0</v>
      </c>
      <c r="I165" s="849">
        <v>1</v>
      </c>
      <c r="J165" s="849">
        <v>79.11</v>
      </c>
      <c r="K165" s="837">
        <v>1</v>
      </c>
      <c r="L165" s="849">
        <v>1</v>
      </c>
      <c r="M165" s="850">
        <v>79.11</v>
      </c>
    </row>
    <row r="166" spans="1:13" ht="14.4" customHeight="1" x14ac:dyDescent="0.3">
      <c r="A166" s="831" t="s">
        <v>1432</v>
      </c>
      <c r="B166" s="832" t="s">
        <v>2232</v>
      </c>
      <c r="C166" s="832" t="s">
        <v>1824</v>
      </c>
      <c r="D166" s="832" t="s">
        <v>1825</v>
      </c>
      <c r="E166" s="832" t="s">
        <v>1826</v>
      </c>
      <c r="F166" s="849">
        <v>1</v>
      </c>
      <c r="G166" s="849">
        <v>110.19</v>
      </c>
      <c r="H166" s="837">
        <v>1</v>
      </c>
      <c r="I166" s="849"/>
      <c r="J166" s="849"/>
      <c r="K166" s="837">
        <v>0</v>
      </c>
      <c r="L166" s="849">
        <v>1</v>
      </c>
      <c r="M166" s="850">
        <v>110.19</v>
      </c>
    </row>
    <row r="167" spans="1:13" ht="14.4" customHeight="1" x14ac:dyDescent="0.3">
      <c r="A167" s="831" t="s">
        <v>1432</v>
      </c>
      <c r="B167" s="832" t="s">
        <v>1261</v>
      </c>
      <c r="C167" s="832" t="s">
        <v>1591</v>
      </c>
      <c r="D167" s="832" t="s">
        <v>1592</v>
      </c>
      <c r="E167" s="832" t="s">
        <v>1593</v>
      </c>
      <c r="F167" s="849">
        <v>2</v>
      </c>
      <c r="G167" s="849">
        <v>308.72000000000003</v>
      </c>
      <c r="H167" s="837">
        <v>1</v>
      </c>
      <c r="I167" s="849"/>
      <c r="J167" s="849"/>
      <c r="K167" s="837">
        <v>0</v>
      </c>
      <c r="L167" s="849">
        <v>2</v>
      </c>
      <c r="M167" s="850">
        <v>308.72000000000003</v>
      </c>
    </row>
    <row r="168" spans="1:13" ht="14.4" customHeight="1" x14ac:dyDescent="0.3">
      <c r="A168" s="831" t="s">
        <v>1432</v>
      </c>
      <c r="B168" s="832" t="s">
        <v>1261</v>
      </c>
      <c r="C168" s="832" t="s">
        <v>1549</v>
      </c>
      <c r="D168" s="832" t="s">
        <v>1018</v>
      </c>
      <c r="E168" s="832" t="s">
        <v>1550</v>
      </c>
      <c r="F168" s="849">
        <v>3</v>
      </c>
      <c r="G168" s="849">
        <v>0</v>
      </c>
      <c r="H168" s="837"/>
      <c r="I168" s="849"/>
      <c r="J168" s="849"/>
      <c r="K168" s="837"/>
      <c r="L168" s="849">
        <v>3</v>
      </c>
      <c r="M168" s="850">
        <v>0</v>
      </c>
    </row>
    <row r="169" spans="1:13" ht="14.4" customHeight="1" x14ac:dyDescent="0.3">
      <c r="A169" s="831" t="s">
        <v>1432</v>
      </c>
      <c r="B169" s="832" t="s">
        <v>1261</v>
      </c>
      <c r="C169" s="832" t="s">
        <v>1264</v>
      </c>
      <c r="D169" s="832" t="s">
        <v>1018</v>
      </c>
      <c r="E169" s="832" t="s">
        <v>1265</v>
      </c>
      <c r="F169" s="849"/>
      <c r="G169" s="849"/>
      <c r="H169" s="837">
        <v>0</v>
      </c>
      <c r="I169" s="849">
        <v>325</v>
      </c>
      <c r="J169" s="849">
        <v>50167.000000000007</v>
      </c>
      <c r="K169" s="837">
        <v>1</v>
      </c>
      <c r="L169" s="849">
        <v>325</v>
      </c>
      <c r="M169" s="850">
        <v>50167.000000000007</v>
      </c>
    </row>
    <row r="170" spans="1:13" ht="14.4" customHeight="1" x14ac:dyDescent="0.3">
      <c r="A170" s="831" t="s">
        <v>1432</v>
      </c>
      <c r="B170" s="832" t="s">
        <v>1261</v>
      </c>
      <c r="C170" s="832" t="s">
        <v>2170</v>
      </c>
      <c r="D170" s="832" t="s">
        <v>2171</v>
      </c>
      <c r="E170" s="832" t="s">
        <v>2229</v>
      </c>
      <c r="F170" s="849"/>
      <c r="G170" s="849"/>
      <c r="H170" s="837">
        <v>0</v>
      </c>
      <c r="I170" s="849">
        <v>1</v>
      </c>
      <c r="J170" s="849">
        <v>66.08</v>
      </c>
      <c r="K170" s="837">
        <v>1</v>
      </c>
      <c r="L170" s="849">
        <v>1</v>
      </c>
      <c r="M170" s="850">
        <v>66.08</v>
      </c>
    </row>
    <row r="171" spans="1:13" ht="14.4" customHeight="1" x14ac:dyDescent="0.3">
      <c r="A171" s="831" t="s">
        <v>1432</v>
      </c>
      <c r="B171" s="832" t="s">
        <v>1261</v>
      </c>
      <c r="C171" s="832" t="s">
        <v>1389</v>
      </c>
      <c r="D171" s="832" t="s">
        <v>1390</v>
      </c>
      <c r="E171" s="832" t="s">
        <v>1391</v>
      </c>
      <c r="F171" s="849"/>
      <c r="G171" s="849"/>
      <c r="H171" s="837">
        <v>0</v>
      </c>
      <c r="I171" s="849">
        <v>3</v>
      </c>
      <c r="J171" s="849">
        <v>333.65999999999997</v>
      </c>
      <c r="K171" s="837">
        <v>1</v>
      </c>
      <c r="L171" s="849">
        <v>3</v>
      </c>
      <c r="M171" s="850">
        <v>333.65999999999997</v>
      </c>
    </row>
    <row r="172" spans="1:13" ht="14.4" customHeight="1" x14ac:dyDescent="0.3">
      <c r="A172" s="831" t="s">
        <v>1432</v>
      </c>
      <c r="B172" s="832" t="s">
        <v>1261</v>
      </c>
      <c r="C172" s="832" t="s">
        <v>1386</v>
      </c>
      <c r="D172" s="832" t="s">
        <v>1387</v>
      </c>
      <c r="E172" s="832" t="s">
        <v>1388</v>
      </c>
      <c r="F172" s="849"/>
      <c r="G172" s="849"/>
      <c r="H172" s="837">
        <v>0</v>
      </c>
      <c r="I172" s="849">
        <v>1</v>
      </c>
      <c r="J172" s="849">
        <v>149.52000000000001</v>
      </c>
      <c r="K172" s="837">
        <v>1</v>
      </c>
      <c r="L172" s="849">
        <v>1</v>
      </c>
      <c r="M172" s="850">
        <v>149.52000000000001</v>
      </c>
    </row>
    <row r="173" spans="1:13" ht="14.4" customHeight="1" x14ac:dyDescent="0.3">
      <c r="A173" s="831" t="s">
        <v>1432</v>
      </c>
      <c r="B173" s="832" t="s">
        <v>1261</v>
      </c>
      <c r="C173" s="832" t="s">
        <v>1738</v>
      </c>
      <c r="D173" s="832" t="s">
        <v>1739</v>
      </c>
      <c r="E173" s="832" t="s">
        <v>2218</v>
      </c>
      <c r="F173" s="849"/>
      <c r="G173" s="849"/>
      <c r="H173" s="837">
        <v>0</v>
      </c>
      <c r="I173" s="849">
        <v>1</v>
      </c>
      <c r="J173" s="849">
        <v>75.73</v>
      </c>
      <c r="K173" s="837">
        <v>1</v>
      </c>
      <c r="L173" s="849">
        <v>1</v>
      </c>
      <c r="M173" s="850">
        <v>75.73</v>
      </c>
    </row>
    <row r="174" spans="1:13" ht="14.4" customHeight="1" x14ac:dyDescent="0.3">
      <c r="A174" s="831" t="s">
        <v>1432</v>
      </c>
      <c r="B174" s="832" t="s">
        <v>1270</v>
      </c>
      <c r="C174" s="832" t="s">
        <v>1271</v>
      </c>
      <c r="D174" s="832" t="s">
        <v>1272</v>
      </c>
      <c r="E174" s="832" t="s">
        <v>1033</v>
      </c>
      <c r="F174" s="849">
        <v>3</v>
      </c>
      <c r="G174" s="849">
        <v>511.56000000000006</v>
      </c>
      <c r="H174" s="837">
        <v>1</v>
      </c>
      <c r="I174" s="849"/>
      <c r="J174" s="849"/>
      <c r="K174" s="837">
        <v>0</v>
      </c>
      <c r="L174" s="849">
        <v>3</v>
      </c>
      <c r="M174" s="850">
        <v>511.56000000000006</v>
      </c>
    </row>
    <row r="175" spans="1:13" ht="14.4" customHeight="1" x14ac:dyDescent="0.3">
      <c r="A175" s="831" t="s">
        <v>1432</v>
      </c>
      <c r="B175" s="832" t="s">
        <v>1270</v>
      </c>
      <c r="C175" s="832" t="s">
        <v>1555</v>
      </c>
      <c r="D175" s="832" t="s">
        <v>1272</v>
      </c>
      <c r="E175" s="832" t="s">
        <v>1556</v>
      </c>
      <c r="F175" s="849">
        <v>3</v>
      </c>
      <c r="G175" s="849">
        <v>716.16</v>
      </c>
      <c r="H175" s="837">
        <v>1</v>
      </c>
      <c r="I175" s="849"/>
      <c r="J175" s="849"/>
      <c r="K175" s="837">
        <v>0</v>
      </c>
      <c r="L175" s="849">
        <v>3</v>
      </c>
      <c r="M175" s="850">
        <v>716.16</v>
      </c>
    </row>
    <row r="176" spans="1:13" ht="14.4" customHeight="1" x14ac:dyDescent="0.3">
      <c r="A176" s="831" t="s">
        <v>1432</v>
      </c>
      <c r="B176" s="832" t="s">
        <v>1270</v>
      </c>
      <c r="C176" s="832" t="s">
        <v>1508</v>
      </c>
      <c r="D176" s="832" t="s">
        <v>1509</v>
      </c>
      <c r="E176" s="832" t="s">
        <v>1033</v>
      </c>
      <c r="F176" s="849"/>
      <c r="G176" s="849"/>
      <c r="H176" s="837">
        <v>0</v>
      </c>
      <c r="I176" s="849">
        <v>1</v>
      </c>
      <c r="J176" s="849">
        <v>170.52</v>
      </c>
      <c r="K176" s="837">
        <v>1</v>
      </c>
      <c r="L176" s="849">
        <v>1</v>
      </c>
      <c r="M176" s="850">
        <v>170.52</v>
      </c>
    </row>
    <row r="177" spans="1:13" ht="14.4" customHeight="1" x14ac:dyDescent="0.3">
      <c r="A177" s="831" t="s">
        <v>1432</v>
      </c>
      <c r="B177" s="832" t="s">
        <v>2230</v>
      </c>
      <c r="C177" s="832" t="s">
        <v>1786</v>
      </c>
      <c r="D177" s="832" t="s">
        <v>1787</v>
      </c>
      <c r="E177" s="832" t="s">
        <v>1745</v>
      </c>
      <c r="F177" s="849"/>
      <c r="G177" s="849"/>
      <c r="H177" s="837">
        <v>0</v>
      </c>
      <c r="I177" s="849">
        <v>3</v>
      </c>
      <c r="J177" s="849">
        <v>211.62</v>
      </c>
      <c r="K177" s="837">
        <v>1</v>
      </c>
      <c r="L177" s="849">
        <v>3</v>
      </c>
      <c r="M177" s="850">
        <v>211.62</v>
      </c>
    </row>
    <row r="178" spans="1:13" ht="14.4" customHeight="1" x14ac:dyDescent="0.3">
      <c r="A178" s="831" t="s">
        <v>1432</v>
      </c>
      <c r="B178" s="832" t="s">
        <v>2230</v>
      </c>
      <c r="C178" s="832" t="s">
        <v>1788</v>
      </c>
      <c r="D178" s="832" t="s">
        <v>1787</v>
      </c>
      <c r="E178" s="832" t="s">
        <v>1789</v>
      </c>
      <c r="F178" s="849"/>
      <c r="G178" s="849"/>
      <c r="H178" s="837">
        <v>0</v>
      </c>
      <c r="I178" s="849">
        <v>1</v>
      </c>
      <c r="J178" s="849">
        <v>141.09</v>
      </c>
      <c r="K178" s="837">
        <v>1</v>
      </c>
      <c r="L178" s="849">
        <v>1</v>
      </c>
      <c r="M178" s="850">
        <v>141.09</v>
      </c>
    </row>
    <row r="179" spans="1:13" ht="14.4" customHeight="1" x14ac:dyDescent="0.3">
      <c r="A179" s="831" t="s">
        <v>1432</v>
      </c>
      <c r="B179" s="832" t="s">
        <v>1284</v>
      </c>
      <c r="C179" s="832" t="s">
        <v>1540</v>
      </c>
      <c r="D179" s="832" t="s">
        <v>1457</v>
      </c>
      <c r="E179" s="832" t="s">
        <v>1458</v>
      </c>
      <c r="F179" s="849">
        <v>6</v>
      </c>
      <c r="G179" s="849">
        <v>797.88</v>
      </c>
      <c r="H179" s="837">
        <v>1</v>
      </c>
      <c r="I179" s="849"/>
      <c r="J179" s="849"/>
      <c r="K179" s="837">
        <v>0</v>
      </c>
      <c r="L179" s="849">
        <v>6</v>
      </c>
      <c r="M179" s="850">
        <v>797.88</v>
      </c>
    </row>
    <row r="180" spans="1:13" ht="14.4" customHeight="1" x14ac:dyDescent="0.3">
      <c r="A180" s="831" t="s">
        <v>1432</v>
      </c>
      <c r="B180" s="832" t="s">
        <v>1307</v>
      </c>
      <c r="C180" s="832" t="s">
        <v>1313</v>
      </c>
      <c r="D180" s="832" t="s">
        <v>1314</v>
      </c>
      <c r="E180" s="832" t="s">
        <v>1315</v>
      </c>
      <c r="F180" s="849"/>
      <c r="G180" s="849"/>
      <c r="H180" s="837">
        <v>0</v>
      </c>
      <c r="I180" s="849">
        <v>1</v>
      </c>
      <c r="J180" s="849">
        <v>3231.81</v>
      </c>
      <c r="K180" s="837">
        <v>1</v>
      </c>
      <c r="L180" s="849">
        <v>1</v>
      </c>
      <c r="M180" s="850">
        <v>3231.81</v>
      </c>
    </row>
    <row r="181" spans="1:13" ht="14.4" customHeight="1" x14ac:dyDescent="0.3">
      <c r="A181" s="831" t="s">
        <v>1432</v>
      </c>
      <c r="B181" s="832" t="s">
        <v>1316</v>
      </c>
      <c r="C181" s="832" t="s">
        <v>1481</v>
      </c>
      <c r="D181" s="832" t="s">
        <v>641</v>
      </c>
      <c r="E181" s="832" t="s">
        <v>1482</v>
      </c>
      <c r="F181" s="849"/>
      <c r="G181" s="849"/>
      <c r="H181" s="837">
        <v>0</v>
      </c>
      <c r="I181" s="849">
        <v>55</v>
      </c>
      <c r="J181" s="849">
        <v>1332.1000000000001</v>
      </c>
      <c r="K181" s="837">
        <v>1</v>
      </c>
      <c r="L181" s="849">
        <v>55</v>
      </c>
      <c r="M181" s="850">
        <v>1332.1000000000001</v>
      </c>
    </row>
    <row r="182" spans="1:13" ht="14.4" customHeight="1" x14ac:dyDescent="0.3">
      <c r="A182" s="831" t="s">
        <v>1432</v>
      </c>
      <c r="B182" s="832" t="s">
        <v>1316</v>
      </c>
      <c r="C182" s="832" t="s">
        <v>1819</v>
      </c>
      <c r="D182" s="832" t="s">
        <v>641</v>
      </c>
      <c r="E182" s="832" t="s">
        <v>1820</v>
      </c>
      <c r="F182" s="849">
        <v>1</v>
      </c>
      <c r="G182" s="849">
        <v>0</v>
      </c>
      <c r="H182" s="837"/>
      <c r="I182" s="849"/>
      <c r="J182" s="849"/>
      <c r="K182" s="837"/>
      <c r="L182" s="849">
        <v>1</v>
      </c>
      <c r="M182" s="850">
        <v>0</v>
      </c>
    </row>
    <row r="183" spans="1:13" ht="14.4" customHeight="1" x14ac:dyDescent="0.3">
      <c r="A183" s="831" t="s">
        <v>1432</v>
      </c>
      <c r="B183" s="832" t="s">
        <v>1316</v>
      </c>
      <c r="C183" s="832" t="s">
        <v>1821</v>
      </c>
      <c r="D183" s="832" t="s">
        <v>641</v>
      </c>
      <c r="E183" s="832" t="s">
        <v>1482</v>
      </c>
      <c r="F183" s="849">
        <v>2</v>
      </c>
      <c r="G183" s="849">
        <v>48.44</v>
      </c>
      <c r="H183" s="837">
        <v>1</v>
      </c>
      <c r="I183" s="849"/>
      <c r="J183" s="849"/>
      <c r="K183" s="837">
        <v>0</v>
      </c>
      <c r="L183" s="849">
        <v>2</v>
      </c>
      <c r="M183" s="850">
        <v>48.44</v>
      </c>
    </row>
    <row r="184" spans="1:13" ht="14.4" customHeight="1" x14ac:dyDescent="0.3">
      <c r="A184" s="831" t="s">
        <v>1432</v>
      </c>
      <c r="B184" s="832" t="s">
        <v>1328</v>
      </c>
      <c r="C184" s="832" t="s">
        <v>1329</v>
      </c>
      <c r="D184" s="832" t="s">
        <v>1330</v>
      </c>
      <c r="E184" s="832" t="s">
        <v>1331</v>
      </c>
      <c r="F184" s="849"/>
      <c r="G184" s="849"/>
      <c r="H184" s="837"/>
      <c r="I184" s="849">
        <v>1</v>
      </c>
      <c r="J184" s="849">
        <v>0</v>
      </c>
      <c r="K184" s="837"/>
      <c r="L184" s="849">
        <v>1</v>
      </c>
      <c r="M184" s="850">
        <v>0</v>
      </c>
    </row>
    <row r="185" spans="1:13" ht="14.4" customHeight="1" x14ac:dyDescent="0.3">
      <c r="A185" s="831" t="s">
        <v>1432</v>
      </c>
      <c r="B185" s="832" t="s">
        <v>2228</v>
      </c>
      <c r="C185" s="832" t="s">
        <v>1813</v>
      </c>
      <c r="D185" s="832" t="s">
        <v>1715</v>
      </c>
      <c r="E185" s="832" t="s">
        <v>1814</v>
      </c>
      <c r="F185" s="849"/>
      <c r="G185" s="849"/>
      <c r="H185" s="837">
        <v>0</v>
      </c>
      <c r="I185" s="849">
        <v>1</v>
      </c>
      <c r="J185" s="849">
        <v>207.45</v>
      </c>
      <c r="K185" s="837">
        <v>1</v>
      </c>
      <c r="L185" s="849">
        <v>1</v>
      </c>
      <c r="M185" s="850">
        <v>207.45</v>
      </c>
    </row>
    <row r="186" spans="1:13" ht="14.4" customHeight="1" x14ac:dyDescent="0.3">
      <c r="A186" s="831" t="s">
        <v>1432</v>
      </c>
      <c r="B186" s="832" t="s">
        <v>2223</v>
      </c>
      <c r="C186" s="832" t="s">
        <v>1792</v>
      </c>
      <c r="D186" s="832" t="s">
        <v>1793</v>
      </c>
      <c r="E186" s="832" t="s">
        <v>1794</v>
      </c>
      <c r="F186" s="849">
        <v>1</v>
      </c>
      <c r="G186" s="849">
        <v>115.26</v>
      </c>
      <c r="H186" s="837">
        <v>1</v>
      </c>
      <c r="I186" s="849"/>
      <c r="J186" s="849"/>
      <c r="K186" s="837">
        <v>0</v>
      </c>
      <c r="L186" s="849">
        <v>1</v>
      </c>
      <c r="M186" s="850">
        <v>115.26</v>
      </c>
    </row>
    <row r="187" spans="1:13" ht="14.4" customHeight="1" x14ac:dyDescent="0.3">
      <c r="A187" s="831" t="s">
        <v>1433</v>
      </c>
      <c r="B187" s="832" t="s">
        <v>1261</v>
      </c>
      <c r="C187" s="832" t="s">
        <v>1264</v>
      </c>
      <c r="D187" s="832" t="s">
        <v>1018</v>
      </c>
      <c r="E187" s="832" t="s">
        <v>1265</v>
      </c>
      <c r="F187" s="849"/>
      <c r="G187" s="849"/>
      <c r="H187" s="837">
        <v>0</v>
      </c>
      <c r="I187" s="849">
        <v>26</v>
      </c>
      <c r="J187" s="849">
        <v>4013.36</v>
      </c>
      <c r="K187" s="837">
        <v>1</v>
      </c>
      <c r="L187" s="849">
        <v>26</v>
      </c>
      <c r="M187" s="850">
        <v>4013.36</v>
      </c>
    </row>
    <row r="188" spans="1:13" ht="14.4" customHeight="1" x14ac:dyDescent="0.3">
      <c r="A188" s="831" t="s">
        <v>1433</v>
      </c>
      <c r="B188" s="832" t="s">
        <v>1261</v>
      </c>
      <c r="C188" s="832" t="s">
        <v>2170</v>
      </c>
      <c r="D188" s="832" t="s">
        <v>2171</v>
      </c>
      <c r="E188" s="832" t="s">
        <v>2229</v>
      </c>
      <c r="F188" s="849"/>
      <c r="G188" s="849"/>
      <c r="H188" s="837">
        <v>0</v>
      </c>
      <c r="I188" s="849">
        <v>1</v>
      </c>
      <c r="J188" s="849">
        <v>66.08</v>
      </c>
      <c r="K188" s="837">
        <v>1</v>
      </c>
      <c r="L188" s="849">
        <v>1</v>
      </c>
      <c r="M188" s="850">
        <v>66.08</v>
      </c>
    </row>
    <row r="189" spans="1:13" ht="14.4" customHeight="1" x14ac:dyDescent="0.3">
      <c r="A189" s="831" t="s">
        <v>1433</v>
      </c>
      <c r="B189" s="832" t="s">
        <v>1261</v>
      </c>
      <c r="C189" s="832" t="s">
        <v>1389</v>
      </c>
      <c r="D189" s="832" t="s">
        <v>1390</v>
      </c>
      <c r="E189" s="832" t="s">
        <v>1391</v>
      </c>
      <c r="F189" s="849"/>
      <c r="G189" s="849"/>
      <c r="H189" s="837">
        <v>0</v>
      </c>
      <c r="I189" s="849">
        <v>2</v>
      </c>
      <c r="J189" s="849">
        <v>222.44</v>
      </c>
      <c r="K189" s="837">
        <v>1</v>
      </c>
      <c r="L189" s="849">
        <v>2</v>
      </c>
      <c r="M189" s="850">
        <v>222.44</v>
      </c>
    </row>
    <row r="190" spans="1:13" ht="14.4" customHeight="1" x14ac:dyDescent="0.3">
      <c r="A190" s="831" t="s">
        <v>1433</v>
      </c>
      <c r="B190" s="832" t="s">
        <v>1261</v>
      </c>
      <c r="C190" s="832" t="s">
        <v>1262</v>
      </c>
      <c r="D190" s="832" t="s">
        <v>1018</v>
      </c>
      <c r="E190" s="832" t="s">
        <v>1263</v>
      </c>
      <c r="F190" s="849"/>
      <c r="G190" s="849"/>
      <c r="H190" s="837">
        <v>0</v>
      </c>
      <c r="I190" s="849">
        <v>1</v>
      </c>
      <c r="J190" s="849">
        <v>225.06</v>
      </c>
      <c r="K190" s="837">
        <v>1</v>
      </c>
      <c r="L190" s="849">
        <v>1</v>
      </c>
      <c r="M190" s="850">
        <v>225.06</v>
      </c>
    </row>
    <row r="191" spans="1:13" ht="14.4" customHeight="1" x14ac:dyDescent="0.3">
      <c r="A191" s="831" t="s">
        <v>1433</v>
      </c>
      <c r="B191" s="832" t="s">
        <v>1316</v>
      </c>
      <c r="C191" s="832" t="s">
        <v>1481</v>
      </c>
      <c r="D191" s="832" t="s">
        <v>641</v>
      </c>
      <c r="E191" s="832" t="s">
        <v>1482</v>
      </c>
      <c r="F191" s="849"/>
      <c r="G191" s="849"/>
      <c r="H191" s="837">
        <v>0</v>
      </c>
      <c r="I191" s="849">
        <v>3</v>
      </c>
      <c r="J191" s="849">
        <v>72.66</v>
      </c>
      <c r="K191" s="837">
        <v>1</v>
      </c>
      <c r="L191" s="849">
        <v>3</v>
      </c>
      <c r="M191" s="850">
        <v>72.66</v>
      </c>
    </row>
    <row r="192" spans="1:13" ht="14.4" customHeight="1" x14ac:dyDescent="0.3">
      <c r="A192" s="831" t="s">
        <v>1433</v>
      </c>
      <c r="B192" s="832" t="s">
        <v>2220</v>
      </c>
      <c r="C192" s="832" t="s">
        <v>1515</v>
      </c>
      <c r="D192" s="832" t="s">
        <v>1516</v>
      </c>
      <c r="E192" s="832" t="s">
        <v>1517</v>
      </c>
      <c r="F192" s="849"/>
      <c r="G192" s="849"/>
      <c r="H192" s="837">
        <v>0</v>
      </c>
      <c r="I192" s="849">
        <v>1</v>
      </c>
      <c r="J192" s="849">
        <v>141.25</v>
      </c>
      <c r="K192" s="837">
        <v>1</v>
      </c>
      <c r="L192" s="849">
        <v>1</v>
      </c>
      <c r="M192" s="850">
        <v>141.25</v>
      </c>
    </row>
    <row r="193" spans="1:13" ht="14.4" customHeight="1" x14ac:dyDescent="0.3">
      <c r="A193" s="831" t="s">
        <v>1434</v>
      </c>
      <c r="B193" s="832" t="s">
        <v>1261</v>
      </c>
      <c r="C193" s="832" t="s">
        <v>1264</v>
      </c>
      <c r="D193" s="832" t="s">
        <v>1018</v>
      </c>
      <c r="E193" s="832" t="s">
        <v>1265</v>
      </c>
      <c r="F193" s="849"/>
      <c r="G193" s="849"/>
      <c r="H193" s="837">
        <v>0</v>
      </c>
      <c r="I193" s="849">
        <v>1</v>
      </c>
      <c r="J193" s="849">
        <v>154.36000000000001</v>
      </c>
      <c r="K193" s="837">
        <v>1</v>
      </c>
      <c r="L193" s="849">
        <v>1</v>
      </c>
      <c r="M193" s="850">
        <v>154.36000000000001</v>
      </c>
    </row>
    <row r="194" spans="1:13" ht="14.4" customHeight="1" x14ac:dyDescent="0.3">
      <c r="A194" s="831" t="s">
        <v>1435</v>
      </c>
      <c r="B194" s="832" t="s">
        <v>1261</v>
      </c>
      <c r="C194" s="832" t="s">
        <v>1264</v>
      </c>
      <c r="D194" s="832" t="s">
        <v>1018</v>
      </c>
      <c r="E194" s="832" t="s">
        <v>1265</v>
      </c>
      <c r="F194" s="849"/>
      <c r="G194" s="849"/>
      <c r="H194" s="837">
        <v>0</v>
      </c>
      <c r="I194" s="849">
        <v>69</v>
      </c>
      <c r="J194" s="849">
        <v>10650.84</v>
      </c>
      <c r="K194" s="837">
        <v>1</v>
      </c>
      <c r="L194" s="849">
        <v>69</v>
      </c>
      <c r="M194" s="850">
        <v>10650.84</v>
      </c>
    </row>
    <row r="195" spans="1:13" ht="14.4" customHeight="1" x14ac:dyDescent="0.3">
      <c r="A195" s="831" t="s">
        <v>1435</v>
      </c>
      <c r="B195" s="832" t="s">
        <v>1261</v>
      </c>
      <c r="C195" s="832" t="s">
        <v>1389</v>
      </c>
      <c r="D195" s="832" t="s">
        <v>1390</v>
      </c>
      <c r="E195" s="832" t="s">
        <v>1391</v>
      </c>
      <c r="F195" s="849"/>
      <c r="G195" s="849"/>
      <c r="H195" s="837">
        <v>0</v>
      </c>
      <c r="I195" s="849">
        <v>3</v>
      </c>
      <c r="J195" s="849">
        <v>333.65999999999997</v>
      </c>
      <c r="K195" s="837">
        <v>1</v>
      </c>
      <c r="L195" s="849">
        <v>3</v>
      </c>
      <c r="M195" s="850">
        <v>333.65999999999997</v>
      </c>
    </row>
    <row r="196" spans="1:13" ht="14.4" customHeight="1" x14ac:dyDescent="0.3">
      <c r="A196" s="831" t="s">
        <v>1435</v>
      </c>
      <c r="B196" s="832" t="s">
        <v>1261</v>
      </c>
      <c r="C196" s="832" t="s">
        <v>1386</v>
      </c>
      <c r="D196" s="832" t="s">
        <v>1387</v>
      </c>
      <c r="E196" s="832" t="s">
        <v>1388</v>
      </c>
      <c r="F196" s="849"/>
      <c r="G196" s="849"/>
      <c r="H196" s="837">
        <v>0</v>
      </c>
      <c r="I196" s="849">
        <v>1</v>
      </c>
      <c r="J196" s="849">
        <v>149.52000000000001</v>
      </c>
      <c r="K196" s="837">
        <v>1</v>
      </c>
      <c r="L196" s="849">
        <v>1</v>
      </c>
      <c r="M196" s="850">
        <v>149.52000000000001</v>
      </c>
    </row>
    <row r="197" spans="1:13" ht="14.4" customHeight="1" x14ac:dyDescent="0.3">
      <c r="A197" s="831" t="s">
        <v>1435</v>
      </c>
      <c r="B197" s="832" t="s">
        <v>1261</v>
      </c>
      <c r="C197" s="832" t="s">
        <v>1262</v>
      </c>
      <c r="D197" s="832" t="s">
        <v>1018</v>
      </c>
      <c r="E197" s="832" t="s">
        <v>1263</v>
      </c>
      <c r="F197" s="849"/>
      <c r="G197" s="849"/>
      <c r="H197" s="837">
        <v>0</v>
      </c>
      <c r="I197" s="849">
        <v>1</v>
      </c>
      <c r="J197" s="849">
        <v>225.06</v>
      </c>
      <c r="K197" s="837">
        <v>1</v>
      </c>
      <c r="L197" s="849">
        <v>1</v>
      </c>
      <c r="M197" s="850">
        <v>225.06</v>
      </c>
    </row>
    <row r="198" spans="1:13" ht="14.4" customHeight="1" x14ac:dyDescent="0.3">
      <c r="A198" s="831" t="s">
        <v>1435</v>
      </c>
      <c r="B198" s="832" t="s">
        <v>1270</v>
      </c>
      <c r="C198" s="832" t="s">
        <v>1508</v>
      </c>
      <c r="D198" s="832" t="s">
        <v>1509</v>
      </c>
      <c r="E198" s="832" t="s">
        <v>1033</v>
      </c>
      <c r="F198" s="849"/>
      <c r="G198" s="849"/>
      <c r="H198" s="837">
        <v>0</v>
      </c>
      <c r="I198" s="849">
        <v>3</v>
      </c>
      <c r="J198" s="849">
        <v>511.56000000000006</v>
      </c>
      <c r="K198" s="837">
        <v>1</v>
      </c>
      <c r="L198" s="849">
        <v>3</v>
      </c>
      <c r="M198" s="850">
        <v>511.56000000000006</v>
      </c>
    </row>
    <row r="199" spans="1:13" ht="14.4" customHeight="1" x14ac:dyDescent="0.3">
      <c r="A199" s="831" t="s">
        <v>1435</v>
      </c>
      <c r="B199" s="832" t="s">
        <v>1284</v>
      </c>
      <c r="C199" s="832" t="s">
        <v>1540</v>
      </c>
      <c r="D199" s="832" t="s">
        <v>1457</v>
      </c>
      <c r="E199" s="832" t="s">
        <v>1458</v>
      </c>
      <c r="F199" s="849">
        <v>6</v>
      </c>
      <c r="G199" s="849">
        <v>797.87999999999988</v>
      </c>
      <c r="H199" s="837">
        <v>1</v>
      </c>
      <c r="I199" s="849"/>
      <c r="J199" s="849"/>
      <c r="K199" s="837">
        <v>0</v>
      </c>
      <c r="L199" s="849">
        <v>6</v>
      </c>
      <c r="M199" s="850">
        <v>797.87999999999988</v>
      </c>
    </row>
    <row r="200" spans="1:13" ht="14.4" customHeight="1" x14ac:dyDescent="0.3">
      <c r="A200" s="831" t="s">
        <v>1435</v>
      </c>
      <c r="B200" s="832" t="s">
        <v>1316</v>
      </c>
      <c r="C200" s="832" t="s">
        <v>1481</v>
      </c>
      <c r="D200" s="832" t="s">
        <v>641</v>
      </c>
      <c r="E200" s="832" t="s">
        <v>1482</v>
      </c>
      <c r="F200" s="849"/>
      <c r="G200" s="849"/>
      <c r="H200" s="837">
        <v>0</v>
      </c>
      <c r="I200" s="849">
        <v>6</v>
      </c>
      <c r="J200" s="849">
        <v>145.32</v>
      </c>
      <c r="K200" s="837">
        <v>1</v>
      </c>
      <c r="L200" s="849">
        <v>6</v>
      </c>
      <c r="M200" s="850">
        <v>145.32</v>
      </c>
    </row>
    <row r="201" spans="1:13" ht="14.4" customHeight="1" x14ac:dyDescent="0.3">
      <c r="A201" s="831" t="s">
        <v>1435</v>
      </c>
      <c r="B201" s="832" t="s">
        <v>1316</v>
      </c>
      <c r="C201" s="832" t="s">
        <v>1317</v>
      </c>
      <c r="D201" s="832" t="s">
        <v>641</v>
      </c>
      <c r="E201" s="832" t="s">
        <v>1318</v>
      </c>
      <c r="F201" s="849"/>
      <c r="G201" s="849"/>
      <c r="H201" s="837">
        <v>0</v>
      </c>
      <c r="I201" s="849">
        <v>2</v>
      </c>
      <c r="J201" s="849">
        <v>96.84</v>
      </c>
      <c r="K201" s="837">
        <v>1</v>
      </c>
      <c r="L201" s="849">
        <v>2</v>
      </c>
      <c r="M201" s="850">
        <v>96.84</v>
      </c>
    </row>
    <row r="202" spans="1:13" ht="14.4" customHeight="1" x14ac:dyDescent="0.3">
      <c r="A202" s="831" t="s">
        <v>1435</v>
      </c>
      <c r="B202" s="832" t="s">
        <v>1328</v>
      </c>
      <c r="C202" s="832" t="s">
        <v>1329</v>
      </c>
      <c r="D202" s="832" t="s">
        <v>1330</v>
      </c>
      <c r="E202" s="832" t="s">
        <v>1331</v>
      </c>
      <c r="F202" s="849"/>
      <c r="G202" s="849"/>
      <c r="H202" s="837"/>
      <c r="I202" s="849">
        <v>9</v>
      </c>
      <c r="J202" s="849">
        <v>0</v>
      </c>
      <c r="K202" s="837"/>
      <c r="L202" s="849">
        <v>9</v>
      </c>
      <c r="M202" s="850">
        <v>0</v>
      </c>
    </row>
    <row r="203" spans="1:13" ht="14.4" customHeight="1" x14ac:dyDescent="0.3">
      <c r="A203" s="831" t="s">
        <v>1435</v>
      </c>
      <c r="B203" s="832" t="s">
        <v>2220</v>
      </c>
      <c r="C203" s="832" t="s">
        <v>1515</v>
      </c>
      <c r="D203" s="832" t="s">
        <v>1516</v>
      </c>
      <c r="E203" s="832" t="s">
        <v>1517</v>
      </c>
      <c r="F203" s="849"/>
      <c r="G203" s="849"/>
      <c r="H203" s="837">
        <v>0</v>
      </c>
      <c r="I203" s="849">
        <v>1</v>
      </c>
      <c r="J203" s="849">
        <v>141.25</v>
      </c>
      <c r="K203" s="837">
        <v>1</v>
      </c>
      <c r="L203" s="849">
        <v>1</v>
      </c>
      <c r="M203" s="850">
        <v>141.25</v>
      </c>
    </row>
    <row r="204" spans="1:13" ht="14.4" customHeight="1" x14ac:dyDescent="0.3">
      <c r="A204" s="831" t="s">
        <v>1435</v>
      </c>
      <c r="B204" s="832" t="s">
        <v>2223</v>
      </c>
      <c r="C204" s="832" t="s">
        <v>1511</v>
      </c>
      <c r="D204" s="832" t="s">
        <v>1512</v>
      </c>
      <c r="E204" s="832" t="s">
        <v>1513</v>
      </c>
      <c r="F204" s="849"/>
      <c r="G204" s="849"/>
      <c r="H204" s="837">
        <v>0</v>
      </c>
      <c r="I204" s="849">
        <v>1</v>
      </c>
      <c r="J204" s="849">
        <v>23.06</v>
      </c>
      <c r="K204" s="837">
        <v>1</v>
      </c>
      <c r="L204" s="849">
        <v>1</v>
      </c>
      <c r="M204" s="850">
        <v>23.06</v>
      </c>
    </row>
    <row r="205" spans="1:13" ht="14.4" customHeight="1" x14ac:dyDescent="0.3">
      <c r="A205" s="831" t="s">
        <v>1435</v>
      </c>
      <c r="B205" s="832" t="s">
        <v>2233</v>
      </c>
      <c r="C205" s="832" t="s">
        <v>1560</v>
      </c>
      <c r="D205" s="832" t="s">
        <v>1561</v>
      </c>
      <c r="E205" s="832" t="s">
        <v>1562</v>
      </c>
      <c r="F205" s="849"/>
      <c r="G205" s="849"/>
      <c r="H205" s="837">
        <v>0</v>
      </c>
      <c r="I205" s="849">
        <v>2</v>
      </c>
      <c r="J205" s="849">
        <v>14264.28</v>
      </c>
      <c r="K205" s="837">
        <v>1</v>
      </c>
      <c r="L205" s="849">
        <v>2</v>
      </c>
      <c r="M205" s="850">
        <v>14264.28</v>
      </c>
    </row>
    <row r="206" spans="1:13" ht="14.4" customHeight="1" x14ac:dyDescent="0.3">
      <c r="A206" s="831" t="s">
        <v>1436</v>
      </c>
      <c r="B206" s="832" t="s">
        <v>1261</v>
      </c>
      <c r="C206" s="832" t="s">
        <v>1264</v>
      </c>
      <c r="D206" s="832" t="s">
        <v>1018</v>
      </c>
      <c r="E206" s="832" t="s">
        <v>1265</v>
      </c>
      <c r="F206" s="849"/>
      <c r="G206" s="849"/>
      <c r="H206" s="837">
        <v>0</v>
      </c>
      <c r="I206" s="849">
        <v>14</v>
      </c>
      <c r="J206" s="849">
        <v>2161.0400000000004</v>
      </c>
      <c r="K206" s="837">
        <v>1</v>
      </c>
      <c r="L206" s="849">
        <v>14</v>
      </c>
      <c r="M206" s="850">
        <v>2161.0400000000004</v>
      </c>
    </row>
    <row r="207" spans="1:13" ht="14.4" customHeight="1" x14ac:dyDescent="0.3">
      <c r="A207" s="831" t="s">
        <v>1436</v>
      </c>
      <c r="B207" s="832" t="s">
        <v>1261</v>
      </c>
      <c r="C207" s="832" t="s">
        <v>1389</v>
      </c>
      <c r="D207" s="832" t="s">
        <v>1390</v>
      </c>
      <c r="E207" s="832" t="s">
        <v>1391</v>
      </c>
      <c r="F207" s="849"/>
      <c r="G207" s="849"/>
      <c r="H207" s="837">
        <v>0</v>
      </c>
      <c r="I207" s="849">
        <v>1</v>
      </c>
      <c r="J207" s="849">
        <v>111.22</v>
      </c>
      <c r="K207" s="837">
        <v>1</v>
      </c>
      <c r="L207" s="849">
        <v>1</v>
      </c>
      <c r="M207" s="850">
        <v>111.22</v>
      </c>
    </row>
    <row r="208" spans="1:13" ht="14.4" customHeight="1" x14ac:dyDescent="0.3">
      <c r="A208" s="831" t="s">
        <v>1436</v>
      </c>
      <c r="B208" s="832" t="s">
        <v>1284</v>
      </c>
      <c r="C208" s="832" t="s">
        <v>1540</v>
      </c>
      <c r="D208" s="832" t="s">
        <v>1457</v>
      </c>
      <c r="E208" s="832" t="s">
        <v>1458</v>
      </c>
      <c r="F208" s="849">
        <v>1</v>
      </c>
      <c r="G208" s="849">
        <v>132.97999999999999</v>
      </c>
      <c r="H208" s="837">
        <v>1</v>
      </c>
      <c r="I208" s="849"/>
      <c r="J208" s="849"/>
      <c r="K208" s="837">
        <v>0</v>
      </c>
      <c r="L208" s="849">
        <v>1</v>
      </c>
      <c r="M208" s="850">
        <v>132.97999999999999</v>
      </c>
    </row>
    <row r="209" spans="1:13" ht="14.4" customHeight="1" x14ac:dyDescent="0.3">
      <c r="A209" s="831" t="s">
        <v>1436</v>
      </c>
      <c r="B209" s="832" t="s">
        <v>1316</v>
      </c>
      <c r="C209" s="832" t="s">
        <v>1481</v>
      </c>
      <c r="D209" s="832" t="s">
        <v>641</v>
      </c>
      <c r="E209" s="832" t="s">
        <v>1482</v>
      </c>
      <c r="F209" s="849"/>
      <c r="G209" s="849"/>
      <c r="H209" s="837">
        <v>0</v>
      </c>
      <c r="I209" s="849">
        <v>2</v>
      </c>
      <c r="J209" s="849">
        <v>48.44</v>
      </c>
      <c r="K209" s="837">
        <v>1</v>
      </c>
      <c r="L209" s="849">
        <v>2</v>
      </c>
      <c r="M209" s="850">
        <v>48.44</v>
      </c>
    </row>
    <row r="210" spans="1:13" ht="14.4" customHeight="1" x14ac:dyDescent="0.3">
      <c r="A210" s="831" t="s">
        <v>1437</v>
      </c>
      <c r="B210" s="832" t="s">
        <v>1261</v>
      </c>
      <c r="C210" s="832" t="s">
        <v>1591</v>
      </c>
      <c r="D210" s="832" t="s">
        <v>1592</v>
      </c>
      <c r="E210" s="832" t="s">
        <v>1593</v>
      </c>
      <c r="F210" s="849">
        <v>9</v>
      </c>
      <c r="G210" s="849">
        <v>1389.2400000000002</v>
      </c>
      <c r="H210" s="837">
        <v>1</v>
      </c>
      <c r="I210" s="849"/>
      <c r="J210" s="849"/>
      <c r="K210" s="837">
        <v>0</v>
      </c>
      <c r="L210" s="849">
        <v>9</v>
      </c>
      <c r="M210" s="850">
        <v>1389.2400000000002</v>
      </c>
    </row>
    <row r="211" spans="1:13" ht="14.4" customHeight="1" x14ac:dyDescent="0.3">
      <c r="A211" s="831" t="s">
        <v>1437</v>
      </c>
      <c r="B211" s="832" t="s">
        <v>1284</v>
      </c>
      <c r="C211" s="832" t="s">
        <v>1540</v>
      </c>
      <c r="D211" s="832" t="s">
        <v>1457</v>
      </c>
      <c r="E211" s="832" t="s">
        <v>1458</v>
      </c>
      <c r="F211" s="849">
        <v>1</v>
      </c>
      <c r="G211" s="849">
        <v>132.97999999999999</v>
      </c>
      <c r="H211" s="837">
        <v>1</v>
      </c>
      <c r="I211" s="849"/>
      <c r="J211" s="849"/>
      <c r="K211" s="837">
        <v>0</v>
      </c>
      <c r="L211" s="849">
        <v>1</v>
      </c>
      <c r="M211" s="850">
        <v>132.97999999999999</v>
      </c>
    </row>
    <row r="212" spans="1:13" ht="14.4" customHeight="1" x14ac:dyDescent="0.3">
      <c r="A212" s="831" t="s">
        <v>1438</v>
      </c>
      <c r="B212" s="832" t="s">
        <v>1261</v>
      </c>
      <c r="C212" s="832" t="s">
        <v>1264</v>
      </c>
      <c r="D212" s="832" t="s">
        <v>1018</v>
      </c>
      <c r="E212" s="832" t="s">
        <v>1265</v>
      </c>
      <c r="F212" s="849"/>
      <c r="G212" s="849"/>
      <c r="H212" s="837">
        <v>0</v>
      </c>
      <c r="I212" s="849">
        <v>20</v>
      </c>
      <c r="J212" s="849">
        <v>3087.2000000000007</v>
      </c>
      <c r="K212" s="837">
        <v>1</v>
      </c>
      <c r="L212" s="849">
        <v>20</v>
      </c>
      <c r="M212" s="850">
        <v>3087.2000000000007</v>
      </c>
    </row>
    <row r="213" spans="1:13" ht="14.4" customHeight="1" x14ac:dyDescent="0.3">
      <c r="A213" s="831" t="s">
        <v>1438</v>
      </c>
      <c r="B213" s="832" t="s">
        <v>1261</v>
      </c>
      <c r="C213" s="832" t="s">
        <v>1738</v>
      </c>
      <c r="D213" s="832" t="s">
        <v>1739</v>
      </c>
      <c r="E213" s="832" t="s">
        <v>2218</v>
      </c>
      <c r="F213" s="849"/>
      <c r="G213" s="849"/>
      <c r="H213" s="837">
        <v>0</v>
      </c>
      <c r="I213" s="849">
        <v>1</v>
      </c>
      <c r="J213" s="849">
        <v>75.73</v>
      </c>
      <c r="K213" s="837">
        <v>1</v>
      </c>
      <c r="L213" s="849">
        <v>1</v>
      </c>
      <c r="M213" s="850">
        <v>75.73</v>
      </c>
    </row>
    <row r="214" spans="1:13" ht="14.4" customHeight="1" x14ac:dyDescent="0.3">
      <c r="A214" s="831" t="s">
        <v>1438</v>
      </c>
      <c r="B214" s="832" t="s">
        <v>1261</v>
      </c>
      <c r="C214" s="832" t="s">
        <v>1576</v>
      </c>
      <c r="D214" s="832" t="s">
        <v>1018</v>
      </c>
      <c r="E214" s="832" t="s">
        <v>1265</v>
      </c>
      <c r="F214" s="849">
        <v>1</v>
      </c>
      <c r="G214" s="849">
        <v>154.36000000000001</v>
      </c>
      <c r="H214" s="837">
        <v>1</v>
      </c>
      <c r="I214" s="849"/>
      <c r="J214" s="849"/>
      <c r="K214" s="837">
        <v>0</v>
      </c>
      <c r="L214" s="849">
        <v>1</v>
      </c>
      <c r="M214" s="850">
        <v>154.36000000000001</v>
      </c>
    </row>
    <row r="215" spans="1:13" ht="14.4" customHeight="1" x14ac:dyDescent="0.3">
      <c r="A215" s="831" t="s">
        <v>1438</v>
      </c>
      <c r="B215" s="832" t="s">
        <v>1261</v>
      </c>
      <c r="C215" s="832" t="s">
        <v>2173</v>
      </c>
      <c r="D215" s="832" t="s">
        <v>1018</v>
      </c>
      <c r="E215" s="832" t="s">
        <v>1265</v>
      </c>
      <c r="F215" s="849">
        <v>1</v>
      </c>
      <c r="G215" s="849">
        <v>154.36000000000001</v>
      </c>
      <c r="H215" s="837">
        <v>1</v>
      </c>
      <c r="I215" s="849"/>
      <c r="J215" s="849"/>
      <c r="K215" s="837">
        <v>0</v>
      </c>
      <c r="L215" s="849">
        <v>1</v>
      </c>
      <c r="M215" s="850">
        <v>154.36000000000001</v>
      </c>
    </row>
    <row r="216" spans="1:13" ht="14.4" customHeight="1" x14ac:dyDescent="0.3">
      <c r="A216" s="831" t="s">
        <v>1438</v>
      </c>
      <c r="B216" s="832" t="s">
        <v>1270</v>
      </c>
      <c r="C216" s="832" t="s">
        <v>1555</v>
      </c>
      <c r="D216" s="832" t="s">
        <v>1272</v>
      </c>
      <c r="E216" s="832" t="s">
        <v>1556</v>
      </c>
      <c r="F216" s="849">
        <v>1</v>
      </c>
      <c r="G216" s="849">
        <v>238.72</v>
      </c>
      <c r="H216" s="837">
        <v>1</v>
      </c>
      <c r="I216" s="849"/>
      <c r="J216" s="849"/>
      <c r="K216" s="837">
        <v>0</v>
      </c>
      <c r="L216" s="849">
        <v>1</v>
      </c>
      <c r="M216" s="850">
        <v>238.72</v>
      </c>
    </row>
    <row r="217" spans="1:13" ht="14.4" customHeight="1" x14ac:dyDescent="0.3">
      <c r="A217" s="831" t="s">
        <v>1438</v>
      </c>
      <c r="B217" s="832" t="s">
        <v>1284</v>
      </c>
      <c r="C217" s="832" t="s">
        <v>1616</v>
      </c>
      <c r="D217" s="832" t="s">
        <v>1457</v>
      </c>
      <c r="E217" s="832" t="s">
        <v>1617</v>
      </c>
      <c r="F217" s="849">
        <v>1</v>
      </c>
      <c r="G217" s="849">
        <v>0</v>
      </c>
      <c r="H217" s="837"/>
      <c r="I217" s="849"/>
      <c r="J217" s="849"/>
      <c r="K217" s="837"/>
      <c r="L217" s="849">
        <v>1</v>
      </c>
      <c r="M217" s="850">
        <v>0</v>
      </c>
    </row>
    <row r="218" spans="1:13" ht="14.4" customHeight="1" x14ac:dyDescent="0.3">
      <c r="A218" s="831" t="s">
        <v>1438</v>
      </c>
      <c r="B218" s="832" t="s">
        <v>1284</v>
      </c>
      <c r="C218" s="832" t="s">
        <v>1540</v>
      </c>
      <c r="D218" s="832" t="s">
        <v>1457</v>
      </c>
      <c r="E218" s="832" t="s">
        <v>1458</v>
      </c>
      <c r="F218" s="849">
        <v>3</v>
      </c>
      <c r="G218" s="849">
        <v>398.93999999999994</v>
      </c>
      <c r="H218" s="837">
        <v>1</v>
      </c>
      <c r="I218" s="849"/>
      <c r="J218" s="849"/>
      <c r="K218" s="837">
        <v>0</v>
      </c>
      <c r="L218" s="849">
        <v>3</v>
      </c>
      <c r="M218" s="850">
        <v>398.93999999999994</v>
      </c>
    </row>
    <row r="219" spans="1:13" ht="14.4" customHeight="1" x14ac:dyDescent="0.3">
      <c r="A219" s="831" t="s">
        <v>1438</v>
      </c>
      <c r="B219" s="832" t="s">
        <v>1328</v>
      </c>
      <c r="C219" s="832" t="s">
        <v>1329</v>
      </c>
      <c r="D219" s="832" t="s">
        <v>1330</v>
      </c>
      <c r="E219" s="832" t="s">
        <v>1331</v>
      </c>
      <c r="F219" s="849"/>
      <c r="G219" s="849"/>
      <c r="H219" s="837"/>
      <c r="I219" s="849">
        <v>1</v>
      </c>
      <c r="J219" s="849">
        <v>0</v>
      </c>
      <c r="K219" s="837"/>
      <c r="L219" s="849">
        <v>1</v>
      </c>
      <c r="M219" s="850">
        <v>0</v>
      </c>
    </row>
    <row r="220" spans="1:13" ht="14.4" customHeight="1" x14ac:dyDescent="0.3">
      <c r="A220" s="831" t="s">
        <v>1439</v>
      </c>
      <c r="B220" s="832" t="s">
        <v>1261</v>
      </c>
      <c r="C220" s="832" t="s">
        <v>1264</v>
      </c>
      <c r="D220" s="832" t="s">
        <v>1018</v>
      </c>
      <c r="E220" s="832" t="s">
        <v>1265</v>
      </c>
      <c r="F220" s="849"/>
      <c r="G220" s="849"/>
      <c r="H220" s="837">
        <v>0</v>
      </c>
      <c r="I220" s="849">
        <v>77</v>
      </c>
      <c r="J220" s="849">
        <v>11885.720000000003</v>
      </c>
      <c r="K220" s="837">
        <v>1</v>
      </c>
      <c r="L220" s="849">
        <v>77</v>
      </c>
      <c r="M220" s="850">
        <v>11885.720000000003</v>
      </c>
    </row>
    <row r="221" spans="1:13" ht="14.4" customHeight="1" x14ac:dyDescent="0.3">
      <c r="A221" s="831" t="s">
        <v>1439</v>
      </c>
      <c r="B221" s="832" t="s">
        <v>1261</v>
      </c>
      <c r="C221" s="832" t="s">
        <v>1386</v>
      </c>
      <c r="D221" s="832" t="s">
        <v>1387</v>
      </c>
      <c r="E221" s="832" t="s">
        <v>1388</v>
      </c>
      <c r="F221" s="849"/>
      <c r="G221" s="849"/>
      <c r="H221" s="837">
        <v>0</v>
      </c>
      <c r="I221" s="849">
        <v>1</v>
      </c>
      <c r="J221" s="849">
        <v>149.52000000000001</v>
      </c>
      <c r="K221" s="837">
        <v>1</v>
      </c>
      <c r="L221" s="849">
        <v>1</v>
      </c>
      <c r="M221" s="850">
        <v>149.52000000000001</v>
      </c>
    </row>
    <row r="222" spans="1:13" ht="14.4" customHeight="1" x14ac:dyDescent="0.3">
      <c r="A222" s="831" t="s">
        <v>1439</v>
      </c>
      <c r="B222" s="832" t="s">
        <v>1261</v>
      </c>
      <c r="C222" s="832" t="s">
        <v>1262</v>
      </c>
      <c r="D222" s="832" t="s">
        <v>1018</v>
      </c>
      <c r="E222" s="832" t="s">
        <v>1263</v>
      </c>
      <c r="F222" s="849"/>
      <c r="G222" s="849"/>
      <c r="H222" s="837">
        <v>0</v>
      </c>
      <c r="I222" s="849">
        <v>3</v>
      </c>
      <c r="J222" s="849">
        <v>675.18000000000006</v>
      </c>
      <c r="K222" s="837">
        <v>1</v>
      </c>
      <c r="L222" s="849">
        <v>3</v>
      </c>
      <c r="M222" s="850">
        <v>675.18000000000006</v>
      </c>
    </row>
    <row r="223" spans="1:13" ht="14.4" customHeight="1" x14ac:dyDescent="0.3">
      <c r="A223" s="831" t="s">
        <v>1439</v>
      </c>
      <c r="B223" s="832" t="s">
        <v>1270</v>
      </c>
      <c r="C223" s="832" t="s">
        <v>1555</v>
      </c>
      <c r="D223" s="832" t="s">
        <v>1272</v>
      </c>
      <c r="E223" s="832" t="s">
        <v>1556</v>
      </c>
      <c r="F223" s="849">
        <v>1</v>
      </c>
      <c r="G223" s="849">
        <v>238.72</v>
      </c>
      <c r="H223" s="837">
        <v>1</v>
      </c>
      <c r="I223" s="849"/>
      <c r="J223" s="849"/>
      <c r="K223" s="837">
        <v>0</v>
      </c>
      <c r="L223" s="849">
        <v>1</v>
      </c>
      <c r="M223" s="850">
        <v>238.72</v>
      </c>
    </row>
    <row r="224" spans="1:13" ht="14.4" customHeight="1" x14ac:dyDescent="0.3">
      <c r="A224" s="831" t="s">
        <v>1439</v>
      </c>
      <c r="B224" s="832" t="s">
        <v>1284</v>
      </c>
      <c r="C224" s="832" t="s">
        <v>1616</v>
      </c>
      <c r="D224" s="832" t="s">
        <v>1457</v>
      </c>
      <c r="E224" s="832" t="s">
        <v>1617</v>
      </c>
      <c r="F224" s="849">
        <v>1</v>
      </c>
      <c r="G224" s="849">
        <v>0</v>
      </c>
      <c r="H224" s="837"/>
      <c r="I224" s="849"/>
      <c r="J224" s="849"/>
      <c r="K224" s="837"/>
      <c r="L224" s="849">
        <v>1</v>
      </c>
      <c r="M224" s="850">
        <v>0</v>
      </c>
    </row>
    <row r="225" spans="1:13" ht="14.4" customHeight="1" x14ac:dyDescent="0.3">
      <c r="A225" s="831" t="s">
        <v>1439</v>
      </c>
      <c r="B225" s="832" t="s">
        <v>1284</v>
      </c>
      <c r="C225" s="832" t="s">
        <v>1540</v>
      </c>
      <c r="D225" s="832" t="s">
        <v>1457</v>
      </c>
      <c r="E225" s="832" t="s">
        <v>1458</v>
      </c>
      <c r="F225" s="849">
        <v>1</v>
      </c>
      <c r="G225" s="849">
        <v>132.97999999999999</v>
      </c>
      <c r="H225" s="837">
        <v>1</v>
      </c>
      <c r="I225" s="849"/>
      <c r="J225" s="849"/>
      <c r="K225" s="837">
        <v>0</v>
      </c>
      <c r="L225" s="849">
        <v>1</v>
      </c>
      <c r="M225" s="850">
        <v>132.97999999999999</v>
      </c>
    </row>
    <row r="226" spans="1:13" ht="14.4" customHeight="1" x14ac:dyDescent="0.3">
      <c r="A226" s="831" t="s">
        <v>1439</v>
      </c>
      <c r="B226" s="832" t="s">
        <v>1307</v>
      </c>
      <c r="C226" s="832" t="s">
        <v>1313</v>
      </c>
      <c r="D226" s="832" t="s">
        <v>1314</v>
      </c>
      <c r="E226" s="832" t="s">
        <v>1315</v>
      </c>
      <c r="F226" s="849"/>
      <c r="G226" s="849"/>
      <c r="H226" s="837">
        <v>0</v>
      </c>
      <c r="I226" s="849">
        <v>1</v>
      </c>
      <c r="J226" s="849">
        <v>3231.81</v>
      </c>
      <c r="K226" s="837">
        <v>1</v>
      </c>
      <c r="L226" s="849">
        <v>1</v>
      </c>
      <c r="M226" s="850">
        <v>3231.81</v>
      </c>
    </row>
    <row r="227" spans="1:13" ht="14.4" customHeight="1" x14ac:dyDescent="0.3">
      <c r="A227" s="831" t="s">
        <v>1439</v>
      </c>
      <c r="B227" s="832" t="s">
        <v>1316</v>
      </c>
      <c r="C227" s="832" t="s">
        <v>1481</v>
      </c>
      <c r="D227" s="832" t="s">
        <v>641</v>
      </c>
      <c r="E227" s="832" t="s">
        <v>1482</v>
      </c>
      <c r="F227" s="849"/>
      <c r="G227" s="849"/>
      <c r="H227" s="837">
        <v>0</v>
      </c>
      <c r="I227" s="849">
        <v>7</v>
      </c>
      <c r="J227" s="849">
        <v>169.54</v>
      </c>
      <c r="K227" s="837">
        <v>1</v>
      </c>
      <c r="L227" s="849">
        <v>7</v>
      </c>
      <c r="M227" s="850">
        <v>169.54</v>
      </c>
    </row>
    <row r="228" spans="1:13" ht="14.4" customHeight="1" x14ac:dyDescent="0.3">
      <c r="A228" s="831" t="s">
        <v>1439</v>
      </c>
      <c r="B228" s="832" t="s">
        <v>1316</v>
      </c>
      <c r="C228" s="832" t="s">
        <v>1317</v>
      </c>
      <c r="D228" s="832" t="s">
        <v>641</v>
      </c>
      <c r="E228" s="832" t="s">
        <v>1318</v>
      </c>
      <c r="F228" s="849"/>
      <c r="G228" s="849"/>
      <c r="H228" s="837">
        <v>0</v>
      </c>
      <c r="I228" s="849">
        <v>1</v>
      </c>
      <c r="J228" s="849">
        <v>48.42</v>
      </c>
      <c r="K228" s="837">
        <v>1</v>
      </c>
      <c r="L228" s="849">
        <v>1</v>
      </c>
      <c r="M228" s="850">
        <v>48.42</v>
      </c>
    </row>
    <row r="229" spans="1:13" ht="14.4" customHeight="1" x14ac:dyDescent="0.3">
      <c r="A229" s="831" t="s">
        <v>1440</v>
      </c>
      <c r="B229" s="832" t="s">
        <v>1204</v>
      </c>
      <c r="C229" s="832" t="s">
        <v>1208</v>
      </c>
      <c r="D229" s="832" t="s">
        <v>1206</v>
      </c>
      <c r="E229" s="832" t="s">
        <v>1209</v>
      </c>
      <c r="F229" s="849"/>
      <c r="G229" s="849"/>
      <c r="H229" s="837">
        <v>0</v>
      </c>
      <c r="I229" s="849">
        <v>2</v>
      </c>
      <c r="J229" s="849">
        <v>369.48</v>
      </c>
      <c r="K229" s="837">
        <v>1</v>
      </c>
      <c r="L229" s="849">
        <v>2</v>
      </c>
      <c r="M229" s="850">
        <v>369.48</v>
      </c>
    </row>
    <row r="230" spans="1:13" ht="14.4" customHeight="1" x14ac:dyDescent="0.3">
      <c r="A230" s="831" t="s">
        <v>1440</v>
      </c>
      <c r="B230" s="832" t="s">
        <v>1210</v>
      </c>
      <c r="C230" s="832" t="s">
        <v>1460</v>
      </c>
      <c r="D230" s="832" t="s">
        <v>737</v>
      </c>
      <c r="E230" s="832" t="s">
        <v>1218</v>
      </c>
      <c r="F230" s="849"/>
      <c r="G230" s="849"/>
      <c r="H230" s="837">
        <v>0</v>
      </c>
      <c r="I230" s="849">
        <v>1</v>
      </c>
      <c r="J230" s="849">
        <v>490.89</v>
      </c>
      <c r="K230" s="837">
        <v>1</v>
      </c>
      <c r="L230" s="849">
        <v>1</v>
      </c>
      <c r="M230" s="850">
        <v>490.89</v>
      </c>
    </row>
    <row r="231" spans="1:13" ht="14.4" customHeight="1" x14ac:dyDescent="0.3">
      <c r="A231" s="831" t="s">
        <v>1440</v>
      </c>
      <c r="B231" s="832" t="s">
        <v>1210</v>
      </c>
      <c r="C231" s="832" t="s">
        <v>1541</v>
      </c>
      <c r="D231" s="832" t="s">
        <v>737</v>
      </c>
      <c r="E231" s="832" t="s">
        <v>1216</v>
      </c>
      <c r="F231" s="849"/>
      <c r="G231" s="849"/>
      <c r="H231" s="837">
        <v>0</v>
      </c>
      <c r="I231" s="849">
        <v>2</v>
      </c>
      <c r="J231" s="849">
        <v>1472.66</v>
      </c>
      <c r="K231" s="837">
        <v>1</v>
      </c>
      <c r="L231" s="849">
        <v>2</v>
      </c>
      <c r="M231" s="850">
        <v>1472.66</v>
      </c>
    </row>
    <row r="232" spans="1:13" ht="14.4" customHeight="1" x14ac:dyDescent="0.3">
      <c r="A232" s="831" t="s">
        <v>1440</v>
      </c>
      <c r="B232" s="832" t="s">
        <v>2234</v>
      </c>
      <c r="C232" s="832" t="s">
        <v>1891</v>
      </c>
      <c r="D232" s="832" t="s">
        <v>1892</v>
      </c>
      <c r="E232" s="832" t="s">
        <v>1893</v>
      </c>
      <c r="F232" s="849"/>
      <c r="G232" s="849"/>
      <c r="H232" s="837">
        <v>0</v>
      </c>
      <c r="I232" s="849">
        <v>1</v>
      </c>
      <c r="J232" s="849">
        <v>38.04</v>
      </c>
      <c r="K232" s="837">
        <v>1</v>
      </c>
      <c r="L232" s="849">
        <v>1</v>
      </c>
      <c r="M232" s="850">
        <v>38.04</v>
      </c>
    </row>
    <row r="233" spans="1:13" ht="14.4" customHeight="1" x14ac:dyDescent="0.3">
      <c r="A233" s="831" t="s">
        <v>1440</v>
      </c>
      <c r="B233" s="832" t="s">
        <v>2234</v>
      </c>
      <c r="C233" s="832" t="s">
        <v>1896</v>
      </c>
      <c r="D233" s="832" t="s">
        <v>1892</v>
      </c>
      <c r="E233" s="832" t="s">
        <v>1897</v>
      </c>
      <c r="F233" s="849"/>
      <c r="G233" s="849"/>
      <c r="H233" s="837">
        <v>0</v>
      </c>
      <c r="I233" s="849">
        <v>2</v>
      </c>
      <c r="J233" s="849">
        <v>35.119999999999997</v>
      </c>
      <c r="K233" s="837">
        <v>1</v>
      </c>
      <c r="L233" s="849">
        <v>2</v>
      </c>
      <c r="M233" s="850">
        <v>35.119999999999997</v>
      </c>
    </row>
    <row r="234" spans="1:13" ht="14.4" customHeight="1" x14ac:dyDescent="0.3">
      <c r="A234" s="831" t="s">
        <v>1440</v>
      </c>
      <c r="B234" s="832" t="s">
        <v>2235</v>
      </c>
      <c r="C234" s="832" t="s">
        <v>1899</v>
      </c>
      <c r="D234" s="832" t="s">
        <v>1900</v>
      </c>
      <c r="E234" s="832" t="s">
        <v>1716</v>
      </c>
      <c r="F234" s="849"/>
      <c r="G234" s="849"/>
      <c r="H234" s="837">
        <v>0</v>
      </c>
      <c r="I234" s="849">
        <v>1</v>
      </c>
      <c r="J234" s="849">
        <v>96.53</v>
      </c>
      <c r="K234" s="837">
        <v>1</v>
      </c>
      <c r="L234" s="849">
        <v>1</v>
      </c>
      <c r="M234" s="850">
        <v>96.53</v>
      </c>
    </row>
    <row r="235" spans="1:13" ht="14.4" customHeight="1" x14ac:dyDescent="0.3">
      <c r="A235" s="831" t="s">
        <v>1440</v>
      </c>
      <c r="B235" s="832" t="s">
        <v>2235</v>
      </c>
      <c r="C235" s="832" t="s">
        <v>1901</v>
      </c>
      <c r="D235" s="832" t="s">
        <v>1900</v>
      </c>
      <c r="E235" s="832" t="s">
        <v>1902</v>
      </c>
      <c r="F235" s="849"/>
      <c r="G235" s="849"/>
      <c r="H235" s="837">
        <v>0</v>
      </c>
      <c r="I235" s="849">
        <v>7</v>
      </c>
      <c r="J235" s="849">
        <v>336.75</v>
      </c>
      <c r="K235" s="837">
        <v>1</v>
      </c>
      <c r="L235" s="849">
        <v>7</v>
      </c>
      <c r="M235" s="850">
        <v>336.75</v>
      </c>
    </row>
    <row r="236" spans="1:13" ht="14.4" customHeight="1" x14ac:dyDescent="0.3">
      <c r="A236" s="831" t="s">
        <v>1440</v>
      </c>
      <c r="B236" s="832" t="s">
        <v>2235</v>
      </c>
      <c r="C236" s="832" t="s">
        <v>1903</v>
      </c>
      <c r="D236" s="832" t="s">
        <v>1900</v>
      </c>
      <c r="E236" s="832" t="s">
        <v>1209</v>
      </c>
      <c r="F236" s="849"/>
      <c r="G236" s="849"/>
      <c r="H236" s="837">
        <v>0</v>
      </c>
      <c r="I236" s="849">
        <v>1</v>
      </c>
      <c r="J236" s="849">
        <v>158.99</v>
      </c>
      <c r="K236" s="837">
        <v>1</v>
      </c>
      <c r="L236" s="849">
        <v>1</v>
      </c>
      <c r="M236" s="850">
        <v>158.99</v>
      </c>
    </row>
    <row r="237" spans="1:13" ht="14.4" customHeight="1" x14ac:dyDescent="0.3">
      <c r="A237" s="831" t="s">
        <v>1440</v>
      </c>
      <c r="B237" s="832" t="s">
        <v>1261</v>
      </c>
      <c r="C237" s="832" t="s">
        <v>1264</v>
      </c>
      <c r="D237" s="832" t="s">
        <v>1018</v>
      </c>
      <c r="E237" s="832" t="s">
        <v>1265</v>
      </c>
      <c r="F237" s="849"/>
      <c r="G237" s="849"/>
      <c r="H237" s="837">
        <v>0</v>
      </c>
      <c r="I237" s="849">
        <v>70</v>
      </c>
      <c r="J237" s="849">
        <v>10805.200000000003</v>
      </c>
      <c r="K237" s="837">
        <v>1</v>
      </c>
      <c r="L237" s="849">
        <v>70</v>
      </c>
      <c r="M237" s="850">
        <v>10805.200000000003</v>
      </c>
    </row>
    <row r="238" spans="1:13" ht="14.4" customHeight="1" x14ac:dyDescent="0.3">
      <c r="A238" s="831" t="s">
        <v>1440</v>
      </c>
      <c r="B238" s="832" t="s">
        <v>1261</v>
      </c>
      <c r="C238" s="832" t="s">
        <v>1262</v>
      </c>
      <c r="D238" s="832" t="s">
        <v>1018</v>
      </c>
      <c r="E238" s="832" t="s">
        <v>1263</v>
      </c>
      <c r="F238" s="849"/>
      <c r="G238" s="849"/>
      <c r="H238" s="837">
        <v>0</v>
      </c>
      <c r="I238" s="849">
        <v>1</v>
      </c>
      <c r="J238" s="849">
        <v>225.06</v>
      </c>
      <c r="K238" s="837">
        <v>1</v>
      </c>
      <c r="L238" s="849">
        <v>1</v>
      </c>
      <c r="M238" s="850">
        <v>225.06</v>
      </c>
    </row>
    <row r="239" spans="1:13" ht="14.4" customHeight="1" x14ac:dyDescent="0.3">
      <c r="A239" s="831" t="s">
        <v>1440</v>
      </c>
      <c r="B239" s="832" t="s">
        <v>1270</v>
      </c>
      <c r="C239" s="832" t="s">
        <v>1271</v>
      </c>
      <c r="D239" s="832" t="s">
        <v>1272</v>
      </c>
      <c r="E239" s="832" t="s">
        <v>1033</v>
      </c>
      <c r="F239" s="849">
        <v>1</v>
      </c>
      <c r="G239" s="849">
        <v>170.52</v>
      </c>
      <c r="H239" s="837">
        <v>1</v>
      </c>
      <c r="I239" s="849"/>
      <c r="J239" s="849"/>
      <c r="K239" s="837">
        <v>0</v>
      </c>
      <c r="L239" s="849">
        <v>1</v>
      </c>
      <c r="M239" s="850">
        <v>170.52</v>
      </c>
    </row>
    <row r="240" spans="1:13" ht="14.4" customHeight="1" x14ac:dyDescent="0.3">
      <c r="A240" s="831" t="s">
        <v>1440</v>
      </c>
      <c r="B240" s="832" t="s">
        <v>1270</v>
      </c>
      <c r="C240" s="832" t="s">
        <v>1555</v>
      </c>
      <c r="D240" s="832" t="s">
        <v>1272</v>
      </c>
      <c r="E240" s="832" t="s">
        <v>1556</v>
      </c>
      <c r="F240" s="849">
        <v>2</v>
      </c>
      <c r="G240" s="849">
        <v>477.44</v>
      </c>
      <c r="H240" s="837">
        <v>1</v>
      </c>
      <c r="I240" s="849"/>
      <c r="J240" s="849"/>
      <c r="K240" s="837">
        <v>0</v>
      </c>
      <c r="L240" s="849">
        <v>2</v>
      </c>
      <c r="M240" s="850">
        <v>477.44</v>
      </c>
    </row>
    <row r="241" spans="1:13" ht="14.4" customHeight="1" x14ac:dyDescent="0.3">
      <c r="A241" s="831" t="s">
        <v>1440</v>
      </c>
      <c r="B241" s="832" t="s">
        <v>1284</v>
      </c>
      <c r="C241" s="832" t="s">
        <v>1540</v>
      </c>
      <c r="D241" s="832" t="s">
        <v>1457</v>
      </c>
      <c r="E241" s="832" t="s">
        <v>1458</v>
      </c>
      <c r="F241" s="849">
        <v>8</v>
      </c>
      <c r="G241" s="849">
        <v>1063.8399999999999</v>
      </c>
      <c r="H241" s="837">
        <v>1</v>
      </c>
      <c r="I241" s="849"/>
      <c r="J241" s="849"/>
      <c r="K241" s="837">
        <v>0</v>
      </c>
      <c r="L241" s="849">
        <v>8</v>
      </c>
      <c r="M241" s="850">
        <v>1063.8399999999999</v>
      </c>
    </row>
    <row r="242" spans="1:13" ht="14.4" customHeight="1" x14ac:dyDescent="0.3">
      <c r="A242" s="831" t="s">
        <v>1440</v>
      </c>
      <c r="B242" s="832" t="s">
        <v>1307</v>
      </c>
      <c r="C242" s="832" t="s">
        <v>1538</v>
      </c>
      <c r="D242" s="832" t="s">
        <v>1539</v>
      </c>
      <c r="E242" s="832" t="s">
        <v>1315</v>
      </c>
      <c r="F242" s="849">
        <v>2</v>
      </c>
      <c r="G242" s="849">
        <v>1692.94</v>
      </c>
      <c r="H242" s="837">
        <v>1</v>
      </c>
      <c r="I242" s="849"/>
      <c r="J242" s="849"/>
      <c r="K242" s="837">
        <v>0</v>
      </c>
      <c r="L242" s="849">
        <v>2</v>
      </c>
      <c r="M242" s="850">
        <v>1692.94</v>
      </c>
    </row>
    <row r="243" spans="1:13" ht="14.4" customHeight="1" x14ac:dyDescent="0.3">
      <c r="A243" s="831" t="s">
        <v>1440</v>
      </c>
      <c r="B243" s="832" t="s">
        <v>1316</v>
      </c>
      <c r="C243" s="832" t="s">
        <v>1317</v>
      </c>
      <c r="D243" s="832" t="s">
        <v>641</v>
      </c>
      <c r="E243" s="832" t="s">
        <v>1318</v>
      </c>
      <c r="F243" s="849"/>
      <c r="G243" s="849"/>
      <c r="H243" s="837">
        <v>0</v>
      </c>
      <c r="I243" s="849">
        <v>1</v>
      </c>
      <c r="J243" s="849">
        <v>48.42</v>
      </c>
      <c r="K243" s="837">
        <v>1</v>
      </c>
      <c r="L243" s="849">
        <v>1</v>
      </c>
      <c r="M243" s="850">
        <v>48.42</v>
      </c>
    </row>
    <row r="244" spans="1:13" ht="14.4" customHeight="1" x14ac:dyDescent="0.3">
      <c r="A244" s="831" t="s">
        <v>1440</v>
      </c>
      <c r="B244" s="832" t="s">
        <v>1322</v>
      </c>
      <c r="C244" s="832" t="s">
        <v>1326</v>
      </c>
      <c r="D244" s="832" t="s">
        <v>1324</v>
      </c>
      <c r="E244" s="832" t="s">
        <v>1327</v>
      </c>
      <c r="F244" s="849">
        <v>1</v>
      </c>
      <c r="G244" s="849">
        <v>969.48</v>
      </c>
      <c r="H244" s="837">
        <v>1</v>
      </c>
      <c r="I244" s="849"/>
      <c r="J244" s="849"/>
      <c r="K244" s="837">
        <v>0</v>
      </c>
      <c r="L244" s="849">
        <v>1</v>
      </c>
      <c r="M244" s="850">
        <v>969.48</v>
      </c>
    </row>
    <row r="245" spans="1:13" ht="14.4" customHeight="1" x14ac:dyDescent="0.3">
      <c r="A245" s="831" t="s">
        <v>1440</v>
      </c>
      <c r="B245" s="832" t="s">
        <v>1345</v>
      </c>
      <c r="C245" s="832" t="s">
        <v>1348</v>
      </c>
      <c r="D245" s="832" t="s">
        <v>1349</v>
      </c>
      <c r="E245" s="832" t="s">
        <v>1347</v>
      </c>
      <c r="F245" s="849"/>
      <c r="G245" s="849"/>
      <c r="H245" s="837">
        <v>0</v>
      </c>
      <c r="I245" s="849">
        <v>3</v>
      </c>
      <c r="J245" s="849">
        <v>14.100000000000001</v>
      </c>
      <c r="K245" s="837">
        <v>1</v>
      </c>
      <c r="L245" s="849">
        <v>3</v>
      </c>
      <c r="M245" s="850">
        <v>14.100000000000001</v>
      </c>
    </row>
    <row r="246" spans="1:13" ht="14.4" customHeight="1" x14ac:dyDescent="0.3">
      <c r="A246" s="831" t="s">
        <v>1440</v>
      </c>
      <c r="B246" s="832" t="s">
        <v>2221</v>
      </c>
      <c r="C246" s="832" t="s">
        <v>1869</v>
      </c>
      <c r="D246" s="832" t="s">
        <v>1870</v>
      </c>
      <c r="E246" s="832" t="s">
        <v>1597</v>
      </c>
      <c r="F246" s="849"/>
      <c r="G246" s="849"/>
      <c r="H246" s="837">
        <v>0</v>
      </c>
      <c r="I246" s="849">
        <v>1</v>
      </c>
      <c r="J246" s="849">
        <v>42.57</v>
      </c>
      <c r="K246" s="837">
        <v>1</v>
      </c>
      <c r="L246" s="849">
        <v>1</v>
      </c>
      <c r="M246" s="850">
        <v>42.57</v>
      </c>
    </row>
    <row r="247" spans="1:13" ht="14.4" customHeight="1" x14ac:dyDescent="0.3">
      <c r="A247" s="831" t="s">
        <v>1441</v>
      </c>
      <c r="B247" s="832" t="s">
        <v>1210</v>
      </c>
      <c r="C247" s="832" t="s">
        <v>1460</v>
      </c>
      <c r="D247" s="832" t="s">
        <v>737</v>
      </c>
      <c r="E247" s="832" t="s">
        <v>1218</v>
      </c>
      <c r="F247" s="849"/>
      <c r="G247" s="849"/>
      <c r="H247" s="837">
        <v>0</v>
      </c>
      <c r="I247" s="849">
        <v>1</v>
      </c>
      <c r="J247" s="849">
        <v>490.89</v>
      </c>
      <c r="K247" s="837">
        <v>1</v>
      </c>
      <c r="L247" s="849">
        <v>1</v>
      </c>
      <c r="M247" s="850">
        <v>490.89</v>
      </c>
    </row>
    <row r="248" spans="1:13" ht="14.4" customHeight="1" x14ac:dyDescent="0.3">
      <c r="A248" s="831" t="s">
        <v>1441</v>
      </c>
      <c r="B248" s="832" t="s">
        <v>1210</v>
      </c>
      <c r="C248" s="832" t="s">
        <v>1586</v>
      </c>
      <c r="D248" s="832" t="s">
        <v>741</v>
      </c>
      <c r="E248" s="832" t="s">
        <v>1587</v>
      </c>
      <c r="F248" s="849"/>
      <c r="G248" s="849"/>
      <c r="H248" s="837">
        <v>0</v>
      </c>
      <c r="I248" s="849">
        <v>2</v>
      </c>
      <c r="J248" s="849">
        <v>739</v>
      </c>
      <c r="K248" s="837">
        <v>1</v>
      </c>
      <c r="L248" s="849">
        <v>2</v>
      </c>
      <c r="M248" s="850">
        <v>739</v>
      </c>
    </row>
    <row r="249" spans="1:13" ht="14.4" customHeight="1" x14ac:dyDescent="0.3">
      <c r="A249" s="831" t="s">
        <v>1441</v>
      </c>
      <c r="B249" s="832" t="s">
        <v>1261</v>
      </c>
      <c r="C249" s="832" t="s">
        <v>1264</v>
      </c>
      <c r="D249" s="832" t="s">
        <v>1018</v>
      </c>
      <c r="E249" s="832" t="s">
        <v>1265</v>
      </c>
      <c r="F249" s="849"/>
      <c r="G249" s="849"/>
      <c r="H249" s="837">
        <v>0</v>
      </c>
      <c r="I249" s="849">
        <v>229</v>
      </c>
      <c r="J249" s="849">
        <v>35348.440000000017</v>
      </c>
      <c r="K249" s="837">
        <v>1</v>
      </c>
      <c r="L249" s="849">
        <v>229</v>
      </c>
      <c r="M249" s="850">
        <v>35348.440000000017</v>
      </c>
    </row>
    <row r="250" spans="1:13" ht="14.4" customHeight="1" x14ac:dyDescent="0.3">
      <c r="A250" s="831" t="s">
        <v>1441</v>
      </c>
      <c r="B250" s="832" t="s">
        <v>1261</v>
      </c>
      <c r="C250" s="832" t="s">
        <v>1389</v>
      </c>
      <c r="D250" s="832" t="s">
        <v>1390</v>
      </c>
      <c r="E250" s="832" t="s">
        <v>1391</v>
      </c>
      <c r="F250" s="849"/>
      <c r="G250" s="849"/>
      <c r="H250" s="837">
        <v>0</v>
      </c>
      <c r="I250" s="849">
        <v>1</v>
      </c>
      <c r="J250" s="849">
        <v>111.22</v>
      </c>
      <c r="K250" s="837">
        <v>1</v>
      </c>
      <c r="L250" s="849">
        <v>1</v>
      </c>
      <c r="M250" s="850">
        <v>111.22</v>
      </c>
    </row>
    <row r="251" spans="1:13" ht="14.4" customHeight="1" x14ac:dyDescent="0.3">
      <c r="A251" s="831" t="s">
        <v>1441</v>
      </c>
      <c r="B251" s="832" t="s">
        <v>1261</v>
      </c>
      <c r="C251" s="832" t="s">
        <v>1386</v>
      </c>
      <c r="D251" s="832" t="s">
        <v>1387</v>
      </c>
      <c r="E251" s="832" t="s">
        <v>1388</v>
      </c>
      <c r="F251" s="849"/>
      <c r="G251" s="849"/>
      <c r="H251" s="837">
        <v>0</v>
      </c>
      <c r="I251" s="849">
        <v>2</v>
      </c>
      <c r="J251" s="849">
        <v>299.04000000000002</v>
      </c>
      <c r="K251" s="837">
        <v>1</v>
      </c>
      <c r="L251" s="849">
        <v>2</v>
      </c>
      <c r="M251" s="850">
        <v>299.04000000000002</v>
      </c>
    </row>
    <row r="252" spans="1:13" ht="14.4" customHeight="1" x14ac:dyDescent="0.3">
      <c r="A252" s="831" t="s">
        <v>1441</v>
      </c>
      <c r="B252" s="832" t="s">
        <v>1261</v>
      </c>
      <c r="C252" s="832" t="s">
        <v>2182</v>
      </c>
      <c r="D252" s="832" t="s">
        <v>2183</v>
      </c>
      <c r="E252" s="832" t="s">
        <v>2184</v>
      </c>
      <c r="F252" s="849"/>
      <c r="G252" s="849"/>
      <c r="H252" s="837">
        <v>0</v>
      </c>
      <c r="I252" s="849">
        <v>1</v>
      </c>
      <c r="J252" s="849">
        <v>80.28</v>
      </c>
      <c r="K252" s="837">
        <v>1</v>
      </c>
      <c r="L252" s="849">
        <v>1</v>
      </c>
      <c r="M252" s="850">
        <v>80.28</v>
      </c>
    </row>
    <row r="253" spans="1:13" ht="14.4" customHeight="1" x14ac:dyDescent="0.3">
      <c r="A253" s="831" t="s">
        <v>1441</v>
      </c>
      <c r="B253" s="832" t="s">
        <v>1261</v>
      </c>
      <c r="C253" s="832" t="s">
        <v>1576</v>
      </c>
      <c r="D253" s="832" t="s">
        <v>1018</v>
      </c>
      <c r="E253" s="832" t="s">
        <v>1265</v>
      </c>
      <c r="F253" s="849">
        <v>1</v>
      </c>
      <c r="G253" s="849">
        <v>154.36000000000001</v>
      </c>
      <c r="H253" s="837">
        <v>1</v>
      </c>
      <c r="I253" s="849"/>
      <c r="J253" s="849"/>
      <c r="K253" s="837">
        <v>0</v>
      </c>
      <c r="L253" s="849">
        <v>1</v>
      </c>
      <c r="M253" s="850">
        <v>154.36000000000001</v>
      </c>
    </row>
    <row r="254" spans="1:13" ht="14.4" customHeight="1" x14ac:dyDescent="0.3">
      <c r="A254" s="831" t="s">
        <v>1441</v>
      </c>
      <c r="B254" s="832" t="s">
        <v>1270</v>
      </c>
      <c r="C254" s="832" t="s">
        <v>1555</v>
      </c>
      <c r="D254" s="832" t="s">
        <v>1272</v>
      </c>
      <c r="E254" s="832" t="s">
        <v>1556</v>
      </c>
      <c r="F254" s="849">
        <v>2</v>
      </c>
      <c r="G254" s="849">
        <v>477.44</v>
      </c>
      <c r="H254" s="837">
        <v>1</v>
      </c>
      <c r="I254" s="849"/>
      <c r="J254" s="849"/>
      <c r="K254" s="837">
        <v>0</v>
      </c>
      <c r="L254" s="849">
        <v>2</v>
      </c>
      <c r="M254" s="850">
        <v>477.44</v>
      </c>
    </row>
    <row r="255" spans="1:13" ht="14.4" customHeight="1" x14ac:dyDescent="0.3">
      <c r="A255" s="831" t="s">
        <v>1441</v>
      </c>
      <c r="B255" s="832" t="s">
        <v>1270</v>
      </c>
      <c r="C255" s="832" t="s">
        <v>1508</v>
      </c>
      <c r="D255" s="832" t="s">
        <v>1509</v>
      </c>
      <c r="E255" s="832" t="s">
        <v>1033</v>
      </c>
      <c r="F255" s="849"/>
      <c r="G255" s="849"/>
      <c r="H255" s="837">
        <v>0</v>
      </c>
      <c r="I255" s="849">
        <v>1</v>
      </c>
      <c r="J255" s="849">
        <v>170.52</v>
      </c>
      <c r="K255" s="837">
        <v>1</v>
      </c>
      <c r="L255" s="849">
        <v>1</v>
      </c>
      <c r="M255" s="850">
        <v>170.52</v>
      </c>
    </row>
    <row r="256" spans="1:13" ht="14.4" customHeight="1" x14ac:dyDescent="0.3">
      <c r="A256" s="831" t="s">
        <v>1441</v>
      </c>
      <c r="B256" s="832" t="s">
        <v>2230</v>
      </c>
      <c r="C256" s="832" t="s">
        <v>1743</v>
      </c>
      <c r="D256" s="832" t="s">
        <v>1744</v>
      </c>
      <c r="E256" s="832" t="s">
        <v>1745</v>
      </c>
      <c r="F256" s="849">
        <v>1</v>
      </c>
      <c r="G256" s="849">
        <v>119.7</v>
      </c>
      <c r="H256" s="837">
        <v>1</v>
      </c>
      <c r="I256" s="849"/>
      <c r="J256" s="849"/>
      <c r="K256" s="837">
        <v>0</v>
      </c>
      <c r="L256" s="849">
        <v>1</v>
      </c>
      <c r="M256" s="850">
        <v>119.7</v>
      </c>
    </row>
    <row r="257" spans="1:13" ht="14.4" customHeight="1" x14ac:dyDescent="0.3">
      <c r="A257" s="831" t="s">
        <v>1441</v>
      </c>
      <c r="B257" s="832" t="s">
        <v>1284</v>
      </c>
      <c r="C257" s="832" t="s">
        <v>1540</v>
      </c>
      <c r="D257" s="832" t="s">
        <v>1457</v>
      </c>
      <c r="E257" s="832" t="s">
        <v>1458</v>
      </c>
      <c r="F257" s="849">
        <v>4</v>
      </c>
      <c r="G257" s="849">
        <v>531.91999999999996</v>
      </c>
      <c r="H257" s="837">
        <v>1</v>
      </c>
      <c r="I257" s="849"/>
      <c r="J257" s="849"/>
      <c r="K257" s="837">
        <v>0</v>
      </c>
      <c r="L257" s="849">
        <v>4</v>
      </c>
      <c r="M257" s="850">
        <v>531.91999999999996</v>
      </c>
    </row>
    <row r="258" spans="1:13" ht="14.4" customHeight="1" x14ac:dyDescent="0.3">
      <c r="A258" s="831" t="s">
        <v>1441</v>
      </c>
      <c r="B258" s="832" t="s">
        <v>1307</v>
      </c>
      <c r="C258" s="832" t="s">
        <v>1584</v>
      </c>
      <c r="D258" s="832" t="s">
        <v>1539</v>
      </c>
      <c r="E258" s="832" t="s">
        <v>1585</v>
      </c>
      <c r="F258" s="849">
        <v>1</v>
      </c>
      <c r="G258" s="849">
        <v>211.61</v>
      </c>
      <c r="H258" s="837">
        <v>1</v>
      </c>
      <c r="I258" s="849"/>
      <c r="J258" s="849"/>
      <c r="K258" s="837">
        <v>0</v>
      </c>
      <c r="L258" s="849">
        <v>1</v>
      </c>
      <c r="M258" s="850">
        <v>211.61</v>
      </c>
    </row>
    <row r="259" spans="1:13" ht="14.4" customHeight="1" x14ac:dyDescent="0.3">
      <c r="A259" s="831" t="s">
        <v>1441</v>
      </c>
      <c r="B259" s="832" t="s">
        <v>1307</v>
      </c>
      <c r="C259" s="832" t="s">
        <v>1313</v>
      </c>
      <c r="D259" s="832" t="s">
        <v>1314</v>
      </c>
      <c r="E259" s="832" t="s">
        <v>1315</v>
      </c>
      <c r="F259" s="849"/>
      <c r="G259" s="849"/>
      <c r="H259" s="837">
        <v>0</v>
      </c>
      <c r="I259" s="849">
        <v>2</v>
      </c>
      <c r="J259" s="849">
        <v>4078.2799999999997</v>
      </c>
      <c r="K259" s="837">
        <v>1</v>
      </c>
      <c r="L259" s="849">
        <v>2</v>
      </c>
      <c r="M259" s="850">
        <v>4078.2799999999997</v>
      </c>
    </row>
    <row r="260" spans="1:13" ht="14.4" customHeight="1" x14ac:dyDescent="0.3">
      <c r="A260" s="831" t="s">
        <v>1441</v>
      </c>
      <c r="B260" s="832" t="s">
        <v>1316</v>
      </c>
      <c r="C260" s="832" t="s">
        <v>1481</v>
      </c>
      <c r="D260" s="832" t="s">
        <v>641</v>
      </c>
      <c r="E260" s="832" t="s">
        <v>1482</v>
      </c>
      <c r="F260" s="849"/>
      <c r="G260" s="849"/>
      <c r="H260" s="837">
        <v>0</v>
      </c>
      <c r="I260" s="849">
        <v>1</v>
      </c>
      <c r="J260" s="849">
        <v>24.22</v>
      </c>
      <c r="K260" s="837">
        <v>1</v>
      </c>
      <c r="L260" s="849">
        <v>1</v>
      </c>
      <c r="M260" s="850">
        <v>24.22</v>
      </c>
    </row>
    <row r="261" spans="1:13" ht="14.4" customHeight="1" x14ac:dyDescent="0.3">
      <c r="A261" s="831" t="s">
        <v>1441</v>
      </c>
      <c r="B261" s="832" t="s">
        <v>1316</v>
      </c>
      <c r="C261" s="832" t="s">
        <v>1317</v>
      </c>
      <c r="D261" s="832" t="s">
        <v>641</v>
      </c>
      <c r="E261" s="832" t="s">
        <v>1318</v>
      </c>
      <c r="F261" s="849"/>
      <c r="G261" s="849"/>
      <c r="H261" s="837">
        <v>0</v>
      </c>
      <c r="I261" s="849">
        <v>6</v>
      </c>
      <c r="J261" s="849">
        <v>290.52</v>
      </c>
      <c r="K261" s="837">
        <v>1</v>
      </c>
      <c r="L261" s="849">
        <v>6</v>
      </c>
      <c r="M261" s="850">
        <v>290.52</v>
      </c>
    </row>
    <row r="262" spans="1:13" ht="14.4" customHeight="1" x14ac:dyDescent="0.3">
      <c r="A262" s="831" t="s">
        <v>1441</v>
      </c>
      <c r="B262" s="832" t="s">
        <v>1316</v>
      </c>
      <c r="C262" s="832" t="s">
        <v>1950</v>
      </c>
      <c r="D262" s="832" t="s">
        <v>1951</v>
      </c>
      <c r="E262" s="832" t="s">
        <v>1952</v>
      </c>
      <c r="F262" s="849">
        <v>2</v>
      </c>
      <c r="G262" s="849">
        <v>96.84</v>
      </c>
      <c r="H262" s="837">
        <v>1</v>
      </c>
      <c r="I262" s="849"/>
      <c r="J262" s="849"/>
      <c r="K262" s="837">
        <v>0</v>
      </c>
      <c r="L262" s="849">
        <v>2</v>
      </c>
      <c r="M262" s="850">
        <v>96.84</v>
      </c>
    </row>
    <row r="263" spans="1:13" ht="14.4" customHeight="1" x14ac:dyDescent="0.3">
      <c r="A263" s="831" t="s">
        <v>1441</v>
      </c>
      <c r="B263" s="832" t="s">
        <v>1328</v>
      </c>
      <c r="C263" s="832" t="s">
        <v>1329</v>
      </c>
      <c r="D263" s="832" t="s">
        <v>1330</v>
      </c>
      <c r="E263" s="832" t="s">
        <v>1331</v>
      </c>
      <c r="F263" s="849"/>
      <c r="G263" s="849"/>
      <c r="H263" s="837"/>
      <c r="I263" s="849">
        <v>14</v>
      </c>
      <c r="J263" s="849">
        <v>0</v>
      </c>
      <c r="K263" s="837"/>
      <c r="L263" s="849">
        <v>14</v>
      </c>
      <c r="M263" s="850">
        <v>0</v>
      </c>
    </row>
    <row r="264" spans="1:13" ht="14.4" customHeight="1" x14ac:dyDescent="0.3">
      <c r="A264" s="831" t="s">
        <v>1441</v>
      </c>
      <c r="B264" s="832" t="s">
        <v>1350</v>
      </c>
      <c r="C264" s="832" t="s">
        <v>1354</v>
      </c>
      <c r="D264" s="832" t="s">
        <v>1355</v>
      </c>
      <c r="E264" s="832" t="s">
        <v>1356</v>
      </c>
      <c r="F264" s="849"/>
      <c r="G264" s="849"/>
      <c r="H264" s="837"/>
      <c r="I264" s="849">
        <v>3</v>
      </c>
      <c r="J264" s="849">
        <v>0</v>
      </c>
      <c r="K264" s="837"/>
      <c r="L264" s="849">
        <v>3</v>
      </c>
      <c r="M264" s="850">
        <v>0</v>
      </c>
    </row>
    <row r="265" spans="1:13" ht="14.4" customHeight="1" x14ac:dyDescent="0.3">
      <c r="A265" s="831" t="s">
        <v>1441</v>
      </c>
      <c r="B265" s="832" t="s">
        <v>2221</v>
      </c>
      <c r="C265" s="832" t="s">
        <v>1869</v>
      </c>
      <c r="D265" s="832" t="s">
        <v>1870</v>
      </c>
      <c r="E265" s="832" t="s">
        <v>1597</v>
      </c>
      <c r="F265" s="849"/>
      <c r="G265" s="849"/>
      <c r="H265" s="837">
        <v>0</v>
      </c>
      <c r="I265" s="849">
        <v>1</v>
      </c>
      <c r="J265" s="849">
        <v>42.57</v>
      </c>
      <c r="K265" s="837">
        <v>1</v>
      </c>
      <c r="L265" s="849">
        <v>1</v>
      </c>
      <c r="M265" s="850">
        <v>42.57</v>
      </c>
    </row>
    <row r="266" spans="1:13" ht="14.4" customHeight="1" x14ac:dyDescent="0.3">
      <c r="A266" s="831" t="s">
        <v>1441</v>
      </c>
      <c r="B266" s="832" t="s">
        <v>2220</v>
      </c>
      <c r="C266" s="832" t="s">
        <v>1515</v>
      </c>
      <c r="D266" s="832" t="s">
        <v>1516</v>
      </c>
      <c r="E266" s="832" t="s">
        <v>1517</v>
      </c>
      <c r="F266" s="849"/>
      <c r="G266" s="849"/>
      <c r="H266" s="837">
        <v>0</v>
      </c>
      <c r="I266" s="849">
        <v>4</v>
      </c>
      <c r="J266" s="849">
        <v>565</v>
      </c>
      <c r="K266" s="837">
        <v>1</v>
      </c>
      <c r="L266" s="849">
        <v>4</v>
      </c>
      <c r="M266" s="850">
        <v>565</v>
      </c>
    </row>
    <row r="267" spans="1:13" ht="14.4" customHeight="1" x14ac:dyDescent="0.3">
      <c r="A267" s="831" t="s">
        <v>1441</v>
      </c>
      <c r="B267" s="832" t="s">
        <v>2224</v>
      </c>
      <c r="C267" s="832" t="s">
        <v>2131</v>
      </c>
      <c r="D267" s="832" t="s">
        <v>1669</v>
      </c>
      <c r="E267" s="832" t="s">
        <v>1361</v>
      </c>
      <c r="F267" s="849">
        <v>1</v>
      </c>
      <c r="G267" s="849">
        <v>0</v>
      </c>
      <c r="H267" s="837"/>
      <c r="I267" s="849"/>
      <c r="J267" s="849"/>
      <c r="K267" s="837"/>
      <c r="L267" s="849">
        <v>1</v>
      </c>
      <c r="M267" s="850">
        <v>0</v>
      </c>
    </row>
    <row r="268" spans="1:13" ht="14.4" customHeight="1" x14ac:dyDescent="0.3">
      <c r="A268" s="831" t="s">
        <v>1441</v>
      </c>
      <c r="B268" s="832" t="s">
        <v>2233</v>
      </c>
      <c r="C268" s="832" t="s">
        <v>1560</v>
      </c>
      <c r="D268" s="832" t="s">
        <v>1561</v>
      </c>
      <c r="E268" s="832" t="s">
        <v>1562</v>
      </c>
      <c r="F268" s="849"/>
      <c r="G268" s="849"/>
      <c r="H268" s="837">
        <v>0</v>
      </c>
      <c r="I268" s="849">
        <v>3</v>
      </c>
      <c r="J268" s="849">
        <v>21396.420000000002</v>
      </c>
      <c r="K268" s="837">
        <v>1</v>
      </c>
      <c r="L268" s="849">
        <v>3</v>
      </c>
      <c r="M268" s="850">
        <v>21396.420000000002</v>
      </c>
    </row>
    <row r="269" spans="1:13" ht="14.4" customHeight="1" x14ac:dyDescent="0.3">
      <c r="A269" s="831" t="s">
        <v>1442</v>
      </c>
      <c r="B269" s="832" t="s">
        <v>1261</v>
      </c>
      <c r="C269" s="832" t="s">
        <v>1549</v>
      </c>
      <c r="D269" s="832" t="s">
        <v>1018</v>
      </c>
      <c r="E269" s="832" t="s">
        <v>1550</v>
      </c>
      <c r="F269" s="849">
        <v>3</v>
      </c>
      <c r="G269" s="849">
        <v>0</v>
      </c>
      <c r="H269" s="837"/>
      <c r="I269" s="849"/>
      <c r="J269" s="849"/>
      <c r="K269" s="837"/>
      <c r="L269" s="849">
        <v>3</v>
      </c>
      <c r="M269" s="850">
        <v>0</v>
      </c>
    </row>
    <row r="270" spans="1:13" ht="14.4" customHeight="1" x14ac:dyDescent="0.3">
      <c r="A270" s="831" t="s">
        <v>1442</v>
      </c>
      <c r="B270" s="832" t="s">
        <v>1261</v>
      </c>
      <c r="C270" s="832" t="s">
        <v>1264</v>
      </c>
      <c r="D270" s="832" t="s">
        <v>1018</v>
      </c>
      <c r="E270" s="832" t="s">
        <v>1265</v>
      </c>
      <c r="F270" s="849"/>
      <c r="G270" s="849"/>
      <c r="H270" s="837">
        <v>0</v>
      </c>
      <c r="I270" s="849">
        <v>36</v>
      </c>
      <c r="J270" s="849">
        <v>5556.96</v>
      </c>
      <c r="K270" s="837">
        <v>1</v>
      </c>
      <c r="L270" s="849">
        <v>36</v>
      </c>
      <c r="M270" s="850">
        <v>5556.96</v>
      </c>
    </row>
    <row r="271" spans="1:13" ht="14.4" customHeight="1" x14ac:dyDescent="0.3">
      <c r="A271" s="831" t="s">
        <v>1442</v>
      </c>
      <c r="B271" s="832" t="s">
        <v>1261</v>
      </c>
      <c r="C271" s="832" t="s">
        <v>1389</v>
      </c>
      <c r="D271" s="832" t="s">
        <v>1390</v>
      </c>
      <c r="E271" s="832" t="s">
        <v>1391</v>
      </c>
      <c r="F271" s="849"/>
      <c r="G271" s="849"/>
      <c r="H271" s="837">
        <v>0</v>
      </c>
      <c r="I271" s="849">
        <v>1</v>
      </c>
      <c r="J271" s="849">
        <v>111.22</v>
      </c>
      <c r="K271" s="837">
        <v>1</v>
      </c>
      <c r="L271" s="849">
        <v>1</v>
      </c>
      <c r="M271" s="850">
        <v>111.22</v>
      </c>
    </row>
    <row r="272" spans="1:13" ht="14.4" customHeight="1" x14ac:dyDescent="0.3">
      <c r="A272" s="831" t="s">
        <v>1442</v>
      </c>
      <c r="B272" s="832" t="s">
        <v>1261</v>
      </c>
      <c r="C272" s="832" t="s">
        <v>1738</v>
      </c>
      <c r="D272" s="832" t="s">
        <v>1739</v>
      </c>
      <c r="E272" s="832" t="s">
        <v>2218</v>
      </c>
      <c r="F272" s="849"/>
      <c r="G272" s="849"/>
      <c r="H272" s="837">
        <v>0</v>
      </c>
      <c r="I272" s="849">
        <v>2</v>
      </c>
      <c r="J272" s="849">
        <v>151.46</v>
      </c>
      <c r="K272" s="837">
        <v>1</v>
      </c>
      <c r="L272" s="849">
        <v>2</v>
      </c>
      <c r="M272" s="850">
        <v>151.46</v>
      </c>
    </row>
    <row r="273" spans="1:13" ht="14.4" customHeight="1" x14ac:dyDescent="0.3">
      <c r="A273" s="831" t="s">
        <v>1442</v>
      </c>
      <c r="B273" s="832" t="s">
        <v>1316</v>
      </c>
      <c r="C273" s="832" t="s">
        <v>1950</v>
      </c>
      <c r="D273" s="832" t="s">
        <v>1951</v>
      </c>
      <c r="E273" s="832" t="s">
        <v>1952</v>
      </c>
      <c r="F273" s="849">
        <v>1</v>
      </c>
      <c r="G273" s="849">
        <v>48.42</v>
      </c>
      <c r="H273" s="837">
        <v>1</v>
      </c>
      <c r="I273" s="849"/>
      <c r="J273" s="849"/>
      <c r="K273" s="837">
        <v>0</v>
      </c>
      <c r="L273" s="849">
        <v>1</v>
      </c>
      <c r="M273" s="850">
        <v>48.42</v>
      </c>
    </row>
    <row r="274" spans="1:13" ht="14.4" customHeight="1" x14ac:dyDescent="0.3">
      <c r="A274" s="831" t="s">
        <v>1443</v>
      </c>
      <c r="B274" s="832" t="s">
        <v>1261</v>
      </c>
      <c r="C274" s="832" t="s">
        <v>1591</v>
      </c>
      <c r="D274" s="832" t="s">
        <v>1592</v>
      </c>
      <c r="E274" s="832" t="s">
        <v>1593</v>
      </c>
      <c r="F274" s="849">
        <v>5</v>
      </c>
      <c r="G274" s="849">
        <v>771.80000000000007</v>
      </c>
      <c r="H274" s="837">
        <v>1</v>
      </c>
      <c r="I274" s="849"/>
      <c r="J274" s="849"/>
      <c r="K274" s="837">
        <v>0</v>
      </c>
      <c r="L274" s="849">
        <v>5</v>
      </c>
      <c r="M274" s="850">
        <v>771.80000000000007</v>
      </c>
    </row>
    <row r="275" spans="1:13" ht="14.4" customHeight="1" x14ac:dyDescent="0.3">
      <c r="A275" s="831" t="s">
        <v>1443</v>
      </c>
      <c r="B275" s="832" t="s">
        <v>1261</v>
      </c>
      <c r="C275" s="832" t="s">
        <v>1264</v>
      </c>
      <c r="D275" s="832" t="s">
        <v>1018</v>
      </c>
      <c r="E275" s="832" t="s">
        <v>1265</v>
      </c>
      <c r="F275" s="849"/>
      <c r="G275" s="849"/>
      <c r="H275" s="837">
        <v>0</v>
      </c>
      <c r="I275" s="849">
        <v>41</v>
      </c>
      <c r="J275" s="849">
        <v>6328.7599999999993</v>
      </c>
      <c r="K275" s="837">
        <v>1</v>
      </c>
      <c r="L275" s="849">
        <v>41</v>
      </c>
      <c r="M275" s="850">
        <v>6328.7599999999993</v>
      </c>
    </row>
    <row r="276" spans="1:13" ht="14.4" customHeight="1" x14ac:dyDescent="0.3">
      <c r="A276" s="831" t="s">
        <v>1443</v>
      </c>
      <c r="B276" s="832" t="s">
        <v>1261</v>
      </c>
      <c r="C276" s="832" t="s">
        <v>1914</v>
      </c>
      <c r="D276" s="832" t="s">
        <v>1592</v>
      </c>
      <c r="E276" s="832" t="s">
        <v>1915</v>
      </c>
      <c r="F276" s="849">
        <v>1</v>
      </c>
      <c r="G276" s="849">
        <v>154.36000000000001</v>
      </c>
      <c r="H276" s="837">
        <v>1</v>
      </c>
      <c r="I276" s="849"/>
      <c r="J276" s="849"/>
      <c r="K276" s="837">
        <v>0</v>
      </c>
      <c r="L276" s="849">
        <v>1</v>
      </c>
      <c r="M276" s="850">
        <v>154.36000000000001</v>
      </c>
    </row>
    <row r="277" spans="1:13" ht="14.4" customHeight="1" x14ac:dyDescent="0.3">
      <c r="A277" s="831" t="s">
        <v>1443</v>
      </c>
      <c r="B277" s="832" t="s">
        <v>1261</v>
      </c>
      <c r="C277" s="832" t="s">
        <v>1262</v>
      </c>
      <c r="D277" s="832" t="s">
        <v>1018</v>
      </c>
      <c r="E277" s="832" t="s">
        <v>1263</v>
      </c>
      <c r="F277" s="849"/>
      <c r="G277" s="849"/>
      <c r="H277" s="837">
        <v>0</v>
      </c>
      <c r="I277" s="849">
        <v>2</v>
      </c>
      <c r="J277" s="849">
        <v>450.12</v>
      </c>
      <c r="K277" s="837">
        <v>1</v>
      </c>
      <c r="L277" s="849">
        <v>2</v>
      </c>
      <c r="M277" s="850">
        <v>450.12</v>
      </c>
    </row>
    <row r="278" spans="1:13" ht="14.4" customHeight="1" x14ac:dyDescent="0.3">
      <c r="A278" s="831" t="s">
        <v>1443</v>
      </c>
      <c r="B278" s="832" t="s">
        <v>1261</v>
      </c>
      <c r="C278" s="832" t="s">
        <v>1741</v>
      </c>
      <c r="D278" s="832" t="s">
        <v>1592</v>
      </c>
      <c r="E278" s="832" t="s">
        <v>1265</v>
      </c>
      <c r="F278" s="849">
        <v>3</v>
      </c>
      <c r="G278" s="849">
        <v>463.08000000000004</v>
      </c>
      <c r="H278" s="837">
        <v>1</v>
      </c>
      <c r="I278" s="849"/>
      <c r="J278" s="849"/>
      <c r="K278" s="837">
        <v>0</v>
      </c>
      <c r="L278" s="849">
        <v>3</v>
      </c>
      <c r="M278" s="850">
        <v>463.08000000000004</v>
      </c>
    </row>
    <row r="279" spans="1:13" ht="14.4" customHeight="1" x14ac:dyDescent="0.3">
      <c r="A279" s="831" t="s">
        <v>1443</v>
      </c>
      <c r="B279" s="832" t="s">
        <v>1261</v>
      </c>
      <c r="C279" s="832" t="s">
        <v>1916</v>
      </c>
      <c r="D279" s="832" t="s">
        <v>1592</v>
      </c>
      <c r="E279" s="832" t="s">
        <v>1265</v>
      </c>
      <c r="F279" s="849">
        <v>1</v>
      </c>
      <c r="G279" s="849">
        <v>0</v>
      </c>
      <c r="H279" s="837"/>
      <c r="I279" s="849"/>
      <c r="J279" s="849"/>
      <c r="K279" s="837"/>
      <c r="L279" s="849">
        <v>1</v>
      </c>
      <c r="M279" s="850">
        <v>0</v>
      </c>
    </row>
    <row r="280" spans="1:13" ht="14.4" customHeight="1" x14ac:dyDescent="0.3">
      <c r="A280" s="831" t="s">
        <v>1443</v>
      </c>
      <c r="B280" s="832" t="s">
        <v>1270</v>
      </c>
      <c r="C280" s="832" t="s">
        <v>1271</v>
      </c>
      <c r="D280" s="832" t="s">
        <v>1272</v>
      </c>
      <c r="E280" s="832" t="s">
        <v>1033</v>
      </c>
      <c r="F280" s="849">
        <v>4</v>
      </c>
      <c r="G280" s="849">
        <v>682.08</v>
      </c>
      <c r="H280" s="837">
        <v>1</v>
      </c>
      <c r="I280" s="849"/>
      <c r="J280" s="849"/>
      <c r="K280" s="837">
        <v>0</v>
      </c>
      <c r="L280" s="849">
        <v>4</v>
      </c>
      <c r="M280" s="850">
        <v>682.08</v>
      </c>
    </row>
    <row r="281" spans="1:13" ht="14.4" customHeight="1" x14ac:dyDescent="0.3">
      <c r="A281" s="831" t="s">
        <v>1443</v>
      </c>
      <c r="B281" s="832" t="s">
        <v>1270</v>
      </c>
      <c r="C281" s="832" t="s">
        <v>1555</v>
      </c>
      <c r="D281" s="832" t="s">
        <v>1272</v>
      </c>
      <c r="E281" s="832" t="s">
        <v>1556</v>
      </c>
      <c r="F281" s="849">
        <v>1</v>
      </c>
      <c r="G281" s="849">
        <v>238.72</v>
      </c>
      <c r="H281" s="837">
        <v>1</v>
      </c>
      <c r="I281" s="849"/>
      <c r="J281" s="849"/>
      <c r="K281" s="837">
        <v>0</v>
      </c>
      <c r="L281" s="849">
        <v>1</v>
      </c>
      <c r="M281" s="850">
        <v>238.72</v>
      </c>
    </row>
    <row r="282" spans="1:13" ht="14.4" customHeight="1" x14ac:dyDescent="0.3">
      <c r="A282" s="831" t="s">
        <v>1443</v>
      </c>
      <c r="B282" s="832" t="s">
        <v>2230</v>
      </c>
      <c r="C282" s="832" t="s">
        <v>1786</v>
      </c>
      <c r="D282" s="832" t="s">
        <v>1787</v>
      </c>
      <c r="E282" s="832" t="s">
        <v>1745</v>
      </c>
      <c r="F282" s="849"/>
      <c r="G282" s="849"/>
      <c r="H282" s="837">
        <v>0</v>
      </c>
      <c r="I282" s="849">
        <v>2</v>
      </c>
      <c r="J282" s="849">
        <v>141.08000000000001</v>
      </c>
      <c r="K282" s="837">
        <v>1</v>
      </c>
      <c r="L282" s="849">
        <v>2</v>
      </c>
      <c r="M282" s="850">
        <v>141.08000000000001</v>
      </c>
    </row>
    <row r="283" spans="1:13" ht="14.4" customHeight="1" x14ac:dyDescent="0.3">
      <c r="A283" s="831" t="s">
        <v>1443</v>
      </c>
      <c r="B283" s="832" t="s">
        <v>1284</v>
      </c>
      <c r="C283" s="832" t="s">
        <v>1540</v>
      </c>
      <c r="D283" s="832" t="s">
        <v>1457</v>
      </c>
      <c r="E283" s="832" t="s">
        <v>1458</v>
      </c>
      <c r="F283" s="849">
        <v>4</v>
      </c>
      <c r="G283" s="849">
        <v>531.91999999999996</v>
      </c>
      <c r="H283" s="837">
        <v>1</v>
      </c>
      <c r="I283" s="849"/>
      <c r="J283" s="849"/>
      <c r="K283" s="837">
        <v>0</v>
      </c>
      <c r="L283" s="849">
        <v>4</v>
      </c>
      <c r="M283" s="850">
        <v>531.91999999999996</v>
      </c>
    </row>
    <row r="284" spans="1:13" ht="14.4" customHeight="1" x14ac:dyDescent="0.3">
      <c r="A284" s="831" t="s">
        <v>1443</v>
      </c>
      <c r="B284" s="832" t="s">
        <v>1307</v>
      </c>
      <c r="C284" s="832" t="s">
        <v>1538</v>
      </c>
      <c r="D284" s="832" t="s">
        <v>1539</v>
      </c>
      <c r="E284" s="832" t="s">
        <v>1315</v>
      </c>
      <c r="F284" s="849">
        <v>1</v>
      </c>
      <c r="G284" s="849">
        <v>846.47</v>
      </c>
      <c r="H284" s="837">
        <v>1</v>
      </c>
      <c r="I284" s="849"/>
      <c r="J284" s="849"/>
      <c r="K284" s="837">
        <v>0</v>
      </c>
      <c r="L284" s="849">
        <v>1</v>
      </c>
      <c r="M284" s="850">
        <v>846.47</v>
      </c>
    </row>
    <row r="285" spans="1:13" ht="14.4" customHeight="1" x14ac:dyDescent="0.3">
      <c r="A285" s="831" t="s">
        <v>1443</v>
      </c>
      <c r="B285" s="832" t="s">
        <v>1328</v>
      </c>
      <c r="C285" s="832" t="s">
        <v>1329</v>
      </c>
      <c r="D285" s="832" t="s">
        <v>1330</v>
      </c>
      <c r="E285" s="832" t="s">
        <v>1331</v>
      </c>
      <c r="F285" s="849"/>
      <c r="G285" s="849"/>
      <c r="H285" s="837"/>
      <c r="I285" s="849">
        <v>1</v>
      </c>
      <c r="J285" s="849">
        <v>0</v>
      </c>
      <c r="K285" s="837"/>
      <c r="L285" s="849">
        <v>1</v>
      </c>
      <c r="M285" s="850">
        <v>0</v>
      </c>
    </row>
    <row r="286" spans="1:13" ht="14.4" customHeight="1" x14ac:dyDescent="0.3">
      <c r="A286" s="831" t="s">
        <v>1444</v>
      </c>
      <c r="B286" s="832" t="s">
        <v>1261</v>
      </c>
      <c r="C286" s="832" t="s">
        <v>1549</v>
      </c>
      <c r="D286" s="832" t="s">
        <v>1018</v>
      </c>
      <c r="E286" s="832" t="s">
        <v>1550</v>
      </c>
      <c r="F286" s="849">
        <v>4</v>
      </c>
      <c r="G286" s="849">
        <v>0</v>
      </c>
      <c r="H286" s="837"/>
      <c r="I286" s="849"/>
      <c r="J286" s="849"/>
      <c r="K286" s="837"/>
      <c r="L286" s="849">
        <v>4</v>
      </c>
      <c r="M286" s="850">
        <v>0</v>
      </c>
    </row>
    <row r="287" spans="1:13" ht="14.4" customHeight="1" x14ac:dyDescent="0.3">
      <c r="A287" s="831" t="s">
        <v>1444</v>
      </c>
      <c r="B287" s="832" t="s">
        <v>1261</v>
      </c>
      <c r="C287" s="832" t="s">
        <v>1264</v>
      </c>
      <c r="D287" s="832" t="s">
        <v>1018</v>
      </c>
      <c r="E287" s="832" t="s">
        <v>1265</v>
      </c>
      <c r="F287" s="849"/>
      <c r="G287" s="849"/>
      <c r="H287" s="837">
        <v>0</v>
      </c>
      <c r="I287" s="849">
        <v>42</v>
      </c>
      <c r="J287" s="849">
        <v>6483.1200000000008</v>
      </c>
      <c r="K287" s="837">
        <v>1</v>
      </c>
      <c r="L287" s="849">
        <v>42</v>
      </c>
      <c r="M287" s="850">
        <v>6483.1200000000008</v>
      </c>
    </row>
    <row r="288" spans="1:13" ht="14.4" customHeight="1" x14ac:dyDescent="0.3">
      <c r="A288" s="831" t="s">
        <v>1444</v>
      </c>
      <c r="B288" s="832" t="s">
        <v>1270</v>
      </c>
      <c r="C288" s="832" t="s">
        <v>1271</v>
      </c>
      <c r="D288" s="832" t="s">
        <v>1272</v>
      </c>
      <c r="E288" s="832" t="s">
        <v>1033</v>
      </c>
      <c r="F288" s="849">
        <v>1</v>
      </c>
      <c r="G288" s="849">
        <v>170.52</v>
      </c>
      <c r="H288" s="837">
        <v>1</v>
      </c>
      <c r="I288" s="849"/>
      <c r="J288" s="849"/>
      <c r="K288" s="837">
        <v>0</v>
      </c>
      <c r="L288" s="849">
        <v>1</v>
      </c>
      <c r="M288" s="850">
        <v>170.52</v>
      </c>
    </row>
    <row r="289" spans="1:13" ht="14.4" customHeight="1" x14ac:dyDescent="0.3">
      <c r="A289" s="831" t="s">
        <v>1444</v>
      </c>
      <c r="B289" s="832" t="s">
        <v>1284</v>
      </c>
      <c r="C289" s="832" t="s">
        <v>1540</v>
      </c>
      <c r="D289" s="832" t="s">
        <v>1457</v>
      </c>
      <c r="E289" s="832" t="s">
        <v>1458</v>
      </c>
      <c r="F289" s="849">
        <v>1</v>
      </c>
      <c r="G289" s="849">
        <v>132.97999999999999</v>
      </c>
      <c r="H289" s="837">
        <v>1</v>
      </c>
      <c r="I289" s="849"/>
      <c r="J289" s="849"/>
      <c r="K289" s="837">
        <v>0</v>
      </c>
      <c r="L289" s="849">
        <v>1</v>
      </c>
      <c r="M289" s="850">
        <v>132.97999999999999</v>
      </c>
    </row>
    <row r="290" spans="1:13" ht="14.4" customHeight="1" x14ac:dyDescent="0.3">
      <c r="A290" s="831" t="s">
        <v>1444</v>
      </c>
      <c r="B290" s="832" t="s">
        <v>1307</v>
      </c>
      <c r="C290" s="832" t="s">
        <v>1538</v>
      </c>
      <c r="D290" s="832" t="s">
        <v>1539</v>
      </c>
      <c r="E290" s="832" t="s">
        <v>1315</v>
      </c>
      <c r="F290" s="849">
        <v>1</v>
      </c>
      <c r="G290" s="849">
        <v>846.47</v>
      </c>
      <c r="H290" s="837">
        <v>1</v>
      </c>
      <c r="I290" s="849"/>
      <c r="J290" s="849"/>
      <c r="K290" s="837">
        <v>0</v>
      </c>
      <c r="L290" s="849">
        <v>1</v>
      </c>
      <c r="M290" s="850">
        <v>846.47</v>
      </c>
    </row>
    <row r="291" spans="1:13" ht="14.4" customHeight="1" x14ac:dyDescent="0.3">
      <c r="A291" s="831" t="s">
        <v>1444</v>
      </c>
      <c r="B291" s="832" t="s">
        <v>1316</v>
      </c>
      <c r="C291" s="832" t="s">
        <v>1481</v>
      </c>
      <c r="D291" s="832" t="s">
        <v>641</v>
      </c>
      <c r="E291" s="832" t="s">
        <v>1482</v>
      </c>
      <c r="F291" s="849"/>
      <c r="G291" s="849"/>
      <c r="H291" s="837">
        <v>0</v>
      </c>
      <c r="I291" s="849">
        <v>2</v>
      </c>
      <c r="J291" s="849">
        <v>48.44</v>
      </c>
      <c r="K291" s="837">
        <v>1</v>
      </c>
      <c r="L291" s="849">
        <v>2</v>
      </c>
      <c r="M291" s="850">
        <v>48.44</v>
      </c>
    </row>
    <row r="292" spans="1:13" ht="14.4" customHeight="1" x14ac:dyDescent="0.3">
      <c r="A292" s="831" t="s">
        <v>1444</v>
      </c>
      <c r="B292" s="832" t="s">
        <v>1316</v>
      </c>
      <c r="C292" s="832" t="s">
        <v>1317</v>
      </c>
      <c r="D292" s="832" t="s">
        <v>641</v>
      </c>
      <c r="E292" s="832" t="s">
        <v>1318</v>
      </c>
      <c r="F292" s="849"/>
      <c r="G292" s="849"/>
      <c r="H292" s="837">
        <v>0</v>
      </c>
      <c r="I292" s="849">
        <v>11</v>
      </c>
      <c r="J292" s="849">
        <v>532.62</v>
      </c>
      <c r="K292" s="837">
        <v>1</v>
      </c>
      <c r="L292" s="849">
        <v>11</v>
      </c>
      <c r="M292" s="850">
        <v>532.62</v>
      </c>
    </row>
    <row r="293" spans="1:13" ht="14.4" customHeight="1" x14ac:dyDescent="0.3">
      <c r="A293" s="831" t="s">
        <v>1444</v>
      </c>
      <c r="B293" s="832" t="s">
        <v>1316</v>
      </c>
      <c r="C293" s="832" t="s">
        <v>1950</v>
      </c>
      <c r="D293" s="832" t="s">
        <v>1951</v>
      </c>
      <c r="E293" s="832" t="s">
        <v>1952</v>
      </c>
      <c r="F293" s="849">
        <v>1</v>
      </c>
      <c r="G293" s="849">
        <v>48.42</v>
      </c>
      <c r="H293" s="837">
        <v>1</v>
      </c>
      <c r="I293" s="849"/>
      <c r="J293" s="849"/>
      <c r="K293" s="837">
        <v>0</v>
      </c>
      <c r="L293" s="849">
        <v>1</v>
      </c>
      <c r="M293" s="850">
        <v>48.42</v>
      </c>
    </row>
    <row r="294" spans="1:13" ht="14.4" customHeight="1" x14ac:dyDescent="0.3">
      <c r="A294" s="831" t="s">
        <v>1444</v>
      </c>
      <c r="B294" s="832" t="s">
        <v>1316</v>
      </c>
      <c r="C294" s="832" t="s">
        <v>1953</v>
      </c>
      <c r="D294" s="832" t="s">
        <v>641</v>
      </c>
      <c r="E294" s="832" t="s">
        <v>1952</v>
      </c>
      <c r="F294" s="849">
        <v>2</v>
      </c>
      <c r="G294" s="849">
        <v>96.84</v>
      </c>
      <c r="H294" s="837">
        <v>1</v>
      </c>
      <c r="I294" s="849"/>
      <c r="J294" s="849"/>
      <c r="K294" s="837">
        <v>0</v>
      </c>
      <c r="L294" s="849">
        <v>2</v>
      </c>
      <c r="M294" s="850">
        <v>96.84</v>
      </c>
    </row>
    <row r="295" spans="1:13" ht="14.4" customHeight="1" x14ac:dyDescent="0.3">
      <c r="A295" s="831" t="s">
        <v>1444</v>
      </c>
      <c r="B295" s="832" t="s">
        <v>1328</v>
      </c>
      <c r="C295" s="832" t="s">
        <v>1329</v>
      </c>
      <c r="D295" s="832" t="s">
        <v>1330</v>
      </c>
      <c r="E295" s="832" t="s">
        <v>1331</v>
      </c>
      <c r="F295" s="849"/>
      <c r="G295" s="849"/>
      <c r="H295" s="837"/>
      <c r="I295" s="849">
        <v>1</v>
      </c>
      <c r="J295" s="849">
        <v>0</v>
      </c>
      <c r="K295" s="837"/>
      <c r="L295" s="849">
        <v>1</v>
      </c>
      <c r="M295" s="850">
        <v>0</v>
      </c>
    </row>
    <row r="296" spans="1:13" ht="14.4" customHeight="1" x14ac:dyDescent="0.3">
      <c r="A296" s="831" t="s">
        <v>1444</v>
      </c>
      <c r="B296" s="832" t="s">
        <v>1345</v>
      </c>
      <c r="C296" s="832" t="s">
        <v>1663</v>
      </c>
      <c r="D296" s="832" t="s">
        <v>1664</v>
      </c>
      <c r="E296" s="832" t="s">
        <v>1665</v>
      </c>
      <c r="F296" s="849"/>
      <c r="G296" s="849"/>
      <c r="H296" s="837">
        <v>0</v>
      </c>
      <c r="I296" s="849">
        <v>3</v>
      </c>
      <c r="J296" s="849">
        <v>28.200000000000003</v>
      </c>
      <c r="K296" s="837">
        <v>1</v>
      </c>
      <c r="L296" s="849">
        <v>3</v>
      </c>
      <c r="M296" s="850">
        <v>28.200000000000003</v>
      </c>
    </row>
    <row r="297" spans="1:13" ht="14.4" customHeight="1" x14ac:dyDescent="0.3">
      <c r="A297" s="831" t="s">
        <v>1444</v>
      </c>
      <c r="B297" s="832" t="s">
        <v>1359</v>
      </c>
      <c r="C297" s="832" t="s">
        <v>1362</v>
      </c>
      <c r="D297" s="832" t="s">
        <v>969</v>
      </c>
      <c r="E297" s="832" t="s">
        <v>1363</v>
      </c>
      <c r="F297" s="849"/>
      <c r="G297" s="849"/>
      <c r="H297" s="837"/>
      <c r="I297" s="849">
        <v>1</v>
      </c>
      <c r="J297" s="849">
        <v>0</v>
      </c>
      <c r="K297" s="837"/>
      <c r="L297" s="849">
        <v>1</v>
      </c>
      <c r="M297" s="850">
        <v>0</v>
      </c>
    </row>
    <row r="298" spans="1:13" ht="14.4" customHeight="1" x14ac:dyDescent="0.3">
      <c r="A298" s="831" t="s">
        <v>1444</v>
      </c>
      <c r="B298" s="832" t="s">
        <v>2221</v>
      </c>
      <c r="C298" s="832" t="s">
        <v>1869</v>
      </c>
      <c r="D298" s="832" t="s">
        <v>1870</v>
      </c>
      <c r="E298" s="832" t="s">
        <v>1597</v>
      </c>
      <c r="F298" s="849"/>
      <c r="G298" s="849"/>
      <c r="H298" s="837">
        <v>0</v>
      </c>
      <c r="I298" s="849">
        <v>1</v>
      </c>
      <c r="J298" s="849">
        <v>65.989999999999995</v>
      </c>
      <c r="K298" s="837">
        <v>1</v>
      </c>
      <c r="L298" s="849">
        <v>1</v>
      </c>
      <c r="M298" s="850">
        <v>65.989999999999995</v>
      </c>
    </row>
    <row r="299" spans="1:13" ht="14.4" customHeight="1" x14ac:dyDescent="0.3">
      <c r="A299" s="831" t="s">
        <v>1445</v>
      </c>
      <c r="B299" s="832" t="s">
        <v>1261</v>
      </c>
      <c r="C299" s="832" t="s">
        <v>1264</v>
      </c>
      <c r="D299" s="832" t="s">
        <v>1018</v>
      </c>
      <c r="E299" s="832" t="s">
        <v>1265</v>
      </c>
      <c r="F299" s="849"/>
      <c r="G299" s="849"/>
      <c r="H299" s="837">
        <v>0</v>
      </c>
      <c r="I299" s="849">
        <v>2</v>
      </c>
      <c r="J299" s="849">
        <v>308.72000000000003</v>
      </c>
      <c r="K299" s="837">
        <v>1</v>
      </c>
      <c r="L299" s="849">
        <v>2</v>
      </c>
      <c r="M299" s="850">
        <v>308.72000000000003</v>
      </c>
    </row>
    <row r="300" spans="1:13" ht="14.4" customHeight="1" x14ac:dyDescent="0.3">
      <c r="A300" s="831" t="s">
        <v>1445</v>
      </c>
      <c r="B300" s="832" t="s">
        <v>1261</v>
      </c>
      <c r="C300" s="832" t="s">
        <v>1262</v>
      </c>
      <c r="D300" s="832" t="s">
        <v>1018</v>
      </c>
      <c r="E300" s="832" t="s">
        <v>1263</v>
      </c>
      <c r="F300" s="849"/>
      <c r="G300" s="849"/>
      <c r="H300" s="837">
        <v>0</v>
      </c>
      <c r="I300" s="849">
        <v>4</v>
      </c>
      <c r="J300" s="849">
        <v>900.24</v>
      </c>
      <c r="K300" s="837">
        <v>1</v>
      </c>
      <c r="L300" s="849">
        <v>4</v>
      </c>
      <c r="M300" s="850">
        <v>900.24</v>
      </c>
    </row>
    <row r="301" spans="1:13" ht="14.4" customHeight="1" x14ac:dyDescent="0.3">
      <c r="A301" s="831" t="s">
        <v>1446</v>
      </c>
      <c r="B301" s="832" t="s">
        <v>1261</v>
      </c>
      <c r="C301" s="832" t="s">
        <v>1264</v>
      </c>
      <c r="D301" s="832" t="s">
        <v>1018</v>
      </c>
      <c r="E301" s="832" t="s">
        <v>1265</v>
      </c>
      <c r="F301" s="849"/>
      <c r="G301" s="849"/>
      <c r="H301" s="837">
        <v>0</v>
      </c>
      <c r="I301" s="849">
        <v>26</v>
      </c>
      <c r="J301" s="849">
        <v>4013.3600000000006</v>
      </c>
      <c r="K301" s="837">
        <v>1</v>
      </c>
      <c r="L301" s="849">
        <v>26</v>
      </c>
      <c r="M301" s="850">
        <v>4013.3600000000006</v>
      </c>
    </row>
    <row r="302" spans="1:13" ht="14.4" customHeight="1" x14ac:dyDescent="0.3">
      <c r="A302" s="831" t="s">
        <v>1446</v>
      </c>
      <c r="B302" s="832" t="s">
        <v>1261</v>
      </c>
      <c r="C302" s="832" t="s">
        <v>1262</v>
      </c>
      <c r="D302" s="832" t="s">
        <v>1018</v>
      </c>
      <c r="E302" s="832" t="s">
        <v>1263</v>
      </c>
      <c r="F302" s="849"/>
      <c r="G302" s="849"/>
      <c r="H302" s="837">
        <v>0</v>
      </c>
      <c r="I302" s="849">
        <v>10</v>
      </c>
      <c r="J302" s="849">
        <v>2250.6</v>
      </c>
      <c r="K302" s="837">
        <v>1</v>
      </c>
      <c r="L302" s="849">
        <v>10</v>
      </c>
      <c r="M302" s="850">
        <v>2250.6</v>
      </c>
    </row>
    <row r="303" spans="1:13" ht="14.4" customHeight="1" x14ac:dyDescent="0.3">
      <c r="A303" s="831" t="s">
        <v>1446</v>
      </c>
      <c r="B303" s="832" t="s">
        <v>1284</v>
      </c>
      <c r="C303" s="832" t="s">
        <v>1540</v>
      </c>
      <c r="D303" s="832" t="s">
        <v>1457</v>
      </c>
      <c r="E303" s="832" t="s">
        <v>1458</v>
      </c>
      <c r="F303" s="849">
        <v>1</v>
      </c>
      <c r="G303" s="849">
        <v>132.97999999999999</v>
      </c>
      <c r="H303" s="837">
        <v>1</v>
      </c>
      <c r="I303" s="849"/>
      <c r="J303" s="849"/>
      <c r="K303" s="837">
        <v>0</v>
      </c>
      <c r="L303" s="849">
        <v>1</v>
      </c>
      <c r="M303" s="850">
        <v>132.97999999999999</v>
      </c>
    </row>
    <row r="304" spans="1:13" ht="14.4" customHeight="1" x14ac:dyDescent="0.3">
      <c r="A304" s="831" t="s">
        <v>1447</v>
      </c>
      <c r="B304" s="832" t="s">
        <v>1261</v>
      </c>
      <c r="C304" s="832" t="s">
        <v>1549</v>
      </c>
      <c r="D304" s="832" t="s">
        <v>1018</v>
      </c>
      <c r="E304" s="832" t="s">
        <v>1550</v>
      </c>
      <c r="F304" s="849">
        <v>2</v>
      </c>
      <c r="G304" s="849">
        <v>0</v>
      </c>
      <c r="H304" s="837"/>
      <c r="I304" s="849"/>
      <c r="J304" s="849"/>
      <c r="K304" s="837"/>
      <c r="L304" s="849">
        <v>2</v>
      </c>
      <c r="M304" s="850">
        <v>0</v>
      </c>
    </row>
    <row r="305" spans="1:13" ht="14.4" customHeight="1" x14ac:dyDescent="0.3">
      <c r="A305" s="831" t="s">
        <v>1447</v>
      </c>
      <c r="B305" s="832" t="s">
        <v>1261</v>
      </c>
      <c r="C305" s="832" t="s">
        <v>1264</v>
      </c>
      <c r="D305" s="832" t="s">
        <v>1018</v>
      </c>
      <c r="E305" s="832" t="s">
        <v>1265</v>
      </c>
      <c r="F305" s="849"/>
      <c r="G305" s="849"/>
      <c r="H305" s="837">
        <v>0</v>
      </c>
      <c r="I305" s="849">
        <v>9</v>
      </c>
      <c r="J305" s="849">
        <v>1389.2400000000002</v>
      </c>
      <c r="K305" s="837">
        <v>1</v>
      </c>
      <c r="L305" s="849">
        <v>9</v>
      </c>
      <c r="M305" s="850">
        <v>1389.2400000000002</v>
      </c>
    </row>
    <row r="306" spans="1:13" ht="14.4" customHeight="1" x14ac:dyDescent="0.3">
      <c r="A306" s="831" t="s">
        <v>1447</v>
      </c>
      <c r="B306" s="832" t="s">
        <v>1270</v>
      </c>
      <c r="C306" s="832" t="s">
        <v>1555</v>
      </c>
      <c r="D306" s="832" t="s">
        <v>1272</v>
      </c>
      <c r="E306" s="832" t="s">
        <v>1556</v>
      </c>
      <c r="F306" s="849">
        <v>1</v>
      </c>
      <c r="G306" s="849">
        <v>238.72</v>
      </c>
      <c r="H306" s="837">
        <v>1</v>
      </c>
      <c r="I306" s="849"/>
      <c r="J306" s="849"/>
      <c r="K306" s="837">
        <v>0</v>
      </c>
      <c r="L306" s="849">
        <v>1</v>
      </c>
      <c r="M306" s="850">
        <v>238.72</v>
      </c>
    </row>
    <row r="307" spans="1:13" ht="14.4" customHeight="1" x14ac:dyDescent="0.3">
      <c r="A307" s="831" t="s">
        <v>1447</v>
      </c>
      <c r="B307" s="832" t="s">
        <v>1284</v>
      </c>
      <c r="C307" s="832" t="s">
        <v>1616</v>
      </c>
      <c r="D307" s="832" t="s">
        <v>1457</v>
      </c>
      <c r="E307" s="832" t="s">
        <v>1617</v>
      </c>
      <c r="F307" s="849">
        <v>1</v>
      </c>
      <c r="G307" s="849">
        <v>0</v>
      </c>
      <c r="H307" s="837"/>
      <c r="I307" s="849"/>
      <c r="J307" s="849"/>
      <c r="K307" s="837"/>
      <c r="L307" s="849">
        <v>1</v>
      </c>
      <c r="M307" s="850">
        <v>0</v>
      </c>
    </row>
    <row r="308" spans="1:13" ht="14.4" customHeight="1" x14ac:dyDescent="0.3">
      <c r="A308" s="831" t="s">
        <v>1447</v>
      </c>
      <c r="B308" s="832" t="s">
        <v>1316</v>
      </c>
      <c r="C308" s="832" t="s">
        <v>1950</v>
      </c>
      <c r="D308" s="832" t="s">
        <v>1951</v>
      </c>
      <c r="E308" s="832" t="s">
        <v>1952</v>
      </c>
      <c r="F308" s="849">
        <v>1</v>
      </c>
      <c r="G308" s="849">
        <v>48.42</v>
      </c>
      <c r="H308" s="837">
        <v>1</v>
      </c>
      <c r="I308" s="849"/>
      <c r="J308" s="849"/>
      <c r="K308" s="837">
        <v>0</v>
      </c>
      <c r="L308" s="849">
        <v>1</v>
      </c>
      <c r="M308" s="850">
        <v>48.42</v>
      </c>
    </row>
    <row r="309" spans="1:13" ht="14.4" customHeight="1" x14ac:dyDescent="0.3">
      <c r="A309" s="831" t="s">
        <v>1447</v>
      </c>
      <c r="B309" s="832" t="s">
        <v>2236</v>
      </c>
      <c r="C309" s="832" t="s">
        <v>1970</v>
      </c>
      <c r="D309" s="832" t="s">
        <v>1971</v>
      </c>
      <c r="E309" s="832" t="s">
        <v>1972</v>
      </c>
      <c r="F309" s="849">
        <v>8</v>
      </c>
      <c r="G309" s="849">
        <v>13575.76</v>
      </c>
      <c r="H309" s="837">
        <v>1</v>
      </c>
      <c r="I309" s="849"/>
      <c r="J309" s="849"/>
      <c r="K309" s="837">
        <v>0</v>
      </c>
      <c r="L309" s="849">
        <v>8</v>
      </c>
      <c r="M309" s="850">
        <v>13575.76</v>
      </c>
    </row>
    <row r="310" spans="1:13" ht="14.4" customHeight="1" x14ac:dyDescent="0.3">
      <c r="A310" s="831" t="s">
        <v>1447</v>
      </c>
      <c r="B310" s="832" t="s">
        <v>1345</v>
      </c>
      <c r="C310" s="832" t="s">
        <v>1962</v>
      </c>
      <c r="D310" s="832" t="s">
        <v>965</v>
      </c>
      <c r="E310" s="832" t="s">
        <v>1665</v>
      </c>
      <c r="F310" s="849">
        <v>13</v>
      </c>
      <c r="G310" s="849">
        <v>122.2</v>
      </c>
      <c r="H310" s="837">
        <v>0.9285714285714286</v>
      </c>
      <c r="I310" s="849">
        <v>1</v>
      </c>
      <c r="J310" s="849">
        <v>9.4</v>
      </c>
      <c r="K310" s="837">
        <v>7.1428571428571438E-2</v>
      </c>
      <c r="L310" s="849">
        <v>14</v>
      </c>
      <c r="M310" s="850">
        <v>131.6</v>
      </c>
    </row>
    <row r="311" spans="1:13" ht="14.4" customHeight="1" x14ac:dyDescent="0.3">
      <c r="A311" s="831" t="s">
        <v>1448</v>
      </c>
      <c r="B311" s="832" t="s">
        <v>1261</v>
      </c>
      <c r="C311" s="832" t="s">
        <v>1264</v>
      </c>
      <c r="D311" s="832" t="s">
        <v>1018</v>
      </c>
      <c r="E311" s="832" t="s">
        <v>1265</v>
      </c>
      <c r="F311" s="849"/>
      <c r="G311" s="849"/>
      <c r="H311" s="837">
        <v>0</v>
      </c>
      <c r="I311" s="849">
        <v>21</v>
      </c>
      <c r="J311" s="849">
        <v>3241.5600000000004</v>
      </c>
      <c r="K311" s="837">
        <v>1</v>
      </c>
      <c r="L311" s="849">
        <v>21</v>
      </c>
      <c r="M311" s="850">
        <v>3241.5600000000004</v>
      </c>
    </row>
    <row r="312" spans="1:13" ht="14.4" customHeight="1" x14ac:dyDescent="0.3">
      <c r="A312" s="831" t="s">
        <v>1448</v>
      </c>
      <c r="B312" s="832" t="s">
        <v>1261</v>
      </c>
      <c r="C312" s="832" t="s">
        <v>1262</v>
      </c>
      <c r="D312" s="832" t="s">
        <v>1018</v>
      </c>
      <c r="E312" s="832" t="s">
        <v>1263</v>
      </c>
      <c r="F312" s="849"/>
      <c r="G312" s="849"/>
      <c r="H312" s="837">
        <v>0</v>
      </c>
      <c r="I312" s="849">
        <v>22</v>
      </c>
      <c r="J312" s="849">
        <v>4951.32</v>
      </c>
      <c r="K312" s="837">
        <v>1</v>
      </c>
      <c r="L312" s="849">
        <v>22</v>
      </c>
      <c r="M312" s="850">
        <v>4951.32</v>
      </c>
    </row>
    <row r="313" spans="1:13" ht="14.4" customHeight="1" x14ac:dyDescent="0.3">
      <c r="A313" s="831" t="s">
        <v>1448</v>
      </c>
      <c r="B313" s="832" t="s">
        <v>2230</v>
      </c>
      <c r="C313" s="832" t="s">
        <v>1743</v>
      </c>
      <c r="D313" s="832" t="s">
        <v>1744</v>
      </c>
      <c r="E313" s="832" t="s">
        <v>1745</v>
      </c>
      <c r="F313" s="849">
        <v>1</v>
      </c>
      <c r="G313" s="849">
        <v>119.7</v>
      </c>
      <c r="H313" s="837">
        <v>1</v>
      </c>
      <c r="I313" s="849"/>
      <c r="J313" s="849"/>
      <c r="K313" s="837">
        <v>0</v>
      </c>
      <c r="L313" s="849">
        <v>1</v>
      </c>
      <c r="M313" s="850">
        <v>119.7</v>
      </c>
    </row>
    <row r="314" spans="1:13" ht="14.4" customHeight="1" x14ac:dyDescent="0.3">
      <c r="A314" s="831" t="s">
        <v>1448</v>
      </c>
      <c r="B314" s="832" t="s">
        <v>1284</v>
      </c>
      <c r="C314" s="832" t="s">
        <v>1540</v>
      </c>
      <c r="D314" s="832" t="s">
        <v>1457</v>
      </c>
      <c r="E314" s="832" t="s">
        <v>1458</v>
      </c>
      <c r="F314" s="849">
        <v>1</v>
      </c>
      <c r="G314" s="849">
        <v>132.97999999999999</v>
      </c>
      <c r="H314" s="837">
        <v>1</v>
      </c>
      <c r="I314" s="849"/>
      <c r="J314" s="849"/>
      <c r="K314" s="837">
        <v>0</v>
      </c>
      <c r="L314" s="849">
        <v>1</v>
      </c>
      <c r="M314" s="850">
        <v>132.97999999999999</v>
      </c>
    </row>
    <row r="315" spans="1:13" ht="14.4" customHeight="1" x14ac:dyDescent="0.3">
      <c r="A315" s="831" t="s">
        <v>1448</v>
      </c>
      <c r="B315" s="832" t="s">
        <v>1316</v>
      </c>
      <c r="C315" s="832" t="s">
        <v>1481</v>
      </c>
      <c r="D315" s="832" t="s">
        <v>641</v>
      </c>
      <c r="E315" s="832" t="s">
        <v>1482</v>
      </c>
      <c r="F315" s="849"/>
      <c r="G315" s="849"/>
      <c r="H315" s="837">
        <v>0</v>
      </c>
      <c r="I315" s="849">
        <v>1</v>
      </c>
      <c r="J315" s="849">
        <v>24.22</v>
      </c>
      <c r="K315" s="837">
        <v>1</v>
      </c>
      <c r="L315" s="849">
        <v>1</v>
      </c>
      <c r="M315" s="850">
        <v>24.22</v>
      </c>
    </row>
    <row r="316" spans="1:13" ht="14.4" customHeight="1" x14ac:dyDescent="0.3">
      <c r="A316" s="831" t="s">
        <v>1448</v>
      </c>
      <c r="B316" s="832" t="s">
        <v>1316</v>
      </c>
      <c r="C316" s="832" t="s">
        <v>1317</v>
      </c>
      <c r="D316" s="832" t="s">
        <v>641</v>
      </c>
      <c r="E316" s="832" t="s">
        <v>1318</v>
      </c>
      <c r="F316" s="849"/>
      <c r="G316" s="849"/>
      <c r="H316" s="837">
        <v>0</v>
      </c>
      <c r="I316" s="849">
        <v>2</v>
      </c>
      <c r="J316" s="849">
        <v>96.84</v>
      </c>
      <c r="K316" s="837">
        <v>1</v>
      </c>
      <c r="L316" s="849">
        <v>2</v>
      </c>
      <c r="M316" s="850">
        <v>96.84</v>
      </c>
    </row>
    <row r="317" spans="1:13" ht="14.4" customHeight="1" x14ac:dyDescent="0.3">
      <c r="A317" s="831" t="s">
        <v>1449</v>
      </c>
      <c r="B317" s="832" t="s">
        <v>1261</v>
      </c>
      <c r="C317" s="832" t="s">
        <v>1264</v>
      </c>
      <c r="D317" s="832" t="s">
        <v>1018</v>
      </c>
      <c r="E317" s="832" t="s">
        <v>1265</v>
      </c>
      <c r="F317" s="849"/>
      <c r="G317" s="849"/>
      <c r="H317" s="837">
        <v>0</v>
      </c>
      <c r="I317" s="849">
        <v>20</v>
      </c>
      <c r="J317" s="849">
        <v>3087.2000000000003</v>
      </c>
      <c r="K317" s="837">
        <v>1</v>
      </c>
      <c r="L317" s="849">
        <v>20</v>
      </c>
      <c r="M317" s="850">
        <v>3087.2000000000003</v>
      </c>
    </row>
    <row r="318" spans="1:13" ht="14.4" customHeight="1" x14ac:dyDescent="0.3">
      <c r="A318" s="831" t="s">
        <v>1449</v>
      </c>
      <c r="B318" s="832" t="s">
        <v>1261</v>
      </c>
      <c r="C318" s="832" t="s">
        <v>1262</v>
      </c>
      <c r="D318" s="832" t="s">
        <v>1018</v>
      </c>
      <c r="E318" s="832" t="s">
        <v>1263</v>
      </c>
      <c r="F318" s="849"/>
      <c r="G318" s="849"/>
      <c r="H318" s="837">
        <v>0</v>
      </c>
      <c r="I318" s="849">
        <v>1</v>
      </c>
      <c r="J318" s="849">
        <v>225.06</v>
      </c>
      <c r="K318" s="837">
        <v>1</v>
      </c>
      <c r="L318" s="849">
        <v>1</v>
      </c>
      <c r="M318" s="850">
        <v>225.06</v>
      </c>
    </row>
    <row r="319" spans="1:13" ht="14.4" customHeight="1" x14ac:dyDescent="0.3">
      <c r="A319" s="831" t="s">
        <v>1449</v>
      </c>
      <c r="B319" s="832" t="s">
        <v>1270</v>
      </c>
      <c r="C319" s="832" t="s">
        <v>1271</v>
      </c>
      <c r="D319" s="832" t="s">
        <v>1272</v>
      </c>
      <c r="E319" s="832" t="s">
        <v>1033</v>
      </c>
      <c r="F319" s="849">
        <v>1</v>
      </c>
      <c r="G319" s="849">
        <v>170.52</v>
      </c>
      <c r="H319" s="837">
        <v>1</v>
      </c>
      <c r="I319" s="849"/>
      <c r="J319" s="849"/>
      <c r="K319" s="837">
        <v>0</v>
      </c>
      <c r="L319" s="849">
        <v>1</v>
      </c>
      <c r="M319" s="850">
        <v>170.52</v>
      </c>
    </row>
    <row r="320" spans="1:13" ht="14.4" customHeight="1" x14ac:dyDescent="0.3">
      <c r="A320" s="831" t="s">
        <v>1449</v>
      </c>
      <c r="B320" s="832" t="s">
        <v>1270</v>
      </c>
      <c r="C320" s="832" t="s">
        <v>1555</v>
      </c>
      <c r="D320" s="832" t="s">
        <v>1272</v>
      </c>
      <c r="E320" s="832" t="s">
        <v>1556</v>
      </c>
      <c r="F320" s="849">
        <v>1</v>
      </c>
      <c r="G320" s="849">
        <v>238.72</v>
      </c>
      <c r="H320" s="837">
        <v>1</v>
      </c>
      <c r="I320" s="849"/>
      <c r="J320" s="849"/>
      <c r="K320" s="837">
        <v>0</v>
      </c>
      <c r="L320" s="849">
        <v>1</v>
      </c>
      <c r="M320" s="850">
        <v>238.72</v>
      </c>
    </row>
    <row r="321" spans="1:13" ht="14.4" customHeight="1" x14ac:dyDescent="0.3">
      <c r="A321" s="831" t="s">
        <v>1449</v>
      </c>
      <c r="B321" s="832" t="s">
        <v>1307</v>
      </c>
      <c r="C321" s="832" t="s">
        <v>1313</v>
      </c>
      <c r="D321" s="832" t="s">
        <v>1314</v>
      </c>
      <c r="E321" s="832" t="s">
        <v>1315</v>
      </c>
      <c r="F321" s="849"/>
      <c r="G321" s="849"/>
      <c r="H321" s="837">
        <v>0</v>
      </c>
      <c r="I321" s="849">
        <v>1</v>
      </c>
      <c r="J321" s="849">
        <v>3231.81</v>
      </c>
      <c r="K321" s="837">
        <v>1</v>
      </c>
      <c r="L321" s="849">
        <v>1</v>
      </c>
      <c r="M321" s="850">
        <v>3231.81</v>
      </c>
    </row>
    <row r="322" spans="1:13" ht="14.4" customHeight="1" x14ac:dyDescent="0.3">
      <c r="A322" s="831" t="s">
        <v>1449</v>
      </c>
      <c r="B322" s="832" t="s">
        <v>1316</v>
      </c>
      <c r="C322" s="832" t="s">
        <v>1317</v>
      </c>
      <c r="D322" s="832" t="s">
        <v>641</v>
      </c>
      <c r="E322" s="832" t="s">
        <v>1318</v>
      </c>
      <c r="F322" s="849"/>
      <c r="G322" s="849"/>
      <c r="H322" s="837">
        <v>0</v>
      </c>
      <c r="I322" s="849">
        <v>1</v>
      </c>
      <c r="J322" s="849">
        <v>48.42</v>
      </c>
      <c r="K322" s="837">
        <v>1</v>
      </c>
      <c r="L322" s="849">
        <v>1</v>
      </c>
      <c r="M322" s="850">
        <v>48.42</v>
      </c>
    </row>
    <row r="323" spans="1:13" ht="14.4" customHeight="1" x14ac:dyDescent="0.3">
      <c r="A323" s="831" t="s">
        <v>1449</v>
      </c>
      <c r="B323" s="832" t="s">
        <v>2233</v>
      </c>
      <c r="C323" s="832" t="s">
        <v>1560</v>
      </c>
      <c r="D323" s="832" t="s">
        <v>1561</v>
      </c>
      <c r="E323" s="832" t="s">
        <v>1562</v>
      </c>
      <c r="F323" s="849"/>
      <c r="G323" s="849"/>
      <c r="H323" s="837">
        <v>0</v>
      </c>
      <c r="I323" s="849">
        <v>1</v>
      </c>
      <c r="J323" s="849">
        <v>7132.14</v>
      </c>
      <c r="K323" s="837">
        <v>1</v>
      </c>
      <c r="L323" s="849">
        <v>1</v>
      </c>
      <c r="M323" s="850">
        <v>7132.14</v>
      </c>
    </row>
    <row r="324" spans="1:13" ht="14.4" customHeight="1" x14ac:dyDescent="0.3">
      <c r="A324" s="831" t="s">
        <v>1451</v>
      </c>
      <c r="B324" s="832" t="s">
        <v>1261</v>
      </c>
      <c r="C324" s="832" t="s">
        <v>1264</v>
      </c>
      <c r="D324" s="832" t="s">
        <v>1018</v>
      </c>
      <c r="E324" s="832" t="s">
        <v>1265</v>
      </c>
      <c r="F324" s="849"/>
      <c r="G324" s="849"/>
      <c r="H324" s="837">
        <v>0</v>
      </c>
      <c r="I324" s="849">
        <v>8</v>
      </c>
      <c r="J324" s="849">
        <v>1234.8800000000001</v>
      </c>
      <c r="K324" s="837">
        <v>1</v>
      </c>
      <c r="L324" s="849">
        <v>8</v>
      </c>
      <c r="M324" s="850">
        <v>1234.8800000000001</v>
      </c>
    </row>
    <row r="325" spans="1:13" ht="14.4" customHeight="1" x14ac:dyDescent="0.3">
      <c r="A325" s="831" t="s">
        <v>1451</v>
      </c>
      <c r="B325" s="832" t="s">
        <v>1261</v>
      </c>
      <c r="C325" s="832" t="s">
        <v>2170</v>
      </c>
      <c r="D325" s="832" t="s">
        <v>2171</v>
      </c>
      <c r="E325" s="832" t="s">
        <v>2229</v>
      </c>
      <c r="F325" s="849"/>
      <c r="G325" s="849"/>
      <c r="H325" s="837">
        <v>0</v>
      </c>
      <c r="I325" s="849">
        <v>1</v>
      </c>
      <c r="J325" s="849">
        <v>66.08</v>
      </c>
      <c r="K325" s="837">
        <v>1</v>
      </c>
      <c r="L325" s="849">
        <v>1</v>
      </c>
      <c r="M325" s="850">
        <v>66.08</v>
      </c>
    </row>
    <row r="326" spans="1:13" ht="14.4" customHeight="1" x14ac:dyDescent="0.3">
      <c r="A326" s="831" t="s">
        <v>1451</v>
      </c>
      <c r="B326" s="832" t="s">
        <v>1261</v>
      </c>
      <c r="C326" s="832" t="s">
        <v>1389</v>
      </c>
      <c r="D326" s="832" t="s">
        <v>1390</v>
      </c>
      <c r="E326" s="832" t="s">
        <v>1391</v>
      </c>
      <c r="F326" s="849"/>
      <c r="G326" s="849"/>
      <c r="H326" s="837">
        <v>0</v>
      </c>
      <c r="I326" s="849">
        <v>1</v>
      </c>
      <c r="J326" s="849">
        <v>111.22</v>
      </c>
      <c r="K326" s="837">
        <v>1</v>
      </c>
      <c r="L326" s="849">
        <v>1</v>
      </c>
      <c r="M326" s="850">
        <v>111.22</v>
      </c>
    </row>
    <row r="327" spans="1:13" ht="14.4" customHeight="1" x14ac:dyDescent="0.3">
      <c r="A327" s="831" t="s">
        <v>1452</v>
      </c>
      <c r="B327" s="832" t="s">
        <v>1178</v>
      </c>
      <c r="C327" s="832" t="s">
        <v>2025</v>
      </c>
      <c r="D327" s="832" t="s">
        <v>1182</v>
      </c>
      <c r="E327" s="832" t="s">
        <v>2026</v>
      </c>
      <c r="F327" s="849"/>
      <c r="G327" s="849"/>
      <c r="H327" s="837">
        <v>0</v>
      </c>
      <c r="I327" s="849">
        <v>1</v>
      </c>
      <c r="J327" s="849">
        <v>115.18</v>
      </c>
      <c r="K327" s="837">
        <v>1</v>
      </c>
      <c r="L327" s="849">
        <v>1</v>
      </c>
      <c r="M327" s="850">
        <v>115.18</v>
      </c>
    </row>
    <row r="328" spans="1:13" ht="14.4" customHeight="1" x14ac:dyDescent="0.3">
      <c r="A328" s="831" t="s">
        <v>1452</v>
      </c>
      <c r="B328" s="832" t="s">
        <v>1178</v>
      </c>
      <c r="C328" s="832" t="s">
        <v>2027</v>
      </c>
      <c r="D328" s="832" t="s">
        <v>1182</v>
      </c>
      <c r="E328" s="832" t="s">
        <v>2028</v>
      </c>
      <c r="F328" s="849"/>
      <c r="G328" s="849"/>
      <c r="H328" s="837">
        <v>0</v>
      </c>
      <c r="I328" s="849">
        <v>2</v>
      </c>
      <c r="J328" s="849">
        <v>207.34</v>
      </c>
      <c r="K328" s="837">
        <v>1</v>
      </c>
      <c r="L328" s="849">
        <v>2</v>
      </c>
      <c r="M328" s="850">
        <v>207.34</v>
      </c>
    </row>
    <row r="329" spans="1:13" ht="14.4" customHeight="1" x14ac:dyDescent="0.3">
      <c r="A329" s="831" t="s">
        <v>1452</v>
      </c>
      <c r="B329" s="832" t="s">
        <v>1178</v>
      </c>
      <c r="C329" s="832" t="s">
        <v>2029</v>
      </c>
      <c r="D329" s="832" t="s">
        <v>1182</v>
      </c>
      <c r="E329" s="832" t="s">
        <v>2026</v>
      </c>
      <c r="F329" s="849"/>
      <c r="G329" s="849"/>
      <c r="H329" s="837">
        <v>0</v>
      </c>
      <c r="I329" s="849">
        <v>21</v>
      </c>
      <c r="J329" s="849">
        <v>4322.6400000000003</v>
      </c>
      <c r="K329" s="837">
        <v>1</v>
      </c>
      <c r="L329" s="849">
        <v>21</v>
      </c>
      <c r="M329" s="850">
        <v>4322.6400000000003</v>
      </c>
    </row>
    <row r="330" spans="1:13" ht="14.4" customHeight="1" x14ac:dyDescent="0.3">
      <c r="A330" s="831" t="s">
        <v>1452</v>
      </c>
      <c r="B330" s="832" t="s">
        <v>1235</v>
      </c>
      <c r="C330" s="832" t="s">
        <v>2009</v>
      </c>
      <c r="D330" s="832" t="s">
        <v>2010</v>
      </c>
      <c r="E330" s="832" t="s">
        <v>1209</v>
      </c>
      <c r="F330" s="849">
        <v>1</v>
      </c>
      <c r="G330" s="849">
        <v>122.87</v>
      </c>
      <c r="H330" s="837">
        <v>1</v>
      </c>
      <c r="I330" s="849"/>
      <c r="J330" s="849"/>
      <c r="K330" s="837">
        <v>0</v>
      </c>
      <c r="L330" s="849">
        <v>1</v>
      </c>
      <c r="M330" s="850">
        <v>122.87</v>
      </c>
    </row>
    <row r="331" spans="1:13" ht="14.4" customHeight="1" x14ac:dyDescent="0.3">
      <c r="A331" s="831" t="s">
        <v>1452</v>
      </c>
      <c r="B331" s="832" t="s">
        <v>1248</v>
      </c>
      <c r="C331" s="832" t="s">
        <v>2032</v>
      </c>
      <c r="D331" s="832" t="s">
        <v>2033</v>
      </c>
      <c r="E331" s="832" t="s">
        <v>2034</v>
      </c>
      <c r="F331" s="849">
        <v>3</v>
      </c>
      <c r="G331" s="849">
        <v>110.72999999999999</v>
      </c>
      <c r="H331" s="837">
        <v>1</v>
      </c>
      <c r="I331" s="849"/>
      <c r="J331" s="849"/>
      <c r="K331" s="837">
        <v>0</v>
      </c>
      <c r="L331" s="849">
        <v>3</v>
      </c>
      <c r="M331" s="850">
        <v>110.72999999999999</v>
      </c>
    </row>
    <row r="332" spans="1:13" ht="14.4" customHeight="1" x14ac:dyDescent="0.3">
      <c r="A332" s="831" t="s">
        <v>1452</v>
      </c>
      <c r="B332" s="832" t="s">
        <v>1248</v>
      </c>
      <c r="C332" s="832" t="s">
        <v>2035</v>
      </c>
      <c r="D332" s="832" t="s">
        <v>2033</v>
      </c>
      <c r="E332" s="832" t="s">
        <v>2036</v>
      </c>
      <c r="F332" s="849">
        <v>1</v>
      </c>
      <c r="G332" s="849">
        <v>221.48</v>
      </c>
      <c r="H332" s="837">
        <v>1</v>
      </c>
      <c r="I332" s="849"/>
      <c r="J332" s="849"/>
      <c r="K332" s="837">
        <v>0</v>
      </c>
      <c r="L332" s="849">
        <v>1</v>
      </c>
      <c r="M332" s="850">
        <v>221.48</v>
      </c>
    </row>
    <row r="333" spans="1:13" ht="14.4" customHeight="1" x14ac:dyDescent="0.3">
      <c r="A333" s="831" t="s">
        <v>1452</v>
      </c>
      <c r="B333" s="832" t="s">
        <v>1261</v>
      </c>
      <c r="C333" s="832" t="s">
        <v>1264</v>
      </c>
      <c r="D333" s="832" t="s">
        <v>1018</v>
      </c>
      <c r="E333" s="832" t="s">
        <v>1265</v>
      </c>
      <c r="F333" s="849"/>
      <c r="G333" s="849"/>
      <c r="H333" s="837">
        <v>0</v>
      </c>
      <c r="I333" s="849">
        <v>6</v>
      </c>
      <c r="J333" s="849">
        <v>926.16000000000008</v>
      </c>
      <c r="K333" s="837">
        <v>1</v>
      </c>
      <c r="L333" s="849">
        <v>6</v>
      </c>
      <c r="M333" s="850">
        <v>926.16000000000008</v>
      </c>
    </row>
    <row r="334" spans="1:13" ht="14.4" customHeight="1" x14ac:dyDescent="0.3">
      <c r="A334" s="831" t="s">
        <v>1452</v>
      </c>
      <c r="B334" s="832" t="s">
        <v>1261</v>
      </c>
      <c r="C334" s="832" t="s">
        <v>1262</v>
      </c>
      <c r="D334" s="832" t="s">
        <v>1018</v>
      </c>
      <c r="E334" s="832" t="s">
        <v>1263</v>
      </c>
      <c r="F334" s="849"/>
      <c r="G334" s="849"/>
      <c r="H334" s="837">
        <v>0</v>
      </c>
      <c r="I334" s="849">
        <v>6</v>
      </c>
      <c r="J334" s="849">
        <v>1350.3600000000001</v>
      </c>
      <c r="K334" s="837">
        <v>1</v>
      </c>
      <c r="L334" s="849">
        <v>6</v>
      </c>
      <c r="M334" s="850">
        <v>1350.3600000000001</v>
      </c>
    </row>
    <row r="335" spans="1:13" ht="14.4" customHeight="1" x14ac:dyDescent="0.3">
      <c r="A335" s="831" t="s">
        <v>1452</v>
      </c>
      <c r="B335" s="832" t="s">
        <v>1270</v>
      </c>
      <c r="C335" s="832" t="s">
        <v>1508</v>
      </c>
      <c r="D335" s="832" t="s">
        <v>1509</v>
      </c>
      <c r="E335" s="832" t="s">
        <v>1033</v>
      </c>
      <c r="F335" s="849"/>
      <c r="G335" s="849"/>
      <c r="H335" s="837">
        <v>0</v>
      </c>
      <c r="I335" s="849">
        <v>1</v>
      </c>
      <c r="J335" s="849">
        <v>170.52</v>
      </c>
      <c r="K335" s="837">
        <v>1</v>
      </c>
      <c r="L335" s="849">
        <v>1</v>
      </c>
      <c r="M335" s="850">
        <v>170.52</v>
      </c>
    </row>
    <row r="336" spans="1:13" ht="14.4" customHeight="1" x14ac:dyDescent="0.3">
      <c r="A336" s="831" t="s">
        <v>1452</v>
      </c>
      <c r="B336" s="832" t="s">
        <v>1270</v>
      </c>
      <c r="C336" s="832" t="s">
        <v>2013</v>
      </c>
      <c r="D336" s="832" t="s">
        <v>1509</v>
      </c>
      <c r="E336" s="832" t="s">
        <v>2014</v>
      </c>
      <c r="F336" s="849"/>
      <c r="G336" s="849"/>
      <c r="H336" s="837">
        <v>0</v>
      </c>
      <c r="I336" s="849">
        <v>1</v>
      </c>
      <c r="J336" s="849">
        <v>272.83</v>
      </c>
      <c r="K336" s="837">
        <v>1</v>
      </c>
      <c r="L336" s="849">
        <v>1</v>
      </c>
      <c r="M336" s="850">
        <v>272.83</v>
      </c>
    </row>
    <row r="337" spans="1:13" ht="14.4" customHeight="1" x14ac:dyDescent="0.3">
      <c r="A337" s="831" t="s">
        <v>1452</v>
      </c>
      <c r="B337" s="832" t="s">
        <v>2230</v>
      </c>
      <c r="C337" s="832" t="s">
        <v>1786</v>
      </c>
      <c r="D337" s="832" t="s">
        <v>1787</v>
      </c>
      <c r="E337" s="832" t="s">
        <v>1745</v>
      </c>
      <c r="F337" s="849"/>
      <c r="G337" s="849"/>
      <c r="H337" s="837">
        <v>0</v>
      </c>
      <c r="I337" s="849">
        <v>2</v>
      </c>
      <c r="J337" s="849">
        <v>141.08000000000001</v>
      </c>
      <c r="K337" s="837">
        <v>1</v>
      </c>
      <c r="L337" s="849">
        <v>2</v>
      </c>
      <c r="M337" s="850">
        <v>141.08000000000001</v>
      </c>
    </row>
    <row r="338" spans="1:13" ht="14.4" customHeight="1" x14ac:dyDescent="0.3">
      <c r="A338" s="831" t="s">
        <v>1452</v>
      </c>
      <c r="B338" s="832" t="s">
        <v>2230</v>
      </c>
      <c r="C338" s="832" t="s">
        <v>1788</v>
      </c>
      <c r="D338" s="832" t="s">
        <v>1787</v>
      </c>
      <c r="E338" s="832" t="s">
        <v>1789</v>
      </c>
      <c r="F338" s="849"/>
      <c r="G338" s="849"/>
      <c r="H338" s="837">
        <v>0</v>
      </c>
      <c r="I338" s="849">
        <v>3</v>
      </c>
      <c r="J338" s="849">
        <v>423.27</v>
      </c>
      <c r="K338" s="837">
        <v>1</v>
      </c>
      <c r="L338" s="849">
        <v>3</v>
      </c>
      <c r="M338" s="850">
        <v>423.27</v>
      </c>
    </row>
    <row r="339" spans="1:13" ht="14.4" customHeight="1" x14ac:dyDescent="0.3">
      <c r="A339" s="831" t="s">
        <v>1452</v>
      </c>
      <c r="B339" s="832" t="s">
        <v>1284</v>
      </c>
      <c r="C339" s="832" t="s">
        <v>1540</v>
      </c>
      <c r="D339" s="832" t="s">
        <v>1457</v>
      </c>
      <c r="E339" s="832" t="s">
        <v>1458</v>
      </c>
      <c r="F339" s="849">
        <v>2</v>
      </c>
      <c r="G339" s="849">
        <v>265.95999999999998</v>
      </c>
      <c r="H339" s="837">
        <v>1</v>
      </c>
      <c r="I339" s="849"/>
      <c r="J339" s="849"/>
      <c r="K339" s="837">
        <v>0</v>
      </c>
      <c r="L339" s="849">
        <v>2</v>
      </c>
      <c r="M339" s="850">
        <v>265.95999999999998</v>
      </c>
    </row>
    <row r="340" spans="1:13" ht="14.4" customHeight="1" x14ac:dyDescent="0.3">
      <c r="A340" s="831" t="s">
        <v>1452</v>
      </c>
      <c r="B340" s="832" t="s">
        <v>1316</v>
      </c>
      <c r="C340" s="832" t="s">
        <v>1317</v>
      </c>
      <c r="D340" s="832" t="s">
        <v>641</v>
      </c>
      <c r="E340" s="832" t="s">
        <v>1318</v>
      </c>
      <c r="F340" s="849"/>
      <c r="G340" s="849"/>
      <c r="H340" s="837">
        <v>0</v>
      </c>
      <c r="I340" s="849">
        <v>1</v>
      </c>
      <c r="J340" s="849">
        <v>48.42</v>
      </c>
      <c r="K340" s="837">
        <v>1</v>
      </c>
      <c r="L340" s="849">
        <v>1</v>
      </c>
      <c r="M340" s="850">
        <v>48.42</v>
      </c>
    </row>
    <row r="341" spans="1:13" ht="14.4" customHeight="1" x14ac:dyDescent="0.3">
      <c r="A341" s="831" t="s">
        <v>1452</v>
      </c>
      <c r="B341" s="832" t="s">
        <v>1319</v>
      </c>
      <c r="C341" s="832" t="s">
        <v>2004</v>
      </c>
      <c r="D341" s="832" t="s">
        <v>2005</v>
      </c>
      <c r="E341" s="832" t="s">
        <v>1949</v>
      </c>
      <c r="F341" s="849">
        <v>3</v>
      </c>
      <c r="G341" s="849">
        <v>217.64999999999998</v>
      </c>
      <c r="H341" s="837">
        <v>1</v>
      </c>
      <c r="I341" s="849"/>
      <c r="J341" s="849"/>
      <c r="K341" s="837">
        <v>0</v>
      </c>
      <c r="L341" s="849">
        <v>3</v>
      </c>
      <c r="M341" s="850">
        <v>217.64999999999998</v>
      </c>
    </row>
    <row r="342" spans="1:13" ht="14.4" customHeight="1" thickBot="1" x14ac:dyDescent="0.35">
      <c r="A342" s="839" t="s">
        <v>1452</v>
      </c>
      <c r="B342" s="840" t="s">
        <v>1319</v>
      </c>
      <c r="C342" s="840" t="s">
        <v>2006</v>
      </c>
      <c r="D342" s="840" t="s">
        <v>2007</v>
      </c>
      <c r="E342" s="840" t="s">
        <v>1949</v>
      </c>
      <c r="F342" s="851"/>
      <c r="G342" s="851"/>
      <c r="H342" s="845">
        <v>0</v>
      </c>
      <c r="I342" s="851">
        <v>2</v>
      </c>
      <c r="J342" s="851">
        <v>171.4</v>
      </c>
      <c r="K342" s="845">
        <v>1</v>
      </c>
      <c r="L342" s="851">
        <v>2</v>
      </c>
      <c r="M342" s="852">
        <v>171.4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567</v>
      </c>
      <c r="B5" s="730" t="s">
        <v>568</v>
      </c>
      <c r="C5" s="731" t="s">
        <v>569</v>
      </c>
      <c r="D5" s="731" t="s">
        <v>569</v>
      </c>
      <c r="E5" s="731"/>
      <c r="F5" s="731" t="s">
        <v>569</v>
      </c>
      <c r="G5" s="731" t="s">
        <v>569</v>
      </c>
      <c r="H5" s="731" t="s">
        <v>569</v>
      </c>
      <c r="I5" s="732" t="s">
        <v>569</v>
      </c>
      <c r="J5" s="733" t="s">
        <v>73</v>
      </c>
    </row>
    <row r="6" spans="1:10" ht="14.4" customHeight="1" x14ac:dyDescent="0.3">
      <c r="A6" s="729" t="s">
        <v>567</v>
      </c>
      <c r="B6" s="730" t="s">
        <v>2238</v>
      </c>
      <c r="C6" s="731">
        <v>3.5405799999999998</v>
      </c>
      <c r="D6" s="731">
        <v>2.3057500000000037</v>
      </c>
      <c r="E6" s="731"/>
      <c r="F6" s="731">
        <v>0</v>
      </c>
      <c r="G6" s="731">
        <v>5</v>
      </c>
      <c r="H6" s="731">
        <v>-5</v>
      </c>
      <c r="I6" s="732">
        <v>0</v>
      </c>
      <c r="J6" s="733" t="s">
        <v>1</v>
      </c>
    </row>
    <row r="7" spans="1:10" ht="14.4" customHeight="1" x14ac:dyDescent="0.3">
      <c r="A7" s="729" t="s">
        <v>567</v>
      </c>
      <c r="B7" s="730" t="s">
        <v>2239</v>
      </c>
      <c r="C7" s="731">
        <v>224.60997</v>
      </c>
      <c r="D7" s="731">
        <v>304.30087999999995</v>
      </c>
      <c r="E7" s="731"/>
      <c r="F7" s="731">
        <v>1201.0526200000002</v>
      </c>
      <c r="G7" s="731">
        <v>399.99999414062501</v>
      </c>
      <c r="H7" s="731">
        <v>801.05262585937521</v>
      </c>
      <c r="I7" s="732">
        <v>3.0026315939838617</v>
      </c>
      <c r="J7" s="733" t="s">
        <v>1</v>
      </c>
    </row>
    <row r="8" spans="1:10" ht="14.4" customHeight="1" x14ac:dyDescent="0.3">
      <c r="A8" s="729" t="s">
        <v>567</v>
      </c>
      <c r="B8" s="730" t="s">
        <v>2240</v>
      </c>
      <c r="C8" s="731">
        <v>1.9179999999999999</v>
      </c>
      <c r="D8" s="731">
        <v>5.8771000000000004</v>
      </c>
      <c r="E8" s="731"/>
      <c r="F8" s="731">
        <v>3.57959</v>
      </c>
      <c r="G8" s="731">
        <v>10</v>
      </c>
      <c r="H8" s="731">
        <v>-6.4204100000000004</v>
      </c>
      <c r="I8" s="732">
        <v>0.35795900000000003</v>
      </c>
      <c r="J8" s="733" t="s">
        <v>1</v>
      </c>
    </row>
    <row r="9" spans="1:10" ht="14.4" customHeight="1" x14ac:dyDescent="0.3">
      <c r="A9" s="729" t="s">
        <v>567</v>
      </c>
      <c r="B9" s="730" t="s">
        <v>2241</v>
      </c>
      <c r="C9" s="731">
        <v>0</v>
      </c>
      <c r="D9" s="731">
        <v>1.5552600000000001</v>
      </c>
      <c r="E9" s="731"/>
      <c r="F9" s="731">
        <v>0</v>
      </c>
      <c r="G9" s="731">
        <v>2</v>
      </c>
      <c r="H9" s="731">
        <v>-2</v>
      </c>
      <c r="I9" s="732">
        <v>0</v>
      </c>
      <c r="J9" s="733" t="s">
        <v>1</v>
      </c>
    </row>
    <row r="10" spans="1:10" ht="14.4" customHeight="1" x14ac:dyDescent="0.3">
      <c r="A10" s="729" t="s">
        <v>567</v>
      </c>
      <c r="B10" s="730" t="s">
        <v>2242</v>
      </c>
      <c r="C10" s="731">
        <v>0.27888000000000002</v>
      </c>
      <c r="D10" s="731">
        <v>1.1155200000000001</v>
      </c>
      <c r="E10" s="731"/>
      <c r="F10" s="731">
        <v>3.2196799999999999</v>
      </c>
      <c r="G10" s="731">
        <v>1</v>
      </c>
      <c r="H10" s="731">
        <v>2.2196799999999999</v>
      </c>
      <c r="I10" s="732">
        <v>3.2196799999999999</v>
      </c>
      <c r="J10" s="733" t="s">
        <v>1</v>
      </c>
    </row>
    <row r="11" spans="1:10" ht="14.4" customHeight="1" x14ac:dyDescent="0.3">
      <c r="A11" s="729" t="s">
        <v>567</v>
      </c>
      <c r="B11" s="730" t="s">
        <v>2243</v>
      </c>
      <c r="C11" s="731">
        <v>0</v>
      </c>
      <c r="D11" s="731">
        <v>0.22506000000000001</v>
      </c>
      <c r="E11" s="731"/>
      <c r="F11" s="731">
        <v>0</v>
      </c>
      <c r="G11" s="731">
        <v>0.21821417236328125</v>
      </c>
      <c r="H11" s="731">
        <v>-0.21821417236328125</v>
      </c>
      <c r="I11" s="732">
        <v>0</v>
      </c>
      <c r="J11" s="733" t="s">
        <v>1</v>
      </c>
    </row>
    <row r="12" spans="1:10" ht="14.4" customHeight="1" x14ac:dyDescent="0.3">
      <c r="A12" s="729" t="s">
        <v>567</v>
      </c>
      <c r="B12" s="730" t="s">
        <v>2244</v>
      </c>
      <c r="C12" s="731">
        <v>274.49335000000002</v>
      </c>
      <c r="D12" s="731">
        <v>391.2864899999999</v>
      </c>
      <c r="E12" s="731"/>
      <c r="F12" s="731">
        <v>404.76364999999993</v>
      </c>
      <c r="G12" s="731">
        <v>449.99999218749997</v>
      </c>
      <c r="H12" s="731">
        <v>-45.236342187500043</v>
      </c>
      <c r="I12" s="732">
        <v>0.89947479339365954</v>
      </c>
      <c r="J12" s="733" t="s">
        <v>1</v>
      </c>
    </row>
    <row r="13" spans="1:10" ht="14.4" customHeight="1" x14ac:dyDescent="0.3">
      <c r="A13" s="729" t="s">
        <v>567</v>
      </c>
      <c r="B13" s="730" t="s">
        <v>2245</v>
      </c>
      <c r="C13" s="731">
        <v>326.92448999999999</v>
      </c>
      <c r="D13" s="731">
        <v>382.70552999999995</v>
      </c>
      <c r="E13" s="731"/>
      <c r="F13" s="731">
        <v>549.82319000000007</v>
      </c>
      <c r="G13" s="731">
        <v>399.99997656249997</v>
      </c>
      <c r="H13" s="731">
        <v>149.8232134375001</v>
      </c>
      <c r="I13" s="732">
        <v>1.3745580555405112</v>
      </c>
      <c r="J13" s="733" t="s">
        <v>1</v>
      </c>
    </row>
    <row r="14" spans="1:10" ht="14.4" customHeight="1" x14ac:dyDescent="0.3">
      <c r="A14" s="729" t="s">
        <v>567</v>
      </c>
      <c r="B14" s="730" t="s">
        <v>2246</v>
      </c>
      <c r="C14" s="731">
        <v>45.202500000000001</v>
      </c>
      <c r="D14" s="731">
        <v>36.257199999999997</v>
      </c>
      <c r="E14" s="731"/>
      <c r="F14" s="731">
        <v>40.118499999999997</v>
      </c>
      <c r="G14" s="731">
        <v>40</v>
      </c>
      <c r="H14" s="731">
        <v>0.11849999999999739</v>
      </c>
      <c r="I14" s="732">
        <v>1.0029625</v>
      </c>
      <c r="J14" s="733" t="s">
        <v>1</v>
      </c>
    </row>
    <row r="15" spans="1:10" ht="14.4" customHeight="1" x14ac:dyDescent="0.3">
      <c r="A15" s="729" t="s">
        <v>567</v>
      </c>
      <c r="B15" s="730" t="s">
        <v>2247</v>
      </c>
      <c r="C15" s="731">
        <v>359.00351000000001</v>
      </c>
      <c r="D15" s="731">
        <v>456.59</v>
      </c>
      <c r="E15" s="731"/>
      <c r="F15" s="731">
        <v>463.28568000000001</v>
      </c>
      <c r="G15" s="731">
        <v>499.99998828125001</v>
      </c>
      <c r="H15" s="731">
        <v>-36.714308281249998</v>
      </c>
      <c r="I15" s="732">
        <v>0.92657138171651676</v>
      </c>
      <c r="J15" s="733" t="s">
        <v>1</v>
      </c>
    </row>
    <row r="16" spans="1:10" ht="14.4" customHeight="1" x14ac:dyDescent="0.3">
      <c r="A16" s="729" t="s">
        <v>567</v>
      </c>
      <c r="B16" s="730" t="s">
        <v>2248</v>
      </c>
      <c r="C16" s="731">
        <v>12.433</v>
      </c>
      <c r="D16" s="731">
        <v>16.687999999999999</v>
      </c>
      <c r="E16" s="731"/>
      <c r="F16" s="731">
        <v>32.923560000000002</v>
      </c>
      <c r="G16" s="731">
        <v>19.999999267578126</v>
      </c>
      <c r="H16" s="731">
        <v>12.923560732421876</v>
      </c>
      <c r="I16" s="732">
        <v>1.646178060284841</v>
      </c>
      <c r="J16" s="733" t="s">
        <v>1</v>
      </c>
    </row>
    <row r="17" spans="1:10" ht="14.4" customHeight="1" x14ac:dyDescent="0.3">
      <c r="A17" s="729" t="s">
        <v>567</v>
      </c>
      <c r="B17" s="730" t="s">
        <v>2249</v>
      </c>
      <c r="C17" s="731">
        <v>153.17527000000001</v>
      </c>
      <c r="D17" s="731">
        <v>172.32648999999998</v>
      </c>
      <c r="E17" s="731"/>
      <c r="F17" s="731">
        <v>216.55128999999999</v>
      </c>
      <c r="G17" s="731">
        <v>235.00000195312498</v>
      </c>
      <c r="H17" s="731">
        <v>-18.448711953124985</v>
      </c>
      <c r="I17" s="732">
        <v>0.92149484340512933</v>
      </c>
      <c r="J17" s="733" t="s">
        <v>1</v>
      </c>
    </row>
    <row r="18" spans="1:10" ht="14.4" customHeight="1" x14ac:dyDescent="0.3">
      <c r="A18" s="729" t="s">
        <v>567</v>
      </c>
      <c r="B18" s="730" t="s">
        <v>2250</v>
      </c>
      <c r="C18" s="731">
        <v>3.2134200000000002</v>
      </c>
      <c r="D18" s="731">
        <v>9.3833400000000005</v>
      </c>
      <c r="E18" s="731"/>
      <c r="F18" s="731">
        <v>15.475990000000001</v>
      </c>
      <c r="G18" s="731">
        <v>6</v>
      </c>
      <c r="H18" s="731">
        <v>9.4759900000000012</v>
      </c>
      <c r="I18" s="732">
        <v>2.579331666666667</v>
      </c>
      <c r="J18" s="733" t="s">
        <v>1</v>
      </c>
    </row>
    <row r="19" spans="1:10" ht="14.4" customHeight="1" x14ac:dyDescent="0.3">
      <c r="A19" s="729" t="s">
        <v>567</v>
      </c>
      <c r="B19" s="730" t="s">
        <v>2251</v>
      </c>
      <c r="C19" s="731">
        <v>0.2782</v>
      </c>
      <c r="D19" s="731">
        <v>0.68970000000000009</v>
      </c>
      <c r="E19" s="731"/>
      <c r="F19" s="731">
        <v>4.0253199999999998</v>
      </c>
      <c r="G19" s="731">
        <v>1</v>
      </c>
      <c r="H19" s="731">
        <v>3.0253199999999998</v>
      </c>
      <c r="I19" s="732">
        <v>4.0253199999999998</v>
      </c>
      <c r="J19" s="733" t="s">
        <v>1</v>
      </c>
    </row>
    <row r="20" spans="1:10" ht="14.4" customHeight="1" x14ac:dyDescent="0.3">
      <c r="A20" s="729" t="s">
        <v>567</v>
      </c>
      <c r="B20" s="730" t="s">
        <v>2252</v>
      </c>
      <c r="C20" s="731">
        <v>676.55887999999993</v>
      </c>
      <c r="D20" s="731">
        <v>843.60179000000016</v>
      </c>
      <c r="E20" s="731"/>
      <c r="F20" s="731">
        <v>1079.4402599999999</v>
      </c>
      <c r="G20" s="731">
        <v>1099.5273124999999</v>
      </c>
      <c r="H20" s="731">
        <v>-20.087052500000027</v>
      </c>
      <c r="I20" s="732">
        <v>0.98173119278471765</v>
      </c>
      <c r="J20" s="733" t="s">
        <v>1</v>
      </c>
    </row>
    <row r="21" spans="1:10" ht="14.4" customHeight="1" x14ac:dyDescent="0.3">
      <c r="A21" s="729" t="s">
        <v>567</v>
      </c>
      <c r="B21" s="730" t="s">
        <v>579</v>
      </c>
      <c r="C21" s="731">
        <v>2081.6300499999998</v>
      </c>
      <c r="D21" s="731">
        <v>2624.9081099999999</v>
      </c>
      <c r="E21" s="731"/>
      <c r="F21" s="731">
        <v>4014.2593299999999</v>
      </c>
      <c r="G21" s="731">
        <v>3169.7454790649413</v>
      </c>
      <c r="H21" s="731">
        <v>844.5138509350586</v>
      </c>
      <c r="I21" s="732">
        <v>1.266429546634825</v>
      </c>
      <c r="J21" s="733" t="s">
        <v>580</v>
      </c>
    </row>
    <row r="23" spans="1:10" ht="14.4" customHeight="1" x14ac:dyDescent="0.3">
      <c r="A23" s="729" t="s">
        <v>567</v>
      </c>
      <c r="B23" s="730" t="s">
        <v>568</v>
      </c>
      <c r="C23" s="731" t="s">
        <v>569</v>
      </c>
      <c r="D23" s="731" t="s">
        <v>569</v>
      </c>
      <c r="E23" s="731"/>
      <c r="F23" s="731" t="s">
        <v>569</v>
      </c>
      <c r="G23" s="731" t="s">
        <v>569</v>
      </c>
      <c r="H23" s="731" t="s">
        <v>569</v>
      </c>
      <c r="I23" s="732" t="s">
        <v>569</v>
      </c>
      <c r="J23" s="733" t="s">
        <v>73</v>
      </c>
    </row>
    <row r="24" spans="1:10" ht="14.4" customHeight="1" x14ac:dyDescent="0.3">
      <c r="A24" s="729" t="s">
        <v>581</v>
      </c>
      <c r="B24" s="730" t="s">
        <v>582</v>
      </c>
      <c r="C24" s="731" t="s">
        <v>569</v>
      </c>
      <c r="D24" s="731" t="s">
        <v>569</v>
      </c>
      <c r="E24" s="731"/>
      <c r="F24" s="731" t="s">
        <v>569</v>
      </c>
      <c r="G24" s="731" t="s">
        <v>569</v>
      </c>
      <c r="H24" s="731" t="s">
        <v>569</v>
      </c>
      <c r="I24" s="732" t="s">
        <v>569</v>
      </c>
      <c r="J24" s="733" t="s">
        <v>0</v>
      </c>
    </row>
    <row r="25" spans="1:10" ht="14.4" customHeight="1" x14ac:dyDescent="0.3">
      <c r="A25" s="729" t="s">
        <v>581</v>
      </c>
      <c r="B25" s="730" t="s">
        <v>2242</v>
      </c>
      <c r="C25" s="731">
        <v>0.27888000000000002</v>
      </c>
      <c r="D25" s="731">
        <v>1.1155200000000001</v>
      </c>
      <c r="E25" s="731"/>
      <c r="F25" s="731">
        <v>3.2196799999999999</v>
      </c>
      <c r="G25" s="731">
        <v>1</v>
      </c>
      <c r="H25" s="731">
        <v>2.2196799999999999</v>
      </c>
      <c r="I25" s="732">
        <v>3.2196799999999999</v>
      </c>
      <c r="J25" s="733" t="s">
        <v>1</v>
      </c>
    </row>
    <row r="26" spans="1:10" ht="14.4" customHeight="1" x14ac:dyDescent="0.3">
      <c r="A26" s="729" t="s">
        <v>581</v>
      </c>
      <c r="B26" s="730" t="s">
        <v>2244</v>
      </c>
      <c r="C26" s="731">
        <v>35.306050000000006</v>
      </c>
      <c r="D26" s="731">
        <v>33.283639999999998</v>
      </c>
      <c r="E26" s="731"/>
      <c r="F26" s="731">
        <v>33.758039999999994</v>
      </c>
      <c r="G26" s="731">
        <v>36</v>
      </c>
      <c r="H26" s="731">
        <v>-2.2419600000000059</v>
      </c>
      <c r="I26" s="732">
        <v>0.93772333333333313</v>
      </c>
      <c r="J26" s="733" t="s">
        <v>1</v>
      </c>
    </row>
    <row r="27" spans="1:10" ht="14.4" customHeight="1" x14ac:dyDescent="0.3">
      <c r="A27" s="729" t="s">
        <v>581</v>
      </c>
      <c r="B27" s="730" t="s">
        <v>2245</v>
      </c>
      <c r="C27" s="731">
        <v>77.138109999999998</v>
      </c>
      <c r="D27" s="731">
        <v>96.701269999999994</v>
      </c>
      <c r="E27" s="731"/>
      <c r="F27" s="731">
        <v>100.37956000000003</v>
      </c>
      <c r="G27" s="731">
        <v>103</v>
      </c>
      <c r="H27" s="731">
        <v>-2.6204399999999737</v>
      </c>
      <c r="I27" s="732">
        <v>0.97455883495145657</v>
      </c>
      <c r="J27" s="733" t="s">
        <v>1</v>
      </c>
    </row>
    <row r="28" spans="1:10" ht="14.4" customHeight="1" x14ac:dyDescent="0.3">
      <c r="A28" s="729" t="s">
        <v>581</v>
      </c>
      <c r="B28" s="730" t="s">
        <v>2246</v>
      </c>
      <c r="C28" s="731">
        <v>45.202500000000001</v>
      </c>
      <c r="D28" s="731">
        <v>36.257199999999997</v>
      </c>
      <c r="E28" s="731"/>
      <c r="F28" s="731">
        <v>40.118499999999997</v>
      </c>
      <c r="G28" s="731">
        <v>40</v>
      </c>
      <c r="H28" s="731">
        <v>0.11849999999999739</v>
      </c>
      <c r="I28" s="732">
        <v>1.0029625</v>
      </c>
      <c r="J28" s="733" t="s">
        <v>1</v>
      </c>
    </row>
    <row r="29" spans="1:10" ht="14.4" customHeight="1" x14ac:dyDescent="0.3">
      <c r="A29" s="729" t="s">
        <v>581</v>
      </c>
      <c r="B29" s="730" t="s">
        <v>2247</v>
      </c>
      <c r="C29" s="731">
        <v>43.924429999999994</v>
      </c>
      <c r="D29" s="731">
        <v>41.326300000000003</v>
      </c>
      <c r="E29" s="731"/>
      <c r="F29" s="731">
        <v>29.13963</v>
      </c>
      <c r="G29" s="731">
        <v>38</v>
      </c>
      <c r="H29" s="731">
        <v>-8.8603699999999996</v>
      </c>
      <c r="I29" s="732">
        <v>0.76683236842105262</v>
      </c>
      <c r="J29" s="733" t="s">
        <v>1</v>
      </c>
    </row>
    <row r="30" spans="1:10" ht="14.4" customHeight="1" x14ac:dyDescent="0.3">
      <c r="A30" s="729" t="s">
        <v>581</v>
      </c>
      <c r="B30" s="730" t="s">
        <v>2248</v>
      </c>
      <c r="C30" s="731">
        <v>3.7069999999999999</v>
      </c>
      <c r="D30" s="731">
        <v>2.3439999999999999</v>
      </c>
      <c r="E30" s="731"/>
      <c r="F30" s="731">
        <v>5.5385600000000004</v>
      </c>
      <c r="G30" s="731">
        <v>3</v>
      </c>
      <c r="H30" s="731">
        <v>2.5385600000000004</v>
      </c>
      <c r="I30" s="732">
        <v>1.8461866666666669</v>
      </c>
      <c r="J30" s="733" t="s">
        <v>1</v>
      </c>
    </row>
    <row r="31" spans="1:10" ht="14.4" customHeight="1" x14ac:dyDescent="0.3">
      <c r="A31" s="729" t="s">
        <v>581</v>
      </c>
      <c r="B31" s="730" t="s">
        <v>2249</v>
      </c>
      <c r="C31" s="731">
        <v>25.079319999999999</v>
      </c>
      <c r="D31" s="731">
        <v>21.448850000000004</v>
      </c>
      <c r="E31" s="731"/>
      <c r="F31" s="731">
        <v>15.516</v>
      </c>
      <c r="G31" s="731">
        <v>21</v>
      </c>
      <c r="H31" s="731">
        <v>-5.484</v>
      </c>
      <c r="I31" s="732">
        <v>0.73885714285714288</v>
      </c>
      <c r="J31" s="733" t="s">
        <v>1</v>
      </c>
    </row>
    <row r="32" spans="1:10" ht="14.4" customHeight="1" x14ac:dyDescent="0.3">
      <c r="A32" s="729" t="s">
        <v>581</v>
      </c>
      <c r="B32" s="730" t="s">
        <v>2250</v>
      </c>
      <c r="C32" s="731">
        <v>3.2134200000000002</v>
      </c>
      <c r="D32" s="731">
        <v>9.3833400000000005</v>
      </c>
      <c r="E32" s="731"/>
      <c r="F32" s="731">
        <v>15.475990000000001</v>
      </c>
      <c r="G32" s="731">
        <v>6</v>
      </c>
      <c r="H32" s="731">
        <v>9.4759900000000012</v>
      </c>
      <c r="I32" s="732">
        <v>2.579331666666667</v>
      </c>
      <c r="J32" s="733" t="s">
        <v>1</v>
      </c>
    </row>
    <row r="33" spans="1:10" ht="14.4" customHeight="1" x14ac:dyDescent="0.3">
      <c r="A33" s="729" t="s">
        <v>581</v>
      </c>
      <c r="B33" s="730" t="s">
        <v>2251</v>
      </c>
      <c r="C33" s="731">
        <v>0.2782</v>
      </c>
      <c r="D33" s="731">
        <v>0</v>
      </c>
      <c r="E33" s="731"/>
      <c r="F33" s="731">
        <v>4.0253199999999998</v>
      </c>
      <c r="G33" s="731">
        <v>0</v>
      </c>
      <c r="H33" s="731">
        <v>4.0253199999999998</v>
      </c>
      <c r="I33" s="732" t="s">
        <v>569</v>
      </c>
      <c r="J33" s="733" t="s">
        <v>1</v>
      </c>
    </row>
    <row r="34" spans="1:10" ht="14.4" customHeight="1" x14ac:dyDescent="0.3">
      <c r="A34" s="729" t="s">
        <v>581</v>
      </c>
      <c r="B34" s="730" t="s">
        <v>2252</v>
      </c>
      <c r="C34" s="731">
        <v>0</v>
      </c>
      <c r="D34" s="731">
        <v>0</v>
      </c>
      <c r="E34" s="731"/>
      <c r="F34" s="731">
        <v>0</v>
      </c>
      <c r="G34" s="731">
        <v>0</v>
      </c>
      <c r="H34" s="731">
        <v>0</v>
      </c>
      <c r="I34" s="732" t="s">
        <v>569</v>
      </c>
      <c r="J34" s="733" t="s">
        <v>1</v>
      </c>
    </row>
    <row r="35" spans="1:10" ht="14.4" customHeight="1" x14ac:dyDescent="0.3">
      <c r="A35" s="729" t="s">
        <v>581</v>
      </c>
      <c r="B35" s="730" t="s">
        <v>583</v>
      </c>
      <c r="C35" s="731">
        <v>234.12791000000001</v>
      </c>
      <c r="D35" s="731">
        <v>241.86011999999997</v>
      </c>
      <c r="E35" s="731"/>
      <c r="F35" s="731">
        <v>247.17127999999997</v>
      </c>
      <c r="G35" s="731">
        <v>247</v>
      </c>
      <c r="H35" s="731">
        <v>0.17127999999996746</v>
      </c>
      <c r="I35" s="732">
        <v>1.0006934412955464</v>
      </c>
      <c r="J35" s="733" t="s">
        <v>584</v>
      </c>
    </row>
    <row r="36" spans="1:10" ht="14.4" customHeight="1" x14ac:dyDescent="0.3">
      <c r="A36" s="729" t="s">
        <v>569</v>
      </c>
      <c r="B36" s="730" t="s">
        <v>569</v>
      </c>
      <c r="C36" s="731" t="s">
        <v>569</v>
      </c>
      <c r="D36" s="731" t="s">
        <v>569</v>
      </c>
      <c r="E36" s="731"/>
      <c r="F36" s="731" t="s">
        <v>569</v>
      </c>
      <c r="G36" s="731" t="s">
        <v>569</v>
      </c>
      <c r="H36" s="731" t="s">
        <v>569</v>
      </c>
      <c r="I36" s="732" t="s">
        <v>569</v>
      </c>
      <c r="J36" s="733" t="s">
        <v>585</v>
      </c>
    </row>
    <row r="37" spans="1:10" ht="14.4" customHeight="1" x14ac:dyDescent="0.3">
      <c r="A37" s="729" t="s">
        <v>586</v>
      </c>
      <c r="B37" s="730" t="s">
        <v>587</v>
      </c>
      <c r="C37" s="731" t="s">
        <v>569</v>
      </c>
      <c r="D37" s="731" t="s">
        <v>569</v>
      </c>
      <c r="E37" s="731"/>
      <c r="F37" s="731" t="s">
        <v>569</v>
      </c>
      <c r="G37" s="731" t="s">
        <v>569</v>
      </c>
      <c r="H37" s="731" t="s">
        <v>569</v>
      </c>
      <c r="I37" s="732" t="s">
        <v>569</v>
      </c>
      <c r="J37" s="733" t="s">
        <v>0</v>
      </c>
    </row>
    <row r="38" spans="1:10" ht="14.4" customHeight="1" x14ac:dyDescent="0.3">
      <c r="A38" s="729" t="s">
        <v>586</v>
      </c>
      <c r="B38" s="730" t="s">
        <v>2239</v>
      </c>
      <c r="C38" s="731">
        <v>224.60997</v>
      </c>
      <c r="D38" s="731">
        <v>134.04884999999999</v>
      </c>
      <c r="E38" s="731"/>
      <c r="F38" s="731">
        <v>1201.0526200000002</v>
      </c>
      <c r="G38" s="731">
        <v>131</v>
      </c>
      <c r="H38" s="731">
        <v>1070.0526200000002</v>
      </c>
      <c r="I38" s="732">
        <v>9.1683406106870233</v>
      </c>
      <c r="J38" s="733" t="s">
        <v>1</v>
      </c>
    </row>
    <row r="39" spans="1:10" ht="14.4" customHeight="1" x14ac:dyDescent="0.3">
      <c r="A39" s="729" t="s">
        <v>586</v>
      </c>
      <c r="B39" s="730" t="s">
        <v>2240</v>
      </c>
      <c r="C39" s="731">
        <v>1.9179999999999999</v>
      </c>
      <c r="D39" s="731">
        <v>5.8771000000000004</v>
      </c>
      <c r="E39" s="731"/>
      <c r="F39" s="731">
        <v>3.57959</v>
      </c>
      <c r="G39" s="731">
        <v>10</v>
      </c>
      <c r="H39" s="731">
        <v>-6.4204100000000004</v>
      </c>
      <c r="I39" s="732">
        <v>0.35795900000000003</v>
      </c>
      <c r="J39" s="733" t="s">
        <v>1</v>
      </c>
    </row>
    <row r="40" spans="1:10" ht="14.4" customHeight="1" x14ac:dyDescent="0.3">
      <c r="A40" s="729" t="s">
        <v>586</v>
      </c>
      <c r="B40" s="730" t="s">
        <v>2244</v>
      </c>
      <c r="C40" s="731">
        <v>50.987399999999987</v>
      </c>
      <c r="D40" s="731">
        <v>44.769789999999993</v>
      </c>
      <c r="E40" s="731"/>
      <c r="F40" s="731">
        <v>51.964359999999999</v>
      </c>
      <c r="G40" s="731">
        <v>51</v>
      </c>
      <c r="H40" s="731">
        <v>0.96435999999999922</v>
      </c>
      <c r="I40" s="732">
        <v>1.0189090196078432</v>
      </c>
      <c r="J40" s="733" t="s">
        <v>1</v>
      </c>
    </row>
    <row r="41" spans="1:10" ht="14.4" customHeight="1" x14ac:dyDescent="0.3">
      <c r="A41" s="729" t="s">
        <v>586</v>
      </c>
      <c r="B41" s="730" t="s">
        <v>2245</v>
      </c>
      <c r="C41" s="731">
        <v>47.33193</v>
      </c>
      <c r="D41" s="731">
        <v>64.902909999999991</v>
      </c>
      <c r="E41" s="731"/>
      <c r="F41" s="731">
        <v>72.929280000000006</v>
      </c>
      <c r="G41" s="731">
        <v>67</v>
      </c>
      <c r="H41" s="731">
        <v>5.9292800000000057</v>
      </c>
      <c r="I41" s="732">
        <v>1.0884967164179105</v>
      </c>
      <c r="J41" s="733" t="s">
        <v>1</v>
      </c>
    </row>
    <row r="42" spans="1:10" ht="14.4" customHeight="1" x14ac:dyDescent="0.3">
      <c r="A42" s="729" t="s">
        <v>586</v>
      </c>
      <c r="B42" s="730" t="s">
        <v>2247</v>
      </c>
      <c r="C42" s="731">
        <v>70.234999999999999</v>
      </c>
      <c r="D42" s="731">
        <v>71.405199999999994</v>
      </c>
      <c r="E42" s="731"/>
      <c r="F42" s="731">
        <v>66.881269999999986</v>
      </c>
      <c r="G42" s="731">
        <v>76</v>
      </c>
      <c r="H42" s="731">
        <v>-9.1187300000000135</v>
      </c>
      <c r="I42" s="732">
        <v>0.88001671052631558</v>
      </c>
      <c r="J42" s="733" t="s">
        <v>1</v>
      </c>
    </row>
    <row r="43" spans="1:10" ht="14.4" customHeight="1" x14ac:dyDescent="0.3">
      <c r="A43" s="729" t="s">
        <v>586</v>
      </c>
      <c r="B43" s="730" t="s">
        <v>2248</v>
      </c>
      <c r="C43" s="731">
        <v>2.496</v>
      </c>
      <c r="D43" s="731">
        <v>2.1789999999999998</v>
      </c>
      <c r="E43" s="731"/>
      <c r="F43" s="731">
        <v>5.24</v>
      </c>
      <c r="G43" s="731">
        <v>2</v>
      </c>
      <c r="H43" s="731">
        <v>3.24</v>
      </c>
      <c r="I43" s="732">
        <v>2.62</v>
      </c>
      <c r="J43" s="733" t="s">
        <v>1</v>
      </c>
    </row>
    <row r="44" spans="1:10" ht="14.4" customHeight="1" x14ac:dyDescent="0.3">
      <c r="A44" s="729" t="s">
        <v>586</v>
      </c>
      <c r="B44" s="730" t="s">
        <v>2249</v>
      </c>
      <c r="C44" s="731">
        <v>33.905099999999997</v>
      </c>
      <c r="D44" s="731">
        <v>33.884250000000002</v>
      </c>
      <c r="E44" s="731"/>
      <c r="F44" s="731">
        <v>43.5122</v>
      </c>
      <c r="G44" s="731">
        <v>44</v>
      </c>
      <c r="H44" s="731">
        <v>-0.48780000000000001</v>
      </c>
      <c r="I44" s="732">
        <v>0.98891363636363638</v>
      </c>
      <c r="J44" s="733" t="s">
        <v>1</v>
      </c>
    </row>
    <row r="45" spans="1:10" ht="14.4" customHeight="1" x14ac:dyDescent="0.3">
      <c r="A45" s="729" t="s">
        <v>586</v>
      </c>
      <c r="B45" s="730" t="s">
        <v>2252</v>
      </c>
      <c r="C45" s="731">
        <v>161.56305999999998</v>
      </c>
      <c r="D45" s="731">
        <v>18.964569999999984</v>
      </c>
      <c r="E45" s="731"/>
      <c r="F45" s="731">
        <v>324.56175000000007</v>
      </c>
      <c r="G45" s="731">
        <v>220</v>
      </c>
      <c r="H45" s="731">
        <v>104.56175000000007</v>
      </c>
      <c r="I45" s="732">
        <v>1.4752806818181821</v>
      </c>
      <c r="J45" s="733" t="s">
        <v>1</v>
      </c>
    </row>
    <row r="46" spans="1:10" ht="14.4" customHeight="1" x14ac:dyDescent="0.3">
      <c r="A46" s="729" t="s">
        <v>586</v>
      </c>
      <c r="B46" s="730" t="s">
        <v>588</v>
      </c>
      <c r="C46" s="731">
        <v>593.04646000000002</v>
      </c>
      <c r="D46" s="731">
        <v>376.03166999999996</v>
      </c>
      <c r="E46" s="731"/>
      <c r="F46" s="731">
        <v>1769.7210700000003</v>
      </c>
      <c r="G46" s="731">
        <v>602</v>
      </c>
      <c r="H46" s="731">
        <v>1167.7210700000003</v>
      </c>
      <c r="I46" s="732">
        <v>2.9397359966777414</v>
      </c>
      <c r="J46" s="733" t="s">
        <v>584</v>
      </c>
    </row>
    <row r="47" spans="1:10" ht="14.4" customHeight="1" x14ac:dyDescent="0.3">
      <c r="A47" s="729" t="s">
        <v>569</v>
      </c>
      <c r="B47" s="730" t="s">
        <v>569</v>
      </c>
      <c r="C47" s="731" t="s">
        <v>569</v>
      </c>
      <c r="D47" s="731" t="s">
        <v>569</v>
      </c>
      <c r="E47" s="731"/>
      <c r="F47" s="731" t="s">
        <v>569</v>
      </c>
      <c r="G47" s="731" t="s">
        <v>569</v>
      </c>
      <c r="H47" s="731" t="s">
        <v>569</v>
      </c>
      <c r="I47" s="732" t="s">
        <v>569</v>
      </c>
      <c r="J47" s="733" t="s">
        <v>585</v>
      </c>
    </row>
    <row r="48" spans="1:10" ht="14.4" customHeight="1" x14ac:dyDescent="0.3">
      <c r="A48" s="729" t="s">
        <v>589</v>
      </c>
      <c r="B48" s="730" t="s">
        <v>590</v>
      </c>
      <c r="C48" s="731" t="s">
        <v>569</v>
      </c>
      <c r="D48" s="731" t="s">
        <v>569</v>
      </c>
      <c r="E48" s="731"/>
      <c r="F48" s="731" t="s">
        <v>569</v>
      </c>
      <c r="G48" s="731" t="s">
        <v>569</v>
      </c>
      <c r="H48" s="731" t="s">
        <v>569</v>
      </c>
      <c r="I48" s="732" t="s">
        <v>569</v>
      </c>
      <c r="J48" s="733" t="s">
        <v>0</v>
      </c>
    </row>
    <row r="49" spans="1:10" ht="14.4" customHeight="1" x14ac:dyDescent="0.3">
      <c r="A49" s="729" t="s">
        <v>589</v>
      </c>
      <c r="B49" s="730" t="s">
        <v>2239</v>
      </c>
      <c r="C49" s="731">
        <v>0</v>
      </c>
      <c r="D49" s="731">
        <v>97.525009999999995</v>
      </c>
      <c r="E49" s="731"/>
      <c r="F49" s="731">
        <v>0</v>
      </c>
      <c r="G49" s="731">
        <v>144</v>
      </c>
      <c r="H49" s="731">
        <v>-144</v>
      </c>
      <c r="I49" s="732">
        <v>0</v>
      </c>
      <c r="J49" s="733" t="s">
        <v>1</v>
      </c>
    </row>
    <row r="50" spans="1:10" ht="14.4" customHeight="1" x14ac:dyDescent="0.3">
      <c r="A50" s="729" t="s">
        <v>589</v>
      </c>
      <c r="B50" s="730" t="s">
        <v>2244</v>
      </c>
      <c r="C50" s="731">
        <v>100.15181000000003</v>
      </c>
      <c r="D50" s="731">
        <v>170.00148999999996</v>
      </c>
      <c r="E50" s="731"/>
      <c r="F50" s="731">
        <v>173.63019999999995</v>
      </c>
      <c r="G50" s="731">
        <v>192</v>
      </c>
      <c r="H50" s="731">
        <v>-18.369800000000055</v>
      </c>
      <c r="I50" s="732">
        <v>0.90432395833333301</v>
      </c>
      <c r="J50" s="733" t="s">
        <v>1</v>
      </c>
    </row>
    <row r="51" spans="1:10" ht="14.4" customHeight="1" x14ac:dyDescent="0.3">
      <c r="A51" s="729" t="s">
        <v>589</v>
      </c>
      <c r="B51" s="730" t="s">
        <v>2245</v>
      </c>
      <c r="C51" s="731">
        <v>5.8756000000000004</v>
      </c>
      <c r="D51" s="731">
        <v>18.088000000000001</v>
      </c>
      <c r="E51" s="731"/>
      <c r="F51" s="731">
        <v>18.787149999999997</v>
      </c>
      <c r="G51" s="731">
        <v>20</v>
      </c>
      <c r="H51" s="731">
        <v>-1.2128500000000031</v>
      </c>
      <c r="I51" s="732">
        <v>0.93935749999999985</v>
      </c>
      <c r="J51" s="733" t="s">
        <v>1</v>
      </c>
    </row>
    <row r="52" spans="1:10" ht="14.4" customHeight="1" x14ac:dyDescent="0.3">
      <c r="A52" s="729" t="s">
        <v>589</v>
      </c>
      <c r="B52" s="730" t="s">
        <v>2247</v>
      </c>
      <c r="C52" s="731">
        <v>130.98451</v>
      </c>
      <c r="D52" s="731">
        <v>147.52679000000001</v>
      </c>
      <c r="E52" s="731"/>
      <c r="F52" s="731">
        <v>152.16547</v>
      </c>
      <c r="G52" s="731">
        <v>157</v>
      </c>
      <c r="H52" s="731">
        <v>-4.8345300000000009</v>
      </c>
      <c r="I52" s="732">
        <v>0.96920681528662422</v>
      </c>
      <c r="J52" s="733" t="s">
        <v>1</v>
      </c>
    </row>
    <row r="53" spans="1:10" ht="14.4" customHeight="1" x14ac:dyDescent="0.3">
      <c r="A53" s="729" t="s">
        <v>589</v>
      </c>
      <c r="B53" s="730" t="s">
        <v>2248</v>
      </c>
      <c r="C53" s="731">
        <v>3.1859999999999999</v>
      </c>
      <c r="D53" s="731">
        <v>7.76</v>
      </c>
      <c r="E53" s="731"/>
      <c r="F53" s="731">
        <v>11.593999999999999</v>
      </c>
      <c r="G53" s="731">
        <v>8</v>
      </c>
      <c r="H53" s="731">
        <v>3.5939999999999994</v>
      </c>
      <c r="I53" s="732">
        <v>1.4492499999999999</v>
      </c>
      <c r="J53" s="733" t="s">
        <v>1</v>
      </c>
    </row>
    <row r="54" spans="1:10" ht="14.4" customHeight="1" x14ac:dyDescent="0.3">
      <c r="A54" s="729" t="s">
        <v>589</v>
      </c>
      <c r="B54" s="730" t="s">
        <v>2249</v>
      </c>
      <c r="C54" s="731">
        <v>48.514249999999997</v>
      </c>
      <c r="D54" s="731">
        <v>48.204000000000001</v>
      </c>
      <c r="E54" s="731"/>
      <c r="F54" s="731">
        <v>59.501100000000001</v>
      </c>
      <c r="G54" s="731">
        <v>61</v>
      </c>
      <c r="H54" s="731">
        <v>-1.498899999999999</v>
      </c>
      <c r="I54" s="732">
        <v>0.97542786885245902</v>
      </c>
      <c r="J54" s="733" t="s">
        <v>1</v>
      </c>
    </row>
    <row r="55" spans="1:10" ht="14.4" customHeight="1" x14ac:dyDescent="0.3">
      <c r="A55" s="729" t="s">
        <v>589</v>
      </c>
      <c r="B55" s="730" t="s">
        <v>2252</v>
      </c>
      <c r="C55" s="731">
        <v>195.24369999999999</v>
      </c>
      <c r="D55" s="731">
        <v>237.61605</v>
      </c>
      <c r="E55" s="731"/>
      <c r="F55" s="731">
        <v>199.71961000000002</v>
      </c>
      <c r="G55" s="731">
        <v>256</v>
      </c>
      <c r="H55" s="731">
        <v>-56.280389999999983</v>
      </c>
      <c r="I55" s="732">
        <v>0.78015472656250007</v>
      </c>
      <c r="J55" s="733" t="s">
        <v>1</v>
      </c>
    </row>
    <row r="56" spans="1:10" ht="14.4" customHeight="1" x14ac:dyDescent="0.3">
      <c r="A56" s="729" t="s">
        <v>589</v>
      </c>
      <c r="B56" s="730" t="s">
        <v>591</v>
      </c>
      <c r="C56" s="731">
        <v>483.95587</v>
      </c>
      <c r="D56" s="731">
        <v>726.72133999999994</v>
      </c>
      <c r="E56" s="731"/>
      <c r="F56" s="731">
        <v>615.39752999999996</v>
      </c>
      <c r="G56" s="731">
        <v>838</v>
      </c>
      <c r="H56" s="731">
        <v>-222.60247000000004</v>
      </c>
      <c r="I56" s="732">
        <v>0.73436459427207634</v>
      </c>
      <c r="J56" s="733" t="s">
        <v>584</v>
      </c>
    </row>
    <row r="57" spans="1:10" ht="14.4" customHeight="1" x14ac:dyDescent="0.3">
      <c r="A57" s="729" t="s">
        <v>569</v>
      </c>
      <c r="B57" s="730" t="s">
        <v>569</v>
      </c>
      <c r="C57" s="731" t="s">
        <v>569</v>
      </c>
      <c r="D57" s="731" t="s">
        <v>569</v>
      </c>
      <c r="E57" s="731"/>
      <c r="F57" s="731" t="s">
        <v>569</v>
      </c>
      <c r="G57" s="731" t="s">
        <v>569</v>
      </c>
      <c r="H57" s="731" t="s">
        <v>569</v>
      </c>
      <c r="I57" s="732" t="s">
        <v>569</v>
      </c>
      <c r="J57" s="733" t="s">
        <v>585</v>
      </c>
    </row>
    <row r="58" spans="1:10" ht="14.4" customHeight="1" x14ac:dyDescent="0.3">
      <c r="A58" s="729" t="s">
        <v>592</v>
      </c>
      <c r="B58" s="730" t="s">
        <v>593</v>
      </c>
      <c r="C58" s="731" t="s">
        <v>569</v>
      </c>
      <c r="D58" s="731" t="s">
        <v>569</v>
      </c>
      <c r="E58" s="731"/>
      <c r="F58" s="731" t="s">
        <v>569</v>
      </c>
      <c r="G58" s="731" t="s">
        <v>569</v>
      </c>
      <c r="H58" s="731" t="s">
        <v>569</v>
      </c>
      <c r="I58" s="732" t="s">
        <v>569</v>
      </c>
      <c r="J58" s="733" t="s">
        <v>0</v>
      </c>
    </row>
    <row r="59" spans="1:10" ht="14.4" customHeight="1" x14ac:dyDescent="0.3">
      <c r="A59" s="729" t="s">
        <v>592</v>
      </c>
      <c r="B59" s="730" t="s">
        <v>2239</v>
      </c>
      <c r="C59" s="731">
        <v>0</v>
      </c>
      <c r="D59" s="731">
        <v>7.2</v>
      </c>
      <c r="E59" s="731"/>
      <c r="F59" s="731">
        <v>0</v>
      </c>
      <c r="G59" s="731">
        <v>14</v>
      </c>
      <c r="H59" s="731">
        <v>-14</v>
      </c>
      <c r="I59" s="732">
        <v>0</v>
      </c>
      <c r="J59" s="733" t="s">
        <v>1</v>
      </c>
    </row>
    <row r="60" spans="1:10" ht="14.4" customHeight="1" x14ac:dyDescent="0.3">
      <c r="A60" s="729" t="s">
        <v>592</v>
      </c>
      <c r="B60" s="730" t="s">
        <v>2244</v>
      </c>
      <c r="C60" s="731">
        <v>0</v>
      </c>
      <c r="D60" s="731">
        <v>64.727919999999997</v>
      </c>
      <c r="E60" s="731"/>
      <c r="F60" s="731">
        <v>88.271979999999999</v>
      </c>
      <c r="G60" s="731">
        <v>94</v>
      </c>
      <c r="H60" s="731">
        <v>-5.7280200000000008</v>
      </c>
      <c r="I60" s="732">
        <v>0.93906361702127661</v>
      </c>
      <c r="J60" s="733" t="s">
        <v>1</v>
      </c>
    </row>
    <row r="61" spans="1:10" ht="14.4" customHeight="1" x14ac:dyDescent="0.3">
      <c r="A61" s="729" t="s">
        <v>592</v>
      </c>
      <c r="B61" s="730" t="s">
        <v>2245</v>
      </c>
      <c r="C61" s="731">
        <v>0</v>
      </c>
      <c r="D61" s="731">
        <v>6.8350100000000005</v>
      </c>
      <c r="E61" s="731"/>
      <c r="F61" s="731">
        <v>7.7443</v>
      </c>
      <c r="G61" s="731">
        <v>8</v>
      </c>
      <c r="H61" s="731">
        <v>-0.25570000000000004</v>
      </c>
      <c r="I61" s="732">
        <v>0.9680375</v>
      </c>
      <c r="J61" s="733" t="s">
        <v>1</v>
      </c>
    </row>
    <row r="62" spans="1:10" ht="14.4" customHeight="1" x14ac:dyDescent="0.3">
      <c r="A62" s="729" t="s">
        <v>592</v>
      </c>
      <c r="B62" s="730" t="s">
        <v>2247</v>
      </c>
      <c r="C62" s="731">
        <v>0</v>
      </c>
      <c r="D62" s="731">
        <v>58.275240000000004</v>
      </c>
      <c r="E62" s="731"/>
      <c r="F62" s="731">
        <v>92.689139999999995</v>
      </c>
      <c r="G62" s="731">
        <v>101</v>
      </c>
      <c r="H62" s="731">
        <v>-8.3108600000000052</v>
      </c>
      <c r="I62" s="732">
        <v>0.91771425742574253</v>
      </c>
      <c r="J62" s="733" t="s">
        <v>1</v>
      </c>
    </row>
    <row r="63" spans="1:10" ht="14.4" customHeight="1" x14ac:dyDescent="0.3">
      <c r="A63" s="729" t="s">
        <v>592</v>
      </c>
      <c r="B63" s="730" t="s">
        <v>2248</v>
      </c>
      <c r="C63" s="731">
        <v>0</v>
      </c>
      <c r="D63" s="731">
        <v>2.4409999999999998</v>
      </c>
      <c r="E63" s="731"/>
      <c r="F63" s="731">
        <v>5.8810000000000002</v>
      </c>
      <c r="G63" s="731">
        <v>5</v>
      </c>
      <c r="H63" s="731">
        <v>0.88100000000000023</v>
      </c>
      <c r="I63" s="732">
        <v>1.1762000000000001</v>
      </c>
      <c r="J63" s="733" t="s">
        <v>1</v>
      </c>
    </row>
    <row r="64" spans="1:10" ht="14.4" customHeight="1" x14ac:dyDescent="0.3">
      <c r="A64" s="729" t="s">
        <v>592</v>
      </c>
      <c r="B64" s="730" t="s">
        <v>2249</v>
      </c>
      <c r="C64" s="731">
        <v>0</v>
      </c>
      <c r="D64" s="731">
        <v>24.50919</v>
      </c>
      <c r="E64" s="731"/>
      <c r="F64" s="731">
        <v>47.876489999999997</v>
      </c>
      <c r="G64" s="731">
        <v>50</v>
      </c>
      <c r="H64" s="731">
        <v>-2.1235100000000031</v>
      </c>
      <c r="I64" s="732">
        <v>0.95752979999999999</v>
      </c>
      <c r="J64" s="733" t="s">
        <v>1</v>
      </c>
    </row>
    <row r="65" spans="1:10" ht="14.4" customHeight="1" x14ac:dyDescent="0.3">
      <c r="A65" s="729" t="s">
        <v>592</v>
      </c>
      <c r="B65" s="730" t="s">
        <v>2252</v>
      </c>
      <c r="C65" s="731">
        <v>0</v>
      </c>
      <c r="D65" s="731">
        <v>117.83134000000001</v>
      </c>
      <c r="E65" s="731"/>
      <c r="F65" s="731">
        <v>22.960319999999999</v>
      </c>
      <c r="G65" s="731">
        <v>24</v>
      </c>
      <c r="H65" s="731">
        <v>-1.0396800000000006</v>
      </c>
      <c r="I65" s="732">
        <v>0.95667999999999997</v>
      </c>
      <c r="J65" s="733" t="s">
        <v>1</v>
      </c>
    </row>
    <row r="66" spans="1:10" ht="14.4" customHeight="1" x14ac:dyDescent="0.3">
      <c r="A66" s="729" t="s">
        <v>592</v>
      </c>
      <c r="B66" s="730" t="s">
        <v>594</v>
      </c>
      <c r="C66" s="731">
        <v>0</v>
      </c>
      <c r="D66" s="731">
        <v>281.81970000000001</v>
      </c>
      <c r="E66" s="731"/>
      <c r="F66" s="731">
        <v>265.42322999999999</v>
      </c>
      <c r="G66" s="731">
        <v>295</v>
      </c>
      <c r="H66" s="731">
        <v>-29.57677000000001</v>
      </c>
      <c r="I66" s="732">
        <v>0.8997397627118644</v>
      </c>
      <c r="J66" s="733" t="s">
        <v>584</v>
      </c>
    </row>
    <row r="67" spans="1:10" ht="14.4" customHeight="1" x14ac:dyDescent="0.3">
      <c r="A67" s="729" t="s">
        <v>569</v>
      </c>
      <c r="B67" s="730" t="s">
        <v>569</v>
      </c>
      <c r="C67" s="731" t="s">
        <v>569</v>
      </c>
      <c r="D67" s="731" t="s">
        <v>569</v>
      </c>
      <c r="E67" s="731"/>
      <c r="F67" s="731" t="s">
        <v>569</v>
      </c>
      <c r="G67" s="731" t="s">
        <v>569</v>
      </c>
      <c r="H67" s="731" t="s">
        <v>569</v>
      </c>
      <c r="I67" s="732" t="s">
        <v>569</v>
      </c>
      <c r="J67" s="733" t="s">
        <v>585</v>
      </c>
    </row>
    <row r="68" spans="1:10" ht="14.4" customHeight="1" x14ac:dyDescent="0.3">
      <c r="A68" s="729" t="s">
        <v>595</v>
      </c>
      <c r="B68" s="730" t="s">
        <v>596</v>
      </c>
      <c r="C68" s="731" t="s">
        <v>569</v>
      </c>
      <c r="D68" s="731" t="s">
        <v>569</v>
      </c>
      <c r="E68" s="731"/>
      <c r="F68" s="731" t="s">
        <v>569</v>
      </c>
      <c r="G68" s="731" t="s">
        <v>569</v>
      </c>
      <c r="H68" s="731" t="s">
        <v>569</v>
      </c>
      <c r="I68" s="732" t="s">
        <v>569</v>
      </c>
      <c r="J68" s="733" t="s">
        <v>0</v>
      </c>
    </row>
    <row r="69" spans="1:10" ht="14.4" customHeight="1" x14ac:dyDescent="0.3">
      <c r="A69" s="729" t="s">
        <v>595</v>
      </c>
      <c r="B69" s="730" t="s">
        <v>2238</v>
      </c>
      <c r="C69" s="731">
        <v>3.5405799999999998</v>
      </c>
      <c r="D69" s="731">
        <v>2.3057500000000037</v>
      </c>
      <c r="E69" s="731"/>
      <c r="F69" s="731">
        <v>0</v>
      </c>
      <c r="G69" s="731">
        <v>5</v>
      </c>
      <c r="H69" s="731">
        <v>-5</v>
      </c>
      <c r="I69" s="732">
        <v>0</v>
      </c>
      <c r="J69" s="733" t="s">
        <v>1</v>
      </c>
    </row>
    <row r="70" spans="1:10" ht="14.4" customHeight="1" x14ac:dyDescent="0.3">
      <c r="A70" s="729" t="s">
        <v>595</v>
      </c>
      <c r="B70" s="730" t="s">
        <v>2239</v>
      </c>
      <c r="C70" s="731">
        <v>0</v>
      </c>
      <c r="D70" s="731">
        <v>65.527019999999993</v>
      </c>
      <c r="E70" s="731"/>
      <c r="F70" s="731">
        <v>0</v>
      </c>
      <c r="G70" s="731">
        <v>111</v>
      </c>
      <c r="H70" s="731">
        <v>-111</v>
      </c>
      <c r="I70" s="732">
        <v>0</v>
      </c>
      <c r="J70" s="733" t="s">
        <v>1</v>
      </c>
    </row>
    <row r="71" spans="1:10" ht="14.4" customHeight="1" x14ac:dyDescent="0.3">
      <c r="A71" s="729" t="s">
        <v>595</v>
      </c>
      <c r="B71" s="730" t="s">
        <v>2241</v>
      </c>
      <c r="C71" s="731">
        <v>0</v>
      </c>
      <c r="D71" s="731">
        <v>1.5552600000000001</v>
      </c>
      <c r="E71" s="731"/>
      <c r="F71" s="731">
        <v>0</v>
      </c>
      <c r="G71" s="731">
        <v>2</v>
      </c>
      <c r="H71" s="731">
        <v>-2</v>
      </c>
      <c r="I71" s="732">
        <v>0</v>
      </c>
      <c r="J71" s="733" t="s">
        <v>1</v>
      </c>
    </row>
    <row r="72" spans="1:10" ht="14.4" customHeight="1" x14ac:dyDescent="0.3">
      <c r="A72" s="729" t="s">
        <v>595</v>
      </c>
      <c r="B72" s="730" t="s">
        <v>2242</v>
      </c>
      <c r="C72" s="731">
        <v>0</v>
      </c>
      <c r="D72" s="731">
        <v>0</v>
      </c>
      <c r="E72" s="731"/>
      <c r="F72" s="731">
        <v>0</v>
      </c>
      <c r="G72" s="731">
        <v>0</v>
      </c>
      <c r="H72" s="731">
        <v>0</v>
      </c>
      <c r="I72" s="732" t="s">
        <v>569</v>
      </c>
      <c r="J72" s="733" t="s">
        <v>1</v>
      </c>
    </row>
    <row r="73" spans="1:10" ht="14.4" customHeight="1" x14ac:dyDescent="0.3">
      <c r="A73" s="729" t="s">
        <v>595</v>
      </c>
      <c r="B73" s="730" t="s">
        <v>2243</v>
      </c>
      <c r="C73" s="731">
        <v>0</v>
      </c>
      <c r="D73" s="731">
        <v>0.22506000000000001</v>
      </c>
      <c r="E73" s="731"/>
      <c r="F73" s="731">
        <v>0</v>
      </c>
      <c r="G73" s="731">
        <v>0</v>
      </c>
      <c r="H73" s="731">
        <v>0</v>
      </c>
      <c r="I73" s="732" t="s">
        <v>569</v>
      </c>
      <c r="J73" s="733" t="s">
        <v>1</v>
      </c>
    </row>
    <row r="74" spans="1:10" ht="14.4" customHeight="1" x14ac:dyDescent="0.3">
      <c r="A74" s="729" t="s">
        <v>595</v>
      </c>
      <c r="B74" s="730" t="s">
        <v>2244</v>
      </c>
      <c r="C74" s="731">
        <v>88.048090000000016</v>
      </c>
      <c r="D74" s="731">
        <v>78.503649999999993</v>
      </c>
      <c r="E74" s="731"/>
      <c r="F74" s="731">
        <v>57.13906999999999</v>
      </c>
      <c r="G74" s="731">
        <v>77</v>
      </c>
      <c r="H74" s="731">
        <v>-19.86093000000001</v>
      </c>
      <c r="I74" s="732">
        <v>0.74206584415584398</v>
      </c>
      <c r="J74" s="733" t="s">
        <v>1</v>
      </c>
    </row>
    <row r="75" spans="1:10" ht="14.4" customHeight="1" x14ac:dyDescent="0.3">
      <c r="A75" s="729" t="s">
        <v>595</v>
      </c>
      <c r="B75" s="730" t="s">
        <v>2245</v>
      </c>
      <c r="C75" s="731">
        <v>196.57885000000002</v>
      </c>
      <c r="D75" s="731">
        <v>196.17833999999993</v>
      </c>
      <c r="E75" s="731"/>
      <c r="F75" s="731">
        <v>349.98290000000009</v>
      </c>
      <c r="G75" s="731">
        <v>201</v>
      </c>
      <c r="H75" s="731">
        <v>148.98290000000009</v>
      </c>
      <c r="I75" s="732">
        <v>1.7412084577114433</v>
      </c>
      <c r="J75" s="733" t="s">
        <v>1</v>
      </c>
    </row>
    <row r="76" spans="1:10" ht="14.4" customHeight="1" x14ac:dyDescent="0.3">
      <c r="A76" s="729" t="s">
        <v>595</v>
      </c>
      <c r="B76" s="730" t="s">
        <v>2247</v>
      </c>
      <c r="C76" s="731">
        <v>113.85957000000001</v>
      </c>
      <c r="D76" s="731">
        <v>138.05646999999999</v>
      </c>
      <c r="E76" s="731"/>
      <c r="F76" s="731">
        <v>122.41017000000001</v>
      </c>
      <c r="G76" s="731">
        <v>128</v>
      </c>
      <c r="H76" s="731">
        <v>-5.5898299999999921</v>
      </c>
      <c r="I76" s="732">
        <v>0.95632945312500006</v>
      </c>
      <c r="J76" s="733" t="s">
        <v>1</v>
      </c>
    </row>
    <row r="77" spans="1:10" ht="14.4" customHeight="1" x14ac:dyDescent="0.3">
      <c r="A77" s="729" t="s">
        <v>595</v>
      </c>
      <c r="B77" s="730" t="s">
        <v>2248</v>
      </c>
      <c r="C77" s="731">
        <v>3.044</v>
      </c>
      <c r="D77" s="731">
        <v>1.964</v>
      </c>
      <c r="E77" s="731"/>
      <c r="F77" s="731">
        <v>4.67</v>
      </c>
      <c r="G77" s="731">
        <v>2</v>
      </c>
      <c r="H77" s="731">
        <v>2.67</v>
      </c>
      <c r="I77" s="732">
        <v>2.335</v>
      </c>
      <c r="J77" s="733" t="s">
        <v>1</v>
      </c>
    </row>
    <row r="78" spans="1:10" ht="14.4" customHeight="1" x14ac:dyDescent="0.3">
      <c r="A78" s="729" t="s">
        <v>595</v>
      </c>
      <c r="B78" s="730" t="s">
        <v>2249</v>
      </c>
      <c r="C78" s="731">
        <v>45.676600000000001</v>
      </c>
      <c r="D78" s="731">
        <v>44.280199999999994</v>
      </c>
      <c r="E78" s="731"/>
      <c r="F78" s="731">
        <v>50.145499999999998</v>
      </c>
      <c r="G78" s="731">
        <v>60</v>
      </c>
      <c r="H78" s="731">
        <v>-9.8545000000000016</v>
      </c>
      <c r="I78" s="732">
        <v>0.83575833333333327</v>
      </c>
      <c r="J78" s="733" t="s">
        <v>1</v>
      </c>
    </row>
    <row r="79" spans="1:10" ht="14.4" customHeight="1" x14ac:dyDescent="0.3">
      <c r="A79" s="729" t="s">
        <v>595</v>
      </c>
      <c r="B79" s="730" t="s">
        <v>2251</v>
      </c>
      <c r="C79" s="731">
        <v>0</v>
      </c>
      <c r="D79" s="731">
        <v>0.68970000000000009</v>
      </c>
      <c r="E79" s="731"/>
      <c r="F79" s="731">
        <v>0</v>
      </c>
      <c r="G79" s="731">
        <v>1</v>
      </c>
      <c r="H79" s="731">
        <v>-1</v>
      </c>
      <c r="I79" s="732">
        <v>0</v>
      </c>
      <c r="J79" s="733" t="s">
        <v>1</v>
      </c>
    </row>
    <row r="80" spans="1:10" ht="14.4" customHeight="1" x14ac:dyDescent="0.3">
      <c r="A80" s="729" t="s">
        <v>595</v>
      </c>
      <c r="B80" s="730" t="s">
        <v>2252</v>
      </c>
      <c r="C80" s="731">
        <v>319.75211999999999</v>
      </c>
      <c r="D80" s="731">
        <v>469.18983000000014</v>
      </c>
      <c r="E80" s="731"/>
      <c r="F80" s="731">
        <v>532.19857999999988</v>
      </c>
      <c r="G80" s="731">
        <v>600</v>
      </c>
      <c r="H80" s="731">
        <v>-67.801420000000121</v>
      </c>
      <c r="I80" s="732">
        <v>0.88699763333333315</v>
      </c>
      <c r="J80" s="733" t="s">
        <v>1</v>
      </c>
    </row>
    <row r="81" spans="1:10" ht="14.4" customHeight="1" x14ac:dyDescent="0.3">
      <c r="A81" s="729" t="s">
        <v>595</v>
      </c>
      <c r="B81" s="730" t="s">
        <v>597</v>
      </c>
      <c r="C81" s="731">
        <v>770.49981000000002</v>
      </c>
      <c r="D81" s="731">
        <v>998.47528000000011</v>
      </c>
      <c r="E81" s="731"/>
      <c r="F81" s="731">
        <v>1116.5462199999999</v>
      </c>
      <c r="G81" s="731">
        <v>1188</v>
      </c>
      <c r="H81" s="731">
        <v>-71.453780000000052</v>
      </c>
      <c r="I81" s="732">
        <v>0.93985372053872052</v>
      </c>
      <c r="J81" s="733" t="s">
        <v>584</v>
      </c>
    </row>
    <row r="82" spans="1:10" ht="14.4" customHeight="1" x14ac:dyDescent="0.3">
      <c r="A82" s="729" t="s">
        <v>569</v>
      </c>
      <c r="B82" s="730" t="s">
        <v>569</v>
      </c>
      <c r="C82" s="731" t="s">
        <v>569</v>
      </c>
      <c r="D82" s="731" t="s">
        <v>569</v>
      </c>
      <c r="E82" s="731"/>
      <c r="F82" s="731" t="s">
        <v>569</v>
      </c>
      <c r="G82" s="731" t="s">
        <v>569</v>
      </c>
      <c r="H82" s="731" t="s">
        <v>569</v>
      </c>
      <c r="I82" s="732" t="s">
        <v>569</v>
      </c>
      <c r="J82" s="733" t="s">
        <v>585</v>
      </c>
    </row>
    <row r="83" spans="1:10" ht="14.4" customHeight="1" x14ac:dyDescent="0.3">
      <c r="A83" s="729" t="s">
        <v>567</v>
      </c>
      <c r="B83" s="730" t="s">
        <v>579</v>
      </c>
      <c r="C83" s="731">
        <v>2081.6300500000002</v>
      </c>
      <c r="D83" s="731">
        <v>2624.9081099999999</v>
      </c>
      <c r="E83" s="731"/>
      <c r="F83" s="731">
        <v>4014.2593300000003</v>
      </c>
      <c r="G83" s="731">
        <v>3170</v>
      </c>
      <c r="H83" s="731">
        <v>844.25933000000032</v>
      </c>
      <c r="I83" s="732">
        <v>1.2663278643533125</v>
      </c>
      <c r="J83" s="733" t="s">
        <v>580</v>
      </c>
    </row>
  </sheetData>
  <mergeCells count="3">
    <mergeCell ref="A1:I1"/>
    <mergeCell ref="F3:I3"/>
    <mergeCell ref="C4:D4"/>
  </mergeCells>
  <conditionalFormatting sqref="F22 F84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83">
    <cfRule type="expression" dxfId="32" priority="6">
      <formula>$H23&gt;0</formula>
    </cfRule>
  </conditionalFormatting>
  <conditionalFormatting sqref="A23:A83">
    <cfRule type="expression" dxfId="31" priority="5">
      <formula>AND($J23&lt;&gt;"mezeraKL",$J23&lt;&gt;"")</formula>
    </cfRule>
  </conditionalFormatting>
  <conditionalFormatting sqref="I23:I83">
    <cfRule type="expression" dxfId="30" priority="7">
      <formula>$I23&gt;1</formula>
    </cfRule>
  </conditionalFormatting>
  <conditionalFormatting sqref="B23:B83">
    <cfRule type="expression" dxfId="29" priority="4">
      <formula>OR($J23="NS",$J23="SumaNS",$J23="Účet")</formula>
    </cfRule>
  </conditionalFormatting>
  <conditionalFormatting sqref="A23:D83 F23:I83">
    <cfRule type="expression" dxfId="28" priority="8">
      <formula>AND($J23&lt;&gt;"",$J23&lt;&gt;"mezeraKL")</formula>
    </cfRule>
  </conditionalFormatting>
  <conditionalFormatting sqref="B23:D83 F23:I83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83 F23:I83">
    <cfRule type="expression" dxfId="26" priority="2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9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3217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329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7.5506641883500958</v>
      </c>
      <c r="J3" s="203">
        <f>SUBTOTAL(9,J5:J1048576)</f>
        <v>517845.05000000075</v>
      </c>
      <c r="K3" s="204">
        <f>SUBTOTAL(9,K5:K1048576)</f>
        <v>3910074.0741493702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567</v>
      </c>
      <c r="B5" s="825" t="s">
        <v>568</v>
      </c>
      <c r="C5" s="828" t="s">
        <v>581</v>
      </c>
      <c r="D5" s="862" t="s">
        <v>582</v>
      </c>
      <c r="E5" s="828" t="s">
        <v>2253</v>
      </c>
      <c r="F5" s="862" t="s">
        <v>2254</v>
      </c>
      <c r="G5" s="828" t="s">
        <v>2255</v>
      </c>
      <c r="H5" s="828" t="s">
        <v>2256</v>
      </c>
      <c r="I5" s="225">
        <v>147.18999481201172</v>
      </c>
      <c r="J5" s="225">
        <v>5</v>
      </c>
      <c r="K5" s="848">
        <v>735.94000244140625</v>
      </c>
    </row>
    <row r="6" spans="1:11" ht="14.4" customHeight="1" x14ac:dyDescent="0.3">
      <c r="A6" s="831" t="s">
        <v>567</v>
      </c>
      <c r="B6" s="832" t="s">
        <v>568</v>
      </c>
      <c r="C6" s="835" t="s">
        <v>581</v>
      </c>
      <c r="D6" s="863" t="s">
        <v>582</v>
      </c>
      <c r="E6" s="835" t="s">
        <v>2253</v>
      </c>
      <c r="F6" s="863" t="s">
        <v>2254</v>
      </c>
      <c r="G6" s="835" t="s">
        <v>2257</v>
      </c>
      <c r="H6" s="835" t="s">
        <v>2258</v>
      </c>
      <c r="I6" s="849">
        <v>147.17499542236328</v>
      </c>
      <c r="J6" s="849">
        <v>5</v>
      </c>
      <c r="K6" s="850">
        <v>735.88998413085937</v>
      </c>
    </row>
    <row r="7" spans="1:11" ht="14.4" customHeight="1" x14ac:dyDescent="0.3">
      <c r="A7" s="831" t="s">
        <v>567</v>
      </c>
      <c r="B7" s="832" t="s">
        <v>568</v>
      </c>
      <c r="C7" s="835" t="s">
        <v>581</v>
      </c>
      <c r="D7" s="863" t="s">
        <v>582</v>
      </c>
      <c r="E7" s="835" t="s">
        <v>2253</v>
      </c>
      <c r="F7" s="863" t="s">
        <v>2254</v>
      </c>
      <c r="G7" s="835" t="s">
        <v>2259</v>
      </c>
      <c r="H7" s="835" t="s">
        <v>2260</v>
      </c>
      <c r="I7" s="849">
        <v>34957</v>
      </c>
      <c r="J7" s="849">
        <v>5.000000074505806E-2</v>
      </c>
      <c r="K7" s="850">
        <v>1747.8499755859375</v>
      </c>
    </row>
    <row r="8" spans="1:11" ht="14.4" customHeight="1" x14ac:dyDescent="0.3">
      <c r="A8" s="831" t="s">
        <v>567</v>
      </c>
      <c r="B8" s="832" t="s">
        <v>568</v>
      </c>
      <c r="C8" s="835" t="s">
        <v>581</v>
      </c>
      <c r="D8" s="863" t="s">
        <v>582</v>
      </c>
      <c r="E8" s="835" t="s">
        <v>2261</v>
      </c>
      <c r="F8" s="863" t="s">
        <v>2262</v>
      </c>
      <c r="G8" s="835" t="s">
        <v>2263</v>
      </c>
      <c r="H8" s="835" t="s">
        <v>2264</v>
      </c>
      <c r="I8" s="849">
        <v>19.170000076293945</v>
      </c>
      <c r="J8" s="849">
        <v>250</v>
      </c>
      <c r="K8" s="850">
        <v>4793.33984375</v>
      </c>
    </row>
    <row r="9" spans="1:11" ht="14.4" customHeight="1" x14ac:dyDescent="0.3">
      <c r="A9" s="831" t="s">
        <v>567</v>
      </c>
      <c r="B9" s="832" t="s">
        <v>568</v>
      </c>
      <c r="C9" s="835" t="s">
        <v>581</v>
      </c>
      <c r="D9" s="863" t="s">
        <v>582</v>
      </c>
      <c r="E9" s="835" t="s">
        <v>2261</v>
      </c>
      <c r="F9" s="863" t="s">
        <v>2262</v>
      </c>
      <c r="G9" s="835" t="s">
        <v>2265</v>
      </c>
      <c r="H9" s="835" t="s">
        <v>2266</v>
      </c>
      <c r="I9" s="849">
        <v>154.78999328613281</v>
      </c>
      <c r="J9" s="849">
        <v>50</v>
      </c>
      <c r="K9" s="850">
        <v>7739.31982421875</v>
      </c>
    </row>
    <row r="10" spans="1:11" ht="14.4" customHeight="1" x14ac:dyDescent="0.3">
      <c r="A10" s="831" t="s">
        <v>567</v>
      </c>
      <c r="B10" s="832" t="s">
        <v>568</v>
      </c>
      <c r="C10" s="835" t="s">
        <v>581</v>
      </c>
      <c r="D10" s="863" t="s">
        <v>582</v>
      </c>
      <c r="E10" s="835" t="s">
        <v>2261</v>
      </c>
      <c r="F10" s="863" t="s">
        <v>2262</v>
      </c>
      <c r="G10" s="835" t="s">
        <v>2267</v>
      </c>
      <c r="H10" s="835" t="s">
        <v>2268</v>
      </c>
      <c r="I10" s="849">
        <v>22.149999618530273</v>
      </c>
      <c r="J10" s="849">
        <v>25</v>
      </c>
      <c r="K10" s="850">
        <v>553.75</v>
      </c>
    </row>
    <row r="11" spans="1:11" ht="14.4" customHeight="1" x14ac:dyDescent="0.3">
      <c r="A11" s="831" t="s">
        <v>567</v>
      </c>
      <c r="B11" s="832" t="s">
        <v>568</v>
      </c>
      <c r="C11" s="835" t="s">
        <v>581</v>
      </c>
      <c r="D11" s="863" t="s">
        <v>582</v>
      </c>
      <c r="E11" s="835" t="s">
        <v>2261</v>
      </c>
      <c r="F11" s="863" t="s">
        <v>2262</v>
      </c>
      <c r="G11" s="835" t="s">
        <v>2269</v>
      </c>
      <c r="H11" s="835" t="s">
        <v>2270</v>
      </c>
      <c r="I11" s="849">
        <v>30.180000305175781</v>
      </c>
      <c r="J11" s="849">
        <v>25</v>
      </c>
      <c r="K11" s="850">
        <v>754.5</v>
      </c>
    </row>
    <row r="12" spans="1:11" ht="14.4" customHeight="1" x14ac:dyDescent="0.3">
      <c r="A12" s="831" t="s">
        <v>567</v>
      </c>
      <c r="B12" s="832" t="s">
        <v>568</v>
      </c>
      <c r="C12" s="835" t="s">
        <v>581</v>
      </c>
      <c r="D12" s="863" t="s">
        <v>582</v>
      </c>
      <c r="E12" s="835" t="s">
        <v>2261</v>
      </c>
      <c r="F12" s="863" t="s">
        <v>2262</v>
      </c>
      <c r="G12" s="835" t="s">
        <v>2271</v>
      </c>
      <c r="H12" s="835" t="s">
        <v>2272</v>
      </c>
      <c r="I12" s="849">
        <v>2.869999885559082</v>
      </c>
      <c r="J12" s="849">
        <v>100</v>
      </c>
      <c r="K12" s="850">
        <v>287</v>
      </c>
    </row>
    <row r="13" spans="1:11" ht="14.4" customHeight="1" x14ac:dyDescent="0.3">
      <c r="A13" s="831" t="s">
        <v>567</v>
      </c>
      <c r="B13" s="832" t="s">
        <v>568</v>
      </c>
      <c r="C13" s="835" t="s">
        <v>581</v>
      </c>
      <c r="D13" s="863" t="s">
        <v>582</v>
      </c>
      <c r="E13" s="835" t="s">
        <v>2261</v>
      </c>
      <c r="F13" s="863" t="s">
        <v>2262</v>
      </c>
      <c r="G13" s="835" t="s">
        <v>2273</v>
      </c>
      <c r="H13" s="835" t="s">
        <v>2274</v>
      </c>
      <c r="I13" s="849">
        <v>5.2699999809265137</v>
      </c>
      <c r="J13" s="849">
        <v>50</v>
      </c>
      <c r="K13" s="850">
        <v>263.5</v>
      </c>
    </row>
    <row r="14" spans="1:11" ht="14.4" customHeight="1" x14ac:dyDescent="0.3">
      <c r="A14" s="831" t="s">
        <v>567</v>
      </c>
      <c r="B14" s="832" t="s">
        <v>568</v>
      </c>
      <c r="C14" s="835" t="s">
        <v>581</v>
      </c>
      <c r="D14" s="863" t="s">
        <v>582</v>
      </c>
      <c r="E14" s="835" t="s">
        <v>2261</v>
      </c>
      <c r="F14" s="863" t="s">
        <v>2262</v>
      </c>
      <c r="G14" s="835" t="s">
        <v>2275</v>
      </c>
      <c r="H14" s="835" t="s">
        <v>2276</v>
      </c>
      <c r="I14" s="849">
        <v>139.17332967122397</v>
      </c>
      <c r="J14" s="849">
        <v>11</v>
      </c>
      <c r="K14" s="850">
        <v>1530.9200439453125</v>
      </c>
    </row>
    <row r="15" spans="1:11" ht="14.4" customHeight="1" x14ac:dyDescent="0.3">
      <c r="A15" s="831" t="s">
        <v>567</v>
      </c>
      <c r="B15" s="832" t="s">
        <v>568</v>
      </c>
      <c r="C15" s="835" t="s">
        <v>581</v>
      </c>
      <c r="D15" s="863" t="s">
        <v>582</v>
      </c>
      <c r="E15" s="835" t="s">
        <v>2261</v>
      </c>
      <c r="F15" s="863" t="s">
        <v>2262</v>
      </c>
      <c r="G15" s="835" t="s">
        <v>2277</v>
      </c>
      <c r="H15" s="835" t="s">
        <v>2278</v>
      </c>
      <c r="I15" s="849">
        <v>599.1500244140625</v>
      </c>
      <c r="J15" s="849">
        <v>3</v>
      </c>
      <c r="K15" s="850">
        <v>1797.449951171875</v>
      </c>
    </row>
    <row r="16" spans="1:11" ht="14.4" customHeight="1" x14ac:dyDescent="0.3">
      <c r="A16" s="831" t="s">
        <v>567</v>
      </c>
      <c r="B16" s="832" t="s">
        <v>568</v>
      </c>
      <c r="C16" s="835" t="s">
        <v>581</v>
      </c>
      <c r="D16" s="863" t="s">
        <v>582</v>
      </c>
      <c r="E16" s="835" t="s">
        <v>2261</v>
      </c>
      <c r="F16" s="863" t="s">
        <v>2262</v>
      </c>
      <c r="G16" s="835" t="s">
        <v>2279</v>
      </c>
      <c r="H16" s="835" t="s">
        <v>2280</v>
      </c>
      <c r="I16" s="849">
        <v>3.440000057220459</v>
      </c>
      <c r="J16" s="849">
        <v>100</v>
      </c>
      <c r="K16" s="850">
        <v>344</v>
      </c>
    </row>
    <row r="17" spans="1:11" ht="14.4" customHeight="1" x14ac:dyDescent="0.3">
      <c r="A17" s="831" t="s">
        <v>567</v>
      </c>
      <c r="B17" s="832" t="s">
        <v>568</v>
      </c>
      <c r="C17" s="835" t="s">
        <v>581</v>
      </c>
      <c r="D17" s="863" t="s">
        <v>582</v>
      </c>
      <c r="E17" s="835" t="s">
        <v>2261</v>
      </c>
      <c r="F17" s="863" t="s">
        <v>2262</v>
      </c>
      <c r="G17" s="835" t="s">
        <v>2281</v>
      </c>
      <c r="H17" s="835" t="s">
        <v>2282</v>
      </c>
      <c r="I17" s="849">
        <v>9.1700000762939453</v>
      </c>
      <c r="J17" s="849">
        <v>50</v>
      </c>
      <c r="K17" s="850">
        <v>458.5</v>
      </c>
    </row>
    <row r="18" spans="1:11" ht="14.4" customHeight="1" x14ac:dyDescent="0.3">
      <c r="A18" s="831" t="s">
        <v>567</v>
      </c>
      <c r="B18" s="832" t="s">
        <v>568</v>
      </c>
      <c r="C18" s="835" t="s">
        <v>581</v>
      </c>
      <c r="D18" s="863" t="s">
        <v>582</v>
      </c>
      <c r="E18" s="835" t="s">
        <v>2261</v>
      </c>
      <c r="F18" s="863" t="s">
        <v>2262</v>
      </c>
      <c r="G18" s="835" t="s">
        <v>2283</v>
      </c>
      <c r="H18" s="835" t="s">
        <v>2284</v>
      </c>
      <c r="I18" s="849">
        <v>217.80999755859375</v>
      </c>
      <c r="J18" s="849">
        <v>25</v>
      </c>
      <c r="K18" s="850">
        <v>5445.25</v>
      </c>
    </row>
    <row r="19" spans="1:11" ht="14.4" customHeight="1" x14ac:dyDescent="0.3">
      <c r="A19" s="831" t="s">
        <v>567</v>
      </c>
      <c r="B19" s="832" t="s">
        <v>568</v>
      </c>
      <c r="C19" s="835" t="s">
        <v>581</v>
      </c>
      <c r="D19" s="863" t="s">
        <v>582</v>
      </c>
      <c r="E19" s="835" t="s">
        <v>2261</v>
      </c>
      <c r="F19" s="863" t="s">
        <v>2262</v>
      </c>
      <c r="G19" s="835" t="s">
        <v>2285</v>
      </c>
      <c r="H19" s="835" t="s">
        <v>2286</v>
      </c>
      <c r="I19" s="849">
        <v>1.3799999952316284</v>
      </c>
      <c r="J19" s="849">
        <v>500</v>
      </c>
      <c r="K19" s="850">
        <v>690</v>
      </c>
    </row>
    <row r="20" spans="1:11" ht="14.4" customHeight="1" x14ac:dyDescent="0.3">
      <c r="A20" s="831" t="s">
        <v>567</v>
      </c>
      <c r="B20" s="832" t="s">
        <v>568</v>
      </c>
      <c r="C20" s="835" t="s">
        <v>581</v>
      </c>
      <c r="D20" s="863" t="s">
        <v>582</v>
      </c>
      <c r="E20" s="835" t="s">
        <v>2261</v>
      </c>
      <c r="F20" s="863" t="s">
        <v>2262</v>
      </c>
      <c r="G20" s="835" t="s">
        <v>2287</v>
      </c>
      <c r="H20" s="835" t="s">
        <v>2288</v>
      </c>
      <c r="I20" s="849">
        <v>13.020000457763672</v>
      </c>
      <c r="J20" s="849">
        <v>2</v>
      </c>
      <c r="K20" s="850">
        <v>26.040000915527344</v>
      </c>
    </row>
    <row r="21" spans="1:11" ht="14.4" customHeight="1" x14ac:dyDescent="0.3">
      <c r="A21" s="831" t="s">
        <v>567</v>
      </c>
      <c r="B21" s="832" t="s">
        <v>568</v>
      </c>
      <c r="C21" s="835" t="s">
        <v>581</v>
      </c>
      <c r="D21" s="863" t="s">
        <v>582</v>
      </c>
      <c r="E21" s="835" t="s">
        <v>2261</v>
      </c>
      <c r="F21" s="863" t="s">
        <v>2262</v>
      </c>
      <c r="G21" s="835" t="s">
        <v>2289</v>
      </c>
      <c r="H21" s="835" t="s">
        <v>2290</v>
      </c>
      <c r="I21" s="849">
        <v>0.8566666841506958</v>
      </c>
      <c r="J21" s="849">
        <v>400</v>
      </c>
      <c r="K21" s="850">
        <v>342</v>
      </c>
    </row>
    <row r="22" spans="1:11" ht="14.4" customHeight="1" x14ac:dyDescent="0.3">
      <c r="A22" s="831" t="s">
        <v>567</v>
      </c>
      <c r="B22" s="832" t="s">
        <v>568</v>
      </c>
      <c r="C22" s="835" t="s">
        <v>581</v>
      </c>
      <c r="D22" s="863" t="s">
        <v>582</v>
      </c>
      <c r="E22" s="835" t="s">
        <v>2261</v>
      </c>
      <c r="F22" s="863" t="s">
        <v>2262</v>
      </c>
      <c r="G22" s="835" t="s">
        <v>2291</v>
      </c>
      <c r="H22" s="835" t="s">
        <v>2292</v>
      </c>
      <c r="I22" s="849">
        <v>1.5199999809265137</v>
      </c>
      <c r="J22" s="849">
        <v>50</v>
      </c>
      <c r="K22" s="850">
        <v>76</v>
      </c>
    </row>
    <row r="23" spans="1:11" ht="14.4" customHeight="1" x14ac:dyDescent="0.3">
      <c r="A23" s="831" t="s">
        <v>567</v>
      </c>
      <c r="B23" s="832" t="s">
        <v>568</v>
      </c>
      <c r="C23" s="835" t="s">
        <v>581</v>
      </c>
      <c r="D23" s="863" t="s">
        <v>582</v>
      </c>
      <c r="E23" s="835" t="s">
        <v>2261</v>
      </c>
      <c r="F23" s="863" t="s">
        <v>2262</v>
      </c>
      <c r="G23" s="835" t="s">
        <v>2293</v>
      </c>
      <c r="H23" s="835" t="s">
        <v>2294</v>
      </c>
      <c r="I23" s="849">
        <v>2.0699999332427979</v>
      </c>
      <c r="J23" s="849">
        <v>50</v>
      </c>
      <c r="K23" s="850">
        <v>103.5</v>
      </c>
    </row>
    <row r="24" spans="1:11" ht="14.4" customHeight="1" x14ac:dyDescent="0.3">
      <c r="A24" s="831" t="s">
        <v>567</v>
      </c>
      <c r="B24" s="832" t="s">
        <v>568</v>
      </c>
      <c r="C24" s="835" t="s">
        <v>581</v>
      </c>
      <c r="D24" s="863" t="s">
        <v>582</v>
      </c>
      <c r="E24" s="835" t="s">
        <v>2261</v>
      </c>
      <c r="F24" s="863" t="s">
        <v>2262</v>
      </c>
      <c r="G24" s="835" t="s">
        <v>2295</v>
      </c>
      <c r="H24" s="835" t="s">
        <v>2296</v>
      </c>
      <c r="I24" s="849">
        <v>3.3599998950958252</v>
      </c>
      <c r="J24" s="849">
        <v>1</v>
      </c>
      <c r="K24" s="850">
        <v>3.3599998950958252</v>
      </c>
    </row>
    <row r="25" spans="1:11" ht="14.4" customHeight="1" x14ac:dyDescent="0.3">
      <c r="A25" s="831" t="s">
        <v>567</v>
      </c>
      <c r="B25" s="832" t="s">
        <v>568</v>
      </c>
      <c r="C25" s="835" t="s">
        <v>581</v>
      </c>
      <c r="D25" s="863" t="s">
        <v>582</v>
      </c>
      <c r="E25" s="835" t="s">
        <v>2261</v>
      </c>
      <c r="F25" s="863" t="s">
        <v>2262</v>
      </c>
      <c r="G25" s="835" t="s">
        <v>2297</v>
      </c>
      <c r="H25" s="835" t="s">
        <v>2298</v>
      </c>
      <c r="I25" s="849">
        <v>23.920000076293945</v>
      </c>
      <c r="J25" s="849">
        <v>3</v>
      </c>
      <c r="K25" s="850">
        <v>71.760002136230469</v>
      </c>
    </row>
    <row r="26" spans="1:11" ht="14.4" customHeight="1" x14ac:dyDescent="0.3">
      <c r="A26" s="831" t="s">
        <v>567</v>
      </c>
      <c r="B26" s="832" t="s">
        <v>568</v>
      </c>
      <c r="C26" s="835" t="s">
        <v>581</v>
      </c>
      <c r="D26" s="863" t="s">
        <v>582</v>
      </c>
      <c r="E26" s="835" t="s">
        <v>2261</v>
      </c>
      <c r="F26" s="863" t="s">
        <v>2262</v>
      </c>
      <c r="G26" s="835" t="s">
        <v>2299</v>
      </c>
      <c r="H26" s="835" t="s">
        <v>2300</v>
      </c>
      <c r="I26" s="849">
        <v>46.319999694824219</v>
      </c>
      <c r="J26" s="849">
        <v>3</v>
      </c>
      <c r="K26" s="850">
        <v>138.96000671386719</v>
      </c>
    </row>
    <row r="27" spans="1:11" ht="14.4" customHeight="1" x14ac:dyDescent="0.3">
      <c r="A27" s="831" t="s">
        <v>567</v>
      </c>
      <c r="B27" s="832" t="s">
        <v>568</v>
      </c>
      <c r="C27" s="835" t="s">
        <v>581</v>
      </c>
      <c r="D27" s="863" t="s">
        <v>582</v>
      </c>
      <c r="E27" s="835" t="s">
        <v>2261</v>
      </c>
      <c r="F27" s="863" t="s">
        <v>2262</v>
      </c>
      <c r="G27" s="835" t="s">
        <v>2301</v>
      </c>
      <c r="H27" s="835" t="s">
        <v>2302</v>
      </c>
      <c r="I27" s="849">
        <v>10.739999771118164</v>
      </c>
      <c r="J27" s="849">
        <v>24</v>
      </c>
      <c r="K27" s="850">
        <v>257.8699951171875</v>
      </c>
    </row>
    <row r="28" spans="1:11" ht="14.4" customHeight="1" x14ac:dyDescent="0.3">
      <c r="A28" s="831" t="s">
        <v>567</v>
      </c>
      <c r="B28" s="832" t="s">
        <v>568</v>
      </c>
      <c r="C28" s="835" t="s">
        <v>581</v>
      </c>
      <c r="D28" s="863" t="s">
        <v>582</v>
      </c>
      <c r="E28" s="835" t="s">
        <v>2261</v>
      </c>
      <c r="F28" s="863" t="s">
        <v>2262</v>
      </c>
      <c r="G28" s="835" t="s">
        <v>2303</v>
      </c>
      <c r="H28" s="835" t="s">
        <v>2304</v>
      </c>
      <c r="I28" s="849">
        <v>23</v>
      </c>
      <c r="J28" s="849">
        <v>72</v>
      </c>
      <c r="K28" s="850">
        <v>1655.9000244140625</v>
      </c>
    </row>
    <row r="29" spans="1:11" ht="14.4" customHeight="1" x14ac:dyDescent="0.3">
      <c r="A29" s="831" t="s">
        <v>567</v>
      </c>
      <c r="B29" s="832" t="s">
        <v>568</v>
      </c>
      <c r="C29" s="835" t="s">
        <v>581</v>
      </c>
      <c r="D29" s="863" t="s">
        <v>582</v>
      </c>
      <c r="E29" s="835" t="s">
        <v>2261</v>
      </c>
      <c r="F29" s="863" t="s">
        <v>2262</v>
      </c>
      <c r="G29" s="835" t="s">
        <v>2305</v>
      </c>
      <c r="H29" s="835" t="s">
        <v>2306</v>
      </c>
      <c r="I29" s="849">
        <v>7.5900001525878906</v>
      </c>
      <c r="J29" s="849">
        <v>1</v>
      </c>
      <c r="K29" s="850">
        <v>7.5900001525878906</v>
      </c>
    </row>
    <row r="30" spans="1:11" ht="14.4" customHeight="1" x14ac:dyDescent="0.3">
      <c r="A30" s="831" t="s">
        <v>567</v>
      </c>
      <c r="B30" s="832" t="s">
        <v>568</v>
      </c>
      <c r="C30" s="835" t="s">
        <v>581</v>
      </c>
      <c r="D30" s="863" t="s">
        <v>582</v>
      </c>
      <c r="E30" s="835" t="s">
        <v>2261</v>
      </c>
      <c r="F30" s="863" t="s">
        <v>2262</v>
      </c>
      <c r="G30" s="835" t="s">
        <v>2307</v>
      </c>
      <c r="H30" s="835" t="s">
        <v>2308</v>
      </c>
      <c r="I30" s="849">
        <v>10.525000095367432</v>
      </c>
      <c r="J30" s="849">
        <v>220</v>
      </c>
      <c r="K30" s="850">
        <v>2315.5</v>
      </c>
    </row>
    <row r="31" spans="1:11" ht="14.4" customHeight="1" x14ac:dyDescent="0.3">
      <c r="A31" s="831" t="s">
        <v>567</v>
      </c>
      <c r="B31" s="832" t="s">
        <v>568</v>
      </c>
      <c r="C31" s="835" t="s">
        <v>581</v>
      </c>
      <c r="D31" s="863" t="s">
        <v>582</v>
      </c>
      <c r="E31" s="835" t="s">
        <v>2261</v>
      </c>
      <c r="F31" s="863" t="s">
        <v>2262</v>
      </c>
      <c r="G31" s="835" t="s">
        <v>2309</v>
      </c>
      <c r="H31" s="835" t="s">
        <v>2310</v>
      </c>
      <c r="I31" s="849">
        <v>6.929999828338623</v>
      </c>
      <c r="J31" s="849">
        <v>2</v>
      </c>
      <c r="K31" s="850">
        <v>13.859999656677246</v>
      </c>
    </row>
    <row r="32" spans="1:11" ht="14.4" customHeight="1" x14ac:dyDescent="0.3">
      <c r="A32" s="831" t="s">
        <v>567</v>
      </c>
      <c r="B32" s="832" t="s">
        <v>568</v>
      </c>
      <c r="C32" s="835" t="s">
        <v>581</v>
      </c>
      <c r="D32" s="863" t="s">
        <v>582</v>
      </c>
      <c r="E32" s="835" t="s">
        <v>2261</v>
      </c>
      <c r="F32" s="863" t="s">
        <v>2262</v>
      </c>
      <c r="G32" s="835" t="s">
        <v>2311</v>
      </c>
      <c r="H32" s="835" t="s">
        <v>2312</v>
      </c>
      <c r="I32" s="849">
        <v>8.1700000762939453</v>
      </c>
      <c r="J32" s="849">
        <v>2</v>
      </c>
      <c r="K32" s="850">
        <v>16.340000152587891</v>
      </c>
    </row>
    <row r="33" spans="1:11" ht="14.4" customHeight="1" x14ac:dyDescent="0.3">
      <c r="A33" s="831" t="s">
        <v>567</v>
      </c>
      <c r="B33" s="832" t="s">
        <v>568</v>
      </c>
      <c r="C33" s="835" t="s">
        <v>581</v>
      </c>
      <c r="D33" s="863" t="s">
        <v>582</v>
      </c>
      <c r="E33" s="835" t="s">
        <v>2261</v>
      </c>
      <c r="F33" s="863" t="s">
        <v>2262</v>
      </c>
      <c r="G33" s="835" t="s">
        <v>2313</v>
      </c>
      <c r="H33" s="835" t="s">
        <v>2314</v>
      </c>
      <c r="I33" s="849">
        <v>9.380000114440918</v>
      </c>
      <c r="J33" s="849">
        <v>1</v>
      </c>
      <c r="K33" s="850">
        <v>9.380000114440918</v>
      </c>
    </row>
    <row r="34" spans="1:11" ht="14.4" customHeight="1" x14ac:dyDescent="0.3">
      <c r="A34" s="831" t="s">
        <v>567</v>
      </c>
      <c r="B34" s="832" t="s">
        <v>568</v>
      </c>
      <c r="C34" s="835" t="s">
        <v>581</v>
      </c>
      <c r="D34" s="863" t="s">
        <v>582</v>
      </c>
      <c r="E34" s="835" t="s">
        <v>2261</v>
      </c>
      <c r="F34" s="863" t="s">
        <v>2262</v>
      </c>
      <c r="G34" s="835" t="s">
        <v>2315</v>
      </c>
      <c r="H34" s="835" t="s">
        <v>2316</v>
      </c>
      <c r="I34" s="849">
        <v>72.220001220703125</v>
      </c>
      <c r="J34" s="849">
        <v>1</v>
      </c>
      <c r="K34" s="850">
        <v>72.220001220703125</v>
      </c>
    </row>
    <row r="35" spans="1:11" ht="14.4" customHeight="1" x14ac:dyDescent="0.3">
      <c r="A35" s="831" t="s">
        <v>567</v>
      </c>
      <c r="B35" s="832" t="s">
        <v>568</v>
      </c>
      <c r="C35" s="835" t="s">
        <v>581</v>
      </c>
      <c r="D35" s="863" t="s">
        <v>582</v>
      </c>
      <c r="E35" s="835" t="s">
        <v>2261</v>
      </c>
      <c r="F35" s="863" t="s">
        <v>2262</v>
      </c>
      <c r="G35" s="835" t="s">
        <v>2317</v>
      </c>
      <c r="H35" s="835" t="s">
        <v>2318</v>
      </c>
      <c r="I35" s="849">
        <v>105.44999694824219</v>
      </c>
      <c r="J35" s="849">
        <v>1</v>
      </c>
      <c r="K35" s="850">
        <v>105.44999694824219</v>
      </c>
    </row>
    <row r="36" spans="1:11" ht="14.4" customHeight="1" x14ac:dyDescent="0.3">
      <c r="A36" s="831" t="s">
        <v>567</v>
      </c>
      <c r="B36" s="832" t="s">
        <v>568</v>
      </c>
      <c r="C36" s="835" t="s">
        <v>581</v>
      </c>
      <c r="D36" s="863" t="s">
        <v>582</v>
      </c>
      <c r="E36" s="835" t="s">
        <v>2261</v>
      </c>
      <c r="F36" s="863" t="s">
        <v>2262</v>
      </c>
      <c r="G36" s="835" t="s">
        <v>2319</v>
      </c>
      <c r="H36" s="835" t="s">
        <v>2320</v>
      </c>
      <c r="I36" s="849">
        <v>22.309999465942383</v>
      </c>
      <c r="J36" s="849">
        <v>1</v>
      </c>
      <c r="K36" s="850">
        <v>22.309999465942383</v>
      </c>
    </row>
    <row r="37" spans="1:11" ht="14.4" customHeight="1" x14ac:dyDescent="0.3">
      <c r="A37" s="831" t="s">
        <v>567</v>
      </c>
      <c r="B37" s="832" t="s">
        <v>568</v>
      </c>
      <c r="C37" s="835" t="s">
        <v>581</v>
      </c>
      <c r="D37" s="863" t="s">
        <v>582</v>
      </c>
      <c r="E37" s="835" t="s">
        <v>2261</v>
      </c>
      <c r="F37" s="863" t="s">
        <v>2262</v>
      </c>
      <c r="G37" s="835" t="s">
        <v>2321</v>
      </c>
      <c r="H37" s="835" t="s">
        <v>2322</v>
      </c>
      <c r="I37" s="849">
        <v>39.102499008178711</v>
      </c>
      <c r="J37" s="849">
        <v>60</v>
      </c>
      <c r="K37" s="850">
        <v>2346.1000061035156</v>
      </c>
    </row>
    <row r="38" spans="1:11" ht="14.4" customHeight="1" x14ac:dyDescent="0.3">
      <c r="A38" s="831" t="s">
        <v>567</v>
      </c>
      <c r="B38" s="832" t="s">
        <v>568</v>
      </c>
      <c r="C38" s="835" t="s">
        <v>581</v>
      </c>
      <c r="D38" s="863" t="s">
        <v>582</v>
      </c>
      <c r="E38" s="835" t="s">
        <v>2261</v>
      </c>
      <c r="F38" s="863" t="s">
        <v>2262</v>
      </c>
      <c r="G38" s="835" t="s">
        <v>2323</v>
      </c>
      <c r="H38" s="835" t="s">
        <v>2324</v>
      </c>
      <c r="I38" s="849">
        <v>7.6599998474121094</v>
      </c>
      <c r="J38" s="849">
        <v>96</v>
      </c>
      <c r="K38" s="850">
        <v>735.469970703125</v>
      </c>
    </row>
    <row r="39" spans="1:11" ht="14.4" customHeight="1" x14ac:dyDescent="0.3">
      <c r="A39" s="831" t="s">
        <v>567</v>
      </c>
      <c r="B39" s="832" t="s">
        <v>568</v>
      </c>
      <c r="C39" s="835" t="s">
        <v>581</v>
      </c>
      <c r="D39" s="863" t="s">
        <v>582</v>
      </c>
      <c r="E39" s="835" t="s">
        <v>2261</v>
      </c>
      <c r="F39" s="863" t="s">
        <v>2262</v>
      </c>
      <c r="G39" s="835" t="s">
        <v>2325</v>
      </c>
      <c r="H39" s="835" t="s">
        <v>2326</v>
      </c>
      <c r="I39" s="849">
        <v>260.29998779296875</v>
      </c>
      <c r="J39" s="849">
        <v>3</v>
      </c>
      <c r="K39" s="850">
        <v>780.9000244140625</v>
      </c>
    </row>
    <row r="40" spans="1:11" ht="14.4" customHeight="1" x14ac:dyDescent="0.3">
      <c r="A40" s="831" t="s">
        <v>567</v>
      </c>
      <c r="B40" s="832" t="s">
        <v>568</v>
      </c>
      <c r="C40" s="835" t="s">
        <v>581</v>
      </c>
      <c r="D40" s="863" t="s">
        <v>582</v>
      </c>
      <c r="E40" s="835" t="s">
        <v>2327</v>
      </c>
      <c r="F40" s="863" t="s">
        <v>2328</v>
      </c>
      <c r="G40" s="835" t="s">
        <v>2329</v>
      </c>
      <c r="H40" s="835" t="s">
        <v>2330</v>
      </c>
      <c r="I40" s="849">
        <v>47.189998626708984</v>
      </c>
      <c r="J40" s="849">
        <v>40</v>
      </c>
      <c r="K40" s="850">
        <v>1887.5999755859375</v>
      </c>
    </row>
    <row r="41" spans="1:11" ht="14.4" customHeight="1" x14ac:dyDescent="0.3">
      <c r="A41" s="831" t="s">
        <v>567</v>
      </c>
      <c r="B41" s="832" t="s">
        <v>568</v>
      </c>
      <c r="C41" s="835" t="s">
        <v>581</v>
      </c>
      <c r="D41" s="863" t="s">
        <v>582</v>
      </c>
      <c r="E41" s="835" t="s">
        <v>2327</v>
      </c>
      <c r="F41" s="863" t="s">
        <v>2328</v>
      </c>
      <c r="G41" s="835" t="s">
        <v>2331</v>
      </c>
      <c r="H41" s="835" t="s">
        <v>2332</v>
      </c>
      <c r="I41" s="849">
        <v>6.2950000762939453</v>
      </c>
      <c r="J41" s="849">
        <v>80</v>
      </c>
      <c r="K41" s="850">
        <v>503.5</v>
      </c>
    </row>
    <row r="42" spans="1:11" ht="14.4" customHeight="1" x14ac:dyDescent="0.3">
      <c r="A42" s="831" t="s">
        <v>567</v>
      </c>
      <c r="B42" s="832" t="s">
        <v>568</v>
      </c>
      <c r="C42" s="835" t="s">
        <v>581</v>
      </c>
      <c r="D42" s="863" t="s">
        <v>582</v>
      </c>
      <c r="E42" s="835" t="s">
        <v>2327</v>
      </c>
      <c r="F42" s="863" t="s">
        <v>2328</v>
      </c>
      <c r="G42" s="835" t="s">
        <v>2333</v>
      </c>
      <c r="H42" s="835" t="s">
        <v>2334</v>
      </c>
      <c r="I42" s="849">
        <v>2.9050000905990601</v>
      </c>
      <c r="J42" s="849">
        <v>100</v>
      </c>
      <c r="K42" s="850">
        <v>290.5</v>
      </c>
    </row>
    <row r="43" spans="1:11" ht="14.4" customHeight="1" x14ac:dyDescent="0.3">
      <c r="A43" s="831" t="s">
        <v>567</v>
      </c>
      <c r="B43" s="832" t="s">
        <v>568</v>
      </c>
      <c r="C43" s="835" t="s">
        <v>581</v>
      </c>
      <c r="D43" s="863" t="s">
        <v>582</v>
      </c>
      <c r="E43" s="835" t="s">
        <v>2327</v>
      </c>
      <c r="F43" s="863" t="s">
        <v>2328</v>
      </c>
      <c r="G43" s="835" t="s">
        <v>2335</v>
      </c>
      <c r="H43" s="835" t="s">
        <v>2336</v>
      </c>
      <c r="I43" s="849">
        <v>2.9100000858306885</v>
      </c>
      <c r="J43" s="849">
        <v>50</v>
      </c>
      <c r="K43" s="850">
        <v>145.5</v>
      </c>
    </row>
    <row r="44" spans="1:11" ht="14.4" customHeight="1" x14ac:dyDescent="0.3">
      <c r="A44" s="831" t="s">
        <v>567</v>
      </c>
      <c r="B44" s="832" t="s">
        <v>568</v>
      </c>
      <c r="C44" s="835" t="s">
        <v>581</v>
      </c>
      <c r="D44" s="863" t="s">
        <v>582</v>
      </c>
      <c r="E44" s="835" t="s">
        <v>2327</v>
      </c>
      <c r="F44" s="863" t="s">
        <v>2328</v>
      </c>
      <c r="G44" s="835" t="s">
        <v>2337</v>
      </c>
      <c r="H44" s="835" t="s">
        <v>2338</v>
      </c>
      <c r="I44" s="849">
        <v>2.9050000905990601</v>
      </c>
      <c r="J44" s="849">
        <v>900</v>
      </c>
      <c r="K44" s="850">
        <v>2615.0499877929687</v>
      </c>
    </row>
    <row r="45" spans="1:11" ht="14.4" customHeight="1" x14ac:dyDescent="0.3">
      <c r="A45" s="831" t="s">
        <v>567</v>
      </c>
      <c r="B45" s="832" t="s">
        <v>568</v>
      </c>
      <c r="C45" s="835" t="s">
        <v>581</v>
      </c>
      <c r="D45" s="863" t="s">
        <v>582</v>
      </c>
      <c r="E45" s="835" t="s">
        <v>2327</v>
      </c>
      <c r="F45" s="863" t="s">
        <v>2328</v>
      </c>
      <c r="G45" s="835" t="s">
        <v>2339</v>
      </c>
      <c r="H45" s="835" t="s">
        <v>2340</v>
      </c>
      <c r="I45" s="849">
        <v>1.9999999552965164E-2</v>
      </c>
      <c r="J45" s="849">
        <v>500</v>
      </c>
      <c r="K45" s="850">
        <v>10</v>
      </c>
    </row>
    <row r="46" spans="1:11" ht="14.4" customHeight="1" x14ac:dyDescent="0.3">
      <c r="A46" s="831" t="s">
        <v>567</v>
      </c>
      <c r="B46" s="832" t="s">
        <v>568</v>
      </c>
      <c r="C46" s="835" t="s">
        <v>581</v>
      </c>
      <c r="D46" s="863" t="s">
        <v>582</v>
      </c>
      <c r="E46" s="835" t="s">
        <v>2327</v>
      </c>
      <c r="F46" s="863" t="s">
        <v>2328</v>
      </c>
      <c r="G46" s="835" t="s">
        <v>2341</v>
      </c>
      <c r="H46" s="835" t="s">
        <v>2342</v>
      </c>
      <c r="I46" s="849">
        <v>11.140000343322754</v>
      </c>
      <c r="J46" s="849">
        <v>100</v>
      </c>
      <c r="K46" s="850">
        <v>1114</v>
      </c>
    </row>
    <row r="47" spans="1:11" ht="14.4" customHeight="1" x14ac:dyDescent="0.3">
      <c r="A47" s="831" t="s">
        <v>567</v>
      </c>
      <c r="B47" s="832" t="s">
        <v>568</v>
      </c>
      <c r="C47" s="835" t="s">
        <v>581</v>
      </c>
      <c r="D47" s="863" t="s">
        <v>582</v>
      </c>
      <c r="E47" s="835" t="s">
        <v>2327</v>
      </c>
      <c r="F47" s="863" t="s">
        <v>2328</v>
      </c>
      <c r="G47" s="835" t="s">
        <v>2343</v>
      </c>
      <c r="H47" s="835" t="s">
        <v>2344</v>
      </c>
      <c r="I47" s="849">
        <v>15.573333104451498</v>
      </c>
      <c r="J47" s="849">
        <v>80</v>
      </c>
      <c r="K47" s="850">
        <v>1245.8099822998047</v>
      </c>
    </row>
    <row r="48" spans="1:11" ht="14.4" customHeight="1" x14ac:dyDescent="0.3">
      <c r="A48" s="831" t="s">
        <v>567</v>
      </c>
      <c r="B48" s="832" t="s">
        <v>568</v>
      </c>
      <c r="C48" s="835" t="s">
        <v>581</v>
      </c>
      <c r="D48" s="863" t="s">
        <v>582</v>
      </c>
      <c r="E48" s="835" t="s">
        <v>2327</v>
      </c>
      <c r="F48" s="863" t="s">
        <v>2328</v>
      </c>
      <c r="G48" s="835" t="s">
        <v>2345</v>
      </c>
      <c r="H48" s="835" t="s">
        <v>2346</v>
      </c>
      <c r="I48" s="849">
        <v>6.1500000953674316</v>
      </c>
      <c r="J48" s="849">
        <v>20</v>
      </c>
      <c r="K48" s="850">
        <v>123</v>
      </c>
    </row>
    <row r="49" spans="1:11" ht="14.4" customHeight="1" x14ac:dyDescent="0.3">
      <c r="A49" s="831" t="s">
        <v>567</v>
      </c>
      <c r="B49" s="832" t="s">
        <v>568</v>
      </c>
      <c r="C49" s="835" t="s">
        <v>581</v>
      </c>
      <c r="D49" s="863" t="s">
        <v>582</v>
      </c>
      <c r="E49" s="835" t="s">
        <v>2327</v>
      </c>
      <c r="F49" s="863" t="s">
        <v>2328</v>
      </c>
      <c r="G49" s="835" t="s">
        <v>2345</v>
      </c>
      <c r="H49" s="835" t="s">
        <v>2347</v>
      </c>
      <c r="I49" s="849">
        <v>6.1599998474121094</v>
      </c>
      <c r="J49" s="849">
        <v>20</v>
      </c>
      <c r="K49" s="850">
        <v>123.19999694824219</v>
      </c>
    </row>
    <row r="50" spans="1:11" ht="14.4" customHeight="1" x14ac:dyDescent="0.3">
      <c r="A50" s="831" t="s">
        <v>567</v>
      </c>
      <c r="B50" s="832" t="s">
        <v>568</v>
      </c>
      <c r="C50" s="835" t="s">
        <v>581</v>
      </c>
      <c r="D50" s="863" t="s">
        <v>582</v>
      </c>
      <c r="E50" s="835" t="s">
        <v>2327</v>
      </c>
      <c r="F50" s="863" t="s">
        <v>2328</v>
      </c>
      <c r="G50" s="835" t="s">
        <v>2348</v>
      </c>
      <c r="H50" s="835" t="s">
        <v>2349</v>
      </c>
      <c r="I50" s="849">
        <v>1492.699951171875</v>
      </c>
      <c r="J50" s="849">
        <v>2</v>
      </c>
      <c r="K50" s="850">
        <v>2985.39990234375</v>
      </c>
    </row>
    <row r="51" spans="1:11" ht="14.4" customHeight="1" x14ac:dyDescent="0.3">
      <c r="A51" s="831" t="s">
        <v>567</v>
      </c>
      <c r="B51" s="832" t="s">
        <v>568</v>
      </c>
      <c r="C51" s="835" t="s">
        <v>581</v>
      </c>
      <c r="D51" s="863" t="s">
        <v>582</v>
      </c>
      <c r="E51" s="835" t="s">
        <v>2327</v>
      </c>
      <c r="F51" s="863" t="s">
        <v>2328</v>
      </c>
      <c r="G51" s="835" t="s">
        <v>2350</v>
      </c>
      <c r="H51" s="835" t="s">
        <v>2351</v>
      </c>
      <c r="I51" s="849">
        <v>484.02999877929687</v>
      </c>
      <c r="J51" s="849">
        <v>10</v>
      </c>
      <c r="K51" s="850">
        <v>4840.2998046875</v>
      </c>
    </row>
    <row r="52" spans="1:11" ht="14.4" customHeight="1" x14ac:dyDescent="0.3">
      <c r="A52" s="831" t="s">
        <v>567</v>
      </c>
      <c r="B52" s="832" t="s">
        <v>568</v>
      </c>
      <c r="C52" s="835" t="s">
        <v>581</v>
      </c>
      <c r="D52" s="863" t="s">
        <v>582</v>
      </c>
      <c r="E52" s="835" t="s">
        <v>2327</v>
      </c>
      <c r="F52" s="863" t="s">
        <v>2328</v>
      </c>
      <c r="G52" s="835" t="s">
        <v>2352</v>
      </c>
      <c r="H52" s="835" t="s">
        <v>2353</v>
      </c>
      <c r="I52" s="849">
        <v>484.03333536783856</v>
      </c>
      <c r="J52" s="849">
        <v>30</v>
      </c>
      <c r="K52" s="850">
        <v>14520.94970703125</v>
      </c>
    </row>
    <row r="53" spans="1:11" ht="14.4" customHeight="1" x14ac:dyDescent="0.3">
      <c r="A53" s="831" t="s">
        <v>567</v>
      </c>
      <c r="B53" s="832" t="s">
        <v>568</v>
      </c>
      <c r="C53" s="835" t="s">
        <v>581</v>
      </c>
      <c r="D53" s="863" t="s">
        <v>582</v>
      </c>
      <c r="E53" s="835" t="s">
        <v>2327</v>
      </c>
      <c r="F53" s="863" t="s">
        <v>2328</v>
      </c>
      <c r="G53" s="835" t="s">
        <v>2354</v>
      </c>
      <c r="H53" s="835" t="s">
        <v>2355</v>
      </c>
      <c r="I53" s="849">
        <v>484.04000854492187</v>
      </c>
      <c r="J53" s="849">
        <v>10</v>
      </c>
      <c r="K53" s="850">
        <v>4840.35009765625</v>
      </c>
    </row>
    <row r="54" spans="1:11" ht="14.4" customHeight="1" x14ac:dyDescent="0.3">
      <c r="A54" s="831" t="s">
        <v>567</v>
      </c>
      <c r="B54" s="832" t="s">
        <v>568</v>
      </c>
      <c r="C54" s="835" t="s">
        <v>581</v>
      </c>
      <c r="D54" s="863" t="s">
        <v>582</v>
      </c>
      <c r="E54" s="835" t="s">
        <v>2327</v>
      </c>
      <c r="F54" s="863" t="s">
        <v>2328</v>
      </c>
      <c r="G54" s="835" t="s">
        <v>2356</v>
      </c>
      <c r="H54" s="835" t="s">
        <v>2357</v>
      </c>
      <c r="I54" s="849">
        <v>17.847999954223631</v>
      </c>
      <c r="J54" s="849">
        <v>300</v>
      </c>
      <c r="K54" s="850">
        <v>5333.5</v>
      </c>
    </row>
    <row r="55" spans="1:11" ht="14.4" customHeight="1" x14ac:dyDescent="0.3">
      <c r="A55" s="831" t="s">
        <v>567</v>
      </c>
      <c r="B55" s="832" t="s">
        <v>568</v>
      </c>
      <c r="C55" s="835" t="s">
        <v>581</v>
      </c>
      <c r="D55" s="863" t="s">
        <v>582</v>
      </c>
      <c r="E55" s="835" t="s">
        <v>2327</v>
      </c>
      <c r="F55" s="863" t="s">
        <v>2328</v>
      </c>
      <c r="G55" s="835" t="s">
        <v>2358</v>
      </c>
      <c r="H55" s="835" t="s">
        <v>2359</v>
      </c>
      <c r="I55" s="849">
        <v>17.979999542236328</v>
      </c>
      <c r="J55" s="849">
        <v>200</v>
      </c>
      <c r="K55" s="850">
        <v>3596</v>
      </c>
    </row>
    <row r="56" spans="1:11" ht="14.4" customHeight="1" x14ac:dyDescent="0.3">
      <c r="A56" s="831" t="s">
        <v>567</v>
      </c>
      <c r="B56" s="832" t="s">
        <v>568</v>
      </c>
      <c r="C56" s="835" t="s">
        <v>581</v>
      </c>
      <c r="D56" s="863" t="s">
        <v>582</v>
      </c>
      <c r="E56" s="835" t="s">
        <v>2327</v>
      </c>
      <c r="F56" s="863" t="s">
        <v>2328</v>
      </c>
      <c r="G56" s="835" t="s">
        <v>2360</v>
      </c>
      <c r="H56" s="835" t="s">
        <v>2361</v>
      </c>
      <c r="I56" s="849">
        <v>13.199999809265137</v>
      </c>
      <c r="J56" s="849">
        <v>20</v>
      </c>
      <c r="K56" s="850">
        <v>264</v>
      </c>
    </row>
    <row r="57" spans="1:11" ht="14.4" customHeight="1" x14ac:dyDescent="0.3">
      <c r="A57" s="831" t="s">
        <v>567</v>
      </c>
      <c r="B57" s="832" t="s">
        <v>568</v>
      </c>
      <c r="C57" s="835" t="s">
        <v>581</v>
      </c>
      <c r="D57" s="863" t="s">
        <v>582</v>
      </c>
      <c r="E57" s="835" t="s">
        <v>2327</v>
      </c>
      <c r="F57" s="863" t="s">
        <v>2328</v>
      </c>
      <c r="G57" s="835" t="s">
        <v>2362</v>
      </c>
      <c r="H57" s="835" t="s">
        <v>2363</v>
      </c>
      <c r="I57" s="849">
        <v>13.199999809265137</v>
      </c>
      <c r="J57" s="849">
        <v>10</v>
      </c>
      <c r="K57" s="850">
        <v>132</v>
      </c>
    </row>
    <row r="58" spans="1:11" ht="14.4" customHeight="1" x14ac:dyDescent="0.3">
      <c r="A58" s="831" t="s">
        <v>567</v>
      </c>
      <c r="B58" s="832" t="s">
        <v>568</v>
      </c>
      <c r="C58" s="835" t="s">
        <v>581</v>
      </c>
      <c r="D58" s="863" t="s">
        <v>582</v>
      </c>
      <c r="E58" s="835" t="s">
        <v>2327</v>
      </c>
      <c r="F58" s="863" t="s">
        <v>2328</v>
      </c>
      <c r="G58" s="835" t="s">
        <v>2364</v>
      </c>
      <c r="H58" s="835" t="s">
        <v>2365</v>
      </c>
      <c r="I58" s="849">
        <v>13.199999809265137</v>
      </c>
      <c r="J58" s="849">
        <v>10</v>
      </c>
      <c r="K58" s="850">
        <v>132</v>
      </c>
    </row>
    <row r="59" spans="1:11" ht="14.4" customHeight="1" x14ac:dyDescent="0.3">
      <c r="A59" s="831" t="s">
        <v>567</v>
      </c>
      <c r="B59" s="832" t="s">
        <v>568</v>
      </c>
      <c r="C59" s="835" t="s">
        <v>581</v>
      </c>
      <c r="D59" s="863" t="s">
        <v>582</v>
      </c>
      <c r="E59" s="835" t="s">
        <v>2327</v>
      </c>
      <c r="F59" s="863" t="s">
        <v>2328</v>
      </c>
      <c r="G59" s="835" t="s">
        <v>2366</v>
      </c>
      <c r="H59" s="835" t="s">
        <v>2367</v>
      </c>
      <c r="I59" s="849">
        <v>9.6800003051757812</v>
      </c>
      <c r="J59" s="849">
        <v>700</v>
      </c>
      <c r="K59" s="850">
        <v>6776</v>
      </c>
    </row>
    <row r="60" spans="1:11" ht="14.4" customHeight="1" x14ac:dyDescent="0.3">
      <c r="A60" s="831" t="s">
        <v>567</v>
      </c>
      <c r="B60" s="832" t="s">
        <v>568</v>
      </c>
      <c r="C60" s="835" t="s">
        <v>581</v>
      </c>
      <c r="D60" s="863" t="s">
        <v>582</v>
      </c>
      <c r="E60" s="835" t="s">
        <v>2327</v>
      </c>
      <c r="F60" s="863" t="s">
        <v>2328</v>
      </c>
      <c r="G60" s="835" t="s">
        <v>2368</v>
      </c>
      <c r="H60" s="835" t="s">
        <v>2369</v>
      </c>
      <c r="I60" s="849">
        <v>9.9200000762939453</v>
      </c>
      <c r="J60" s="849">
        <v>50</v>
      </c>
      <c r="K60" s="850">
        <v>496.10000610351562</v>
      </c>
    </row>
    <row r="61" spans="1:11" ht="14.4" customHeight="1" x14ac:dyDescent="0.3">
      <c r="A61" s="831" t="s">
        <v>567</v>
      </c>
      <c r="B61" s="832" t="s">
        <v>568</v>
      </c>
      <c r="C61" s="835" t="s">
        <v>581</v>
      </c>
      <c r="D61" s="863" t="s">
        <v>582</v>
      </c>
      <c r="E61" s="835" t="s">
        <v>2327</v>
      </c>
      <c r="F61" s="863" t="s">
        <v>2328</v>
      </c>
      <c r="G61" s="835" t="s">
        <v>2370</v>
      </c>
      <c r="H61" s="835" t="s">
        <v>2371</v>
      </c>
      <c r="I61" s="849">
        <v>4.619999885559082</v>
      </c>
      <c r="J61" s="849">
        <v>200</v>
      </c>
      <c r="K61" s="850">
        <v>924.79998779296875</v>
      </c>
    </row>
    <row r="62" spans="1:11" ht="14.4" customHeight="1" x14ac:dyDescent="0.3">
      <c r="A62" s="831" t="s">
        <v>567</v>
      </c>
      <c r="B62" s="832" t="s">
        <v>568</v>
      </c>
      <c r="C62" s="835" t="s">
        <v>581</v>
      </c>
      <c r="D62" s="863" t="s">
        <v>582</v>
      </c>
      <c r="E62" s="835" t="s">
        <v>2327</v>
      </c>
      <c r="F62" s="863" t="s">
        <v>2328</v>
      </c>
      <c r="G62" s="835" t="s">
        <v>2372</v>
      </c>
      <c r="H62" s="835" t="s">
        <v>2373</v>
      </c>
      <c r="I62" s="849">
        <v>3.1500000953674316</v>
      </c>
      <c r="J62" s="849">
        <v>200</v>
      </c>
      <c r="K62" s="850">
        <v>630</v>
      </c>
    </row>
    <row r="63" spans="1:11" ht="14.4" customHeight="1" x14ac:dyDescent="0.3">
      <c r="A63" s="831" t="s">
        <v>567</v>
      </c>
      <c r="B63" s="832" t="s">
        <v>568</v>
      </c>
      <c r="C63" s="835" t="s">
        <v>581</v>
      </c>
      <c r="D63" s="863" t="s">
        <v>582</v>
      </c>
      <c r="E63" s="835" t="s">
        <v>2327</v>
      </c>
      <c r="F63" s="863" t="s">
        <v>2328</v>
      </c>
      <c r="G63" s="835" t="s">
        <v>2374</v>
      </c>
      <c r="H63" s="835" t="s">
        <v>2375</v>
      </c>
      <c r="I63" s="849">
        <v>183.91999816894531</v>
      </c>
      <c r="J63" s="849">
        <v>1</v>
      </c>
      <c r="K63" s="850">
        <v>183.91999816894531</v>
      </c>
    </row>
    <row r="64" spans="1:11" ht="14.4" customHeight="1" x14ac:dyDescent="0.3">
      <c r="A64" s="831" t="s">
        <v>567</v>
      </c>
      <c r="B64" s="832" t="s">
        <v>568</v>
      </c>
      <c r="C64" s="835" t="s">
        <v>581</v>
      </c>
      <c r="D64" s="863" t="s">
        <v>582</v>
      </c>
      <c r="E64" s="835" t="s">
        <v>2327</v>
      </c>
      <c r="F64" s="863" t="s">
        <v>2328</v>
      </c>
      <c r="G64" s="835" t="s">
        <v>2376</v>
      </c>
      <c r="H64" s="835" t="s">
        <v>2377</v>
      </c>
      <c r="I64" s="849">
        <v>2.4633333683013916</v>
      </c>
      <c r="J64" s="849">
        <v>300</v>
      </c>
      <c r="K64" s="850">
        <v>739</v>
      </c>
    </row>
    <row r="65" spans="1:11" ht="14.4" customHeight="1" x14ac:dyDescent="0.3">
      <c r="A65" s="831" t="s">
        <v>567</v>
      </c>
      <c r="B65" s="832" t="s">
        <v>568</v>
      </c>
      <c r="C65" s="835" t="s">
        <v>581</v>
      </c>
      <c r="D65" s="863" t="s">
        <v>582</v>
      </c>
      <c r="E65" s="835" t="s">
        <v>2327</v>
      </c>
      <c r="F65" s="863" t="s">
        <v>2328</v>
      </c>
      <c r="G65" s="835" t="s">
        <v>2378</v>
      </c>
      <c r="H65" s="835" t="s">
        <v>2379</v>
      </c>
      <c r="I65" s="849">
        <v>0.25</v>
      </c>
      <c r="J65" s="849">
        <v>400</v>
      </c>
      <c r="K65" s="850">
        <v>100</v>
      </c>
    </row>
    <row r="66" spans="1:11" ht="14.4" customHeight="1" x14ac:dyDescent="0.3">
      <c r="A66" s="831" t="s">
        <v>567</v>
      </c>
      <c r="B66" s="832" t="s">
        <v>568</v>
      </c>
      <c r="C66" s="835" t="s">
        <v>581</v>
      </c>
      <c r="D66" s="863" t="s">
        <v>582</v>
      </c>
      <c r="E66" s="835" t="s">
        <v>2327</v>
      </c>
      <c r="F66" s="863" t="s">
        <v>2328</v>
      </c>
      <c r="G66" s="835" t="s">
        <v>2380</v>
      </c>
      <c r="H66" s="835" t="s">
        <v>2381</v>
      </c>
      <c r="I66" s="849">
        <v>1.8400000333786011</v>
      </c>
      <c r="J66" s="849">
        <v>20</v>
      </c>
      <c r="K66" s="850">
        <v>36.799999237060547</v>
      </c>
    </row>
    <row r="67" spans="1:11" ht="14.4" customHeight="1" x14ac:dyDescent="0.3">
      <c r="A67" s="831" t="s">
        <v>567</v>
      </c>
      <c r="B67" s="832" t="s">
        <v>568</v>
      </c>
      <c r="C67" s="835" t="s">
        <v>581</v>
      </c>
      <c r="D67" s="863" t="s">
        <v>582</v>
      </c>
      <c r="E67" s="835" t="s">
        <v>2327</v>
      </c>
      <c r="F67" s="863" t="s">
        <v>2328</v>
      </c>
      <c r="G67" s="835" t="s">
        <v>2382</v>
      </c>
      <c r="H67" s="835" t="s">
        <v>2383</v>
      </c>
      <c r="I67" s="849">
        <v>12.520000457763672</v>
      </c>
      <c r="J67" s="849">
        <v>35</v>
      </c>
      <c r="K67" s="850">
        <v>438.32000732421875</v>
      </c>
    </row>
    <row r="68" spans="1:11" ht="14.4" customHeight="1" x14ac:dyDescent="0.3">
      <c r="A68" s="831" t="s">
        <v>567</v>
      </c>
      <c r="B68" s="832" t="s">
        <v>568</v>
      </c>
      <c r="C68" s="835" t="s">
        <v>581</v>
      </c>
      <c r="D68" s="863" t="s">
        <v>582</v>
      </c>
      <c r="E68" s="835" t="s">
        <v>2327</v>
      </c>
      <c r="F68" s="863" t="s">
        <v>2328</v>
      </c>
      <c r="G68" s="835" t="s">
        <v>2384</v>
      </c>
      <c r="H68" s="835" t="s">
        <v>2385</v>
      </c>
      <c r="I68" s="849">
        <v>5.380000114440918</v>
      </c>
      <c r="J68" s="849">
        <v>300</v>
      </c>
      <c r="K68" s="850">
        <v>1614.4500122070312</v>
      </c>
    </row>
    <row r="69" spans="1:11" ht="14.4" customHeight="1" x14ac:dyDescent="0.3">
      <c r="A69" s="831" t="s">
        <v>567</v>
      </c>
      <c r="B69" s="832" t="s">
        <v>568</v>
      </c>
      <c r="C69" s="835" t="s">
        <v>581</v>
      </c>
      <c r="D69" s="863" t="s">
        <v>582</v>
      </c>
      <c r="E69" s="835" t="s">
        <v>2327</v>
      </c>
      <c r="F69" s="863" t="s">
        <v>2328</v>
      </c>
      <c r="G69" s="835" t="s">
        <v>2386</v>
      </c>
      <c r="H69" s="835" t="s">
        <v>2387</v>
      </c>
      <c r="I69" s="849">
        <v>6.320000171661377</v>
      </c>
      <c r="J69" s="849">
        <v>100</v>
      </c>
      <c r="K69" s="850">
        <v>631.6199951171875</v>
      </c>
    </row>
    <row r="70" spans="1:11" ht="14.4" customHeight="1" x14ac:dyDescent="0.3">
      <c r="A70" s="831" t="s">
        <v>567</v>
      </c>
      <c r="B70" s="832" t="s">
        <v>568</v>
      </c>
      <c r="C70" s="835" t="s">
        <v>581</v>
      </c>
      <c r="D70" s="863" t="s">
        <v>582</v>
      </c>
      <c r="E70" s="835" t="s">
        <v>2327</v>
      </c>
      <c r="F70" s="863" t="s">
        <v>2328</v>
      </c>
      <c r="G70" s="835" t="s">
        <v>2388</v>
      </c>
      <c r="H70" s="835" t="s">
        <v>2389</v>
      </c>
      <c r="I70" s="849">
        <v>83.800003051757813</v>
      </c>
      <c r="J70" s="849">
        <v>24</v>
      </c>
      <c r="K70" s="850">
        <v>2011.31005859375</v>
      </c>
    </row>
    <row r="71" spans="1:11" ht="14.4" customHeight="1" x14ac:dyDescent="0.3">
      <c r="A71" s="831" t="s">
        <v>567</v>
      </c>
      <c r="B71" s="832" t="s">
        <v>568</v>
      </c>
      <c r="C71" s="835" t="s">
        <v>581</v>
      </c>
      <c r="D71" s="863" t="s">
        <v>582</v>
      </c>
      <c r="E71" s="835" t="s">
        <v>2327</v>
      </c>
      <c r="F71" s="863" t="s">
        <v>2328</v>
      </c>
      <c r="G71" s="835" t="s">
        <v>2390</v>
      </c>
      <c r="H71" s="835" t="s">
        <v>2391</v>
      </c>
      <c r="I71" s="849">
        <v>11.739999771118164</v>
      </c>
      <c r="J71" s="849">
        <v>30</v>
      </c>
      <c r="K71" s="850">
        <v>352.20001220703125</v>
      </c>
    </row>
    <row r="72" spans="1:11" ht="14.4" customHeight="1" x14ac:dyDescent="0.3">
      <c r="A72" s="831" t="s">
        <v>567</v>
      </c>
      <c r="B72" s="832" t="s">
        <v>568</v>
      </c>
      <c r="C72" s="835" t="s">
        <v>581</v>
      </c>
      <c r="D72" s="863" t="s">
        <v>582</v>
      </c>
      <c r="E72" s="835" t="s">
        <v>2327</v>
      </c>
      <c r="F72" s="863" t="s">
        <v>2328</v>
      </c>
      <c r="G72" s="835" t="s">
        <v>2392</v>
      </c>
      <c r="H72" s="835" t="s">
        <v>2393</v>
      </c>
      <c r="I72" s="849">
        <v>25.530000686645508</v>
      </c>
      <c r="J72" s="849">
        <v>60</v>
      </c>
      <c r="K72" s="850">
        <v>1531.8000183105469</v>
      </c>
    </row>
    <row r="73" spans="1:11" ht="14.4" customHeight="1" x14ac:dyDescent="0.3">
      <c r="A73" s="831" t="s">
        <v>567</v>
      </c>
      <c r="B73" s="832" t="s">
        <v>568</v>
      </c>
      <c r="C73" s="835" t="s">
        <v>581</v>
      </c>
      <c r="D73" s="863" t="s">
        <v>582</v>
      </c>
      <c r="E73" s="835" t="s">
        <v>2327</v>
      </c>
      <c r="F73" s="863" t="s">
        <v>2328</v>
      </c>
      <c r="G73" s="835" t="s">
        <v>2394</v>
      </c>
      <c r="H73" s="835" t="s">
        <v>2395</v>
      </c>
      <c r="I73" s="849">
        <v>2.2824999690055847</v>
      </c>
      <c r="J73" s="849">
        <v>200</v>
      </c>
      <c r="K73" s="850">
        <v>456.5</v>
      </c>
    </row>
    <row r="74" spans="1:11" ht="14.4" customHeight="1" x14ac:dyDescent="0.3">
      <c r="A74" s="831" t="s">
        <v>567</v>
      </c>
      <c r="B74" s="832" t="s">
        <v>568</v>
      </c>
      <c r="C74" s="835" t="s">
        <v>581</v>
      </c>
      <c r="D74" s="863" t="s">
        <v>582</v>
      </c>
      <c r="E74" s="835" t="s">
        <v>2327</v>
      </c>
      <c r="F74" s="863" t="s">
        <v>2328</v>
      </c>
      <c r="G74" s="835" t="s">
        <v>2396</v>
      </c>
      <c r="H74" s="835" t="s">
        <v>2397</v>
      </c>
      <c r="I74" s="849">
        <v>4.2399997711181641</v>
      </c>
      <c r="J74" s="849">
        <v>200</v>
      </c>
      <c r="K74" s="850">
        <v>847</v>
      </c>
    </row>
    <row r="75" spans="1:11" ht="14.4" customHeight="1" x14ac:dyDescent="0.3">
      <c r="A75" s="831" t="s">
        <v>567</v>
      </c>
      <c r="B75" s="832" t="s">
        <v>568</v>
      </c>
      <c r="C75" s="835" t="s">
        <v>581</v>
      </c>
      <c r="D75" s="863" t="s">
        <v>582</v>
      </c>
      <c r="E75" s="835" t="s">
        <v>2327</v>
      </c>
      <c r="F75" s="863" t="s">
        <v>2328</v>
      </c>
      <c r="G75" s="835" t="s">
        <v>2398</v>
      </c>
      <c r="H75" s="835" t="s">
        <v>2399</v>
      </c>
      <c r="I75" s="849">
        <v>9.1999998092651367</v>
      </c>
      <c r="J75" s="849">
        <v>450</v>
      </c>
      <c r="K75" s="850">
        <v>4140</v>
      </c>
    </row>
    <row r="76" spans="1:11" ht="14.4" customHeight="1" x14ac:dyDescent="0.3">
      <c r="A76" s="831" t="s">
        <v>567</v>
      </c>
      <c r="B76" s="832" t="s">
        <v>568</v>
      </c>
      <c r="C76" s="835" t="s">
        <v>581</v>
      </c>
      <c r="D76" s="863" t="s">
        <v>582</v>
      </c>
      <c r="E76" s="835" t="s">
        <v>2327</v>
      </c>
      <c r="F76" s="863" t="s">
        <v>2328</v>
      </c>
      <c r="G76" s="835" t="s">
        <v>2400</v>
      </c>
      <c r="H76" s="835" t="s">
        <v>2401</v>
      </c>
      <c r="I76" s="849">
        <v>2.0499999523162842</v>
      </c>
      <c r="J76" s="849">
        <v>100</v>
      </c>
      <c r="K76" s="850">
        <v>205</v>
      </c>
    </row>
    <row r="77" spans="1:11" ht="14.4" customHeight="1" x14ac:dyDescent="0.3">
      <c r="A77" s="831" t="s">
        <v>567</v>
      </c>
      <c r="B77" s="832" t="s">
        <v>568</v>
      </c>
      <c r="C77" s="835" t="s">
        <v>581</v>
      </c>
      <c r="D77" s="863" t="s">
        <v>582</v>
      </c>
      <c r="E77" s="835" t="s">
        <v>2327</v>
      </c>
      <c r="F77" s="863" t="s">
        <v>2328</v>
      </c>
      <c r="G77" s="835" t="s">
        <v>2402</v>
      </c>
      <c r="H77" s="835" t="s">
        <v>2403</v>
      </c>
      <c r="I77" s="849">
        <v>172.5</v>
      </c>
      <c r="J77" s="849">
        <v>3</v>
      </c>
      <c r="K77" s="850">
        <v>517.5</v>
      </c>
    </row>
    <row r="78" spans="1:11" ht="14.4" customHeight="1" x14ac:dyDescent="0.3">
      <c r="A78" s="831" t="s">
        <v>567</v>
      </c>
      <c r="B78" s="832" t="s">
        <v>568</v>
      </c>
      <c r="C78" s="835" t="s">
        <v>581</v>
      </c>
      <c r="D78" s="863" t="s">
        <v>582</v>
      </c>
      <c r="E78" s="835" t="s">
        <v>2327</v>
      </c>
      <c r="F78" s="863" t="s">
        <v>2328</v>
      </c>
      <c r="G78" s="835" t="s">
        <v>2404</v>
      </c>
      <c r="H78" s="835" t="s">
        <v>2405</v>
      </c>
      <c r="I78" s="849">
        <v>6.1725000143051147</v>
      </c>
      <c r="J78" s="849">
        <v>60</v>
      </c>
      <c r="K78" s="850">
        <v>370.30000686645508</v>
      </c>
    </row>
    <row r="79" spans="1:11" ht="14.4" customHeight="1" x14ac:dyDescent="0.3">
      <c r="A79" s="831" t="s">
        <v>567</v>
      </c>
      <c r="B79" s="832" t="s">
        <v>568</v>
      </c>
      <c r="C79" s="835" t="s">
        <v>581</v>
      </c>
      <c r="D79" s="863" t="s">
        <v>582</v>
      </c>
      <c r="E79" s="835" t="s">
        <v>2327</v>
      </c>
      <c r="F79" s="863" t="s">
        <v>2328</v>
      </c>
      <c r="G79" s="835" t="s">
        <v>2406</v>
      </c>
      <c r="H79" s="835" t="s">
        <v>2407</v>
      </c>
      <c r="I79" s="849">
        <v>138.01499938964844</v>
      </c>
      <c r="J79" s="849">
        <v>5</v>
      </c>
      <c r="K79" s="850">
        <v>690.05999755859375</v>
      </c>
    </row>
    <row r="80" spans="1:11" ht="14.4" customHeight="1" x14ac:dyDescent="0.3">
      <c r="A80" s="831" t="s">
        <v>567</v>
      </c>
      <c r="B80" s="832" t="s">
        <v>568</v>
      </c>
      <c r="C80" s="835" t="s">
        <v>581</v>
      </c>
      <c r="D80" s="863" t="s">
        <v>582</v>
      </c>
      <c r="E80" s="835" t="s">
        <v>2327</v>
      </c>
      <c r="F80" s="863" t="s">
        <v>2328</v>
      </c>
      <c r="G80" s="835" t="s">
        <v>2408</v>
      </c>
      <c r="H80" s="835" t="s">
        <v>2409</v>
      </c>
      <c r="I80" s="849">
        <v>6.9000000953674316</v>
      </c>
      <c r="J80" s="849">
        <v>20</v>
      </c>
      <c r="K80" s="850">
        <v>138</v>
      </c>
    </row>
    <row r="81" spans="1:11" ht="14.4" customHeight="1" x14ac:dyDescent="0.3">
      <c r="A81" s="831" t="s">
        <v>567</v>
      </c>
      <c r="B81" s="832" t="s">
        <v>568</v>
      </c>
      <c r="C81" s="835" t="s">
        <v>581</v>
      </c>
      <c r="D81" s="863" t="s">
        <v>582</v>
      </c>
      <c r="E81" s="835" t="s">
        <v>2327</v>
      </c>
      <c r="F81" s="863" t="s">
        <v>2328</v>
      </c>
      <c r="G81" s="835" t="s">
        <v>2410</v>
      </c>
      <c r="H81" s="835" t="s">
        <v>2411</v>
      </c>
      <c r="I81" s="849">
        <v>193.10428728376115</v>
      </c>
      <c r="J81" s="849">
        <v>19</v>
      </c>
      <c r="K81" s="850">
        <v>3645.4600524902344</v>
      </c>
    </row>
    <row r="82" spans="1:11" ht="14.4" customHeight="1" x14ac:dyDescent="0.3">
      <c r="A82" s="831" t="s">
        <v>567</v>
      </c>
      <c r="B82" s="832" t="s">
        <v>568</v>
      </c>
      <c r="C82" s="835" t="s">
        <v>581</v>
      </c>
      <c r="D82" s="863" t="s">
        <v>582</v>
      </c>
      <c r="E82" s="835" t="s">
        <v>2327</v>
      </c>
      <c r="F82" s="863" t="s">
        <v>2328</v>
      </c>
      <c r="G82" s="835" t="s">
        <v>2412</v>
      </c>
      <c r="H82" s="835" t="s">
        <v>2413</v>
      </c>
      <c r="I82" s="849">
        <v>1.0900000333786011</v>
      </c>
      <c r="J82" s="849">
        <v>1600</v>
      </c>
      <c r="K82" s="850">
        <v>1744</v>
      </c>
    </row>
    <row r="83" spans="1:11" ht="14.4" customHeight="1" x14ac:dyDescent="0.3">
      <c r="A83" s="831" t="s">
        <v>567</v>
      </c>
      <c r="B83" s="832" t="s">
        <v>568</v>
      </c>
      <c r="C83" s="835" t="s">
        <v>581</v>
      </c>
      <c r="D83" s="863" t="s">
        <v>582</v>
      </c>
      <c r="E83" s="835" t="s">
        <v>2327</v>
      </c>
      <c r="F83" s="863" t="s">
        <v>2328</v>
      </c>
      <c r="G83" s="835" t="s">
        <v>2414</v>
      </c>
      <c r="H83" s="835" t="s">
        <v>2415</v>
      </c>
      <c r="I83" s="849">
        <v>0.4699999988079071</v>
      </c>
      <c r="J83" s="849">
        <v>2500</v>
      </c>
      <c r="K83" s="850">
        <v>1175</v>
      </c>
    </row>
    <row r="84" spans="1:11" ht="14.4" customHeight="1" x14ac:dyDescent="0.3">
      <c r="A84" s="831" t="s">
        <v>567</v>
      </c>
      <c r="B84" s="832" t="s">
        <v>568</v>
      </c>
      <c r="C84" s="835" t="s">
        <v>581</v>
      </c>
      <c r="D84" s="863" t="s">
        <v>582</v>
      </c>
      <c r="E84" s="835" t="s">
        <v>2327</v>
      </c>
      <c r="F84" s="863" t="s">
        <v>2328</v>
      </c>
      <c r="G84" s="835" t="s">
        <v>2416</v>
      </c>
      <c r="H84" s="835" t="s">
        <v>2417</v>
      </c>
      <c r="I84" s="849">
        <v>1.6766666173934937</v>
      </c>
      <c r="J84" s="849">
        <v>2400</v>
      </c>
      <c r="K84" s="850">
        <v>4024</v>
      </c>
    </row>
    <row r="85" spans="1:11" ht="14.4" customHeight="1" x14ac:dyDescent="0.3">
      <c r="A85" s="831" t="s">
        <v>567</v>
      </c>
      <c r="B85" s="832" t="s">
        <v>568</v>
      </c>
      <c r="C85" s="835" t="s">
        <v>581</v>
      </c>
      <c r="D85" s="863" t="s">
        <v>582</v>
      </c>
      <c r="E85" s="835" t="s">
        <v>2327</v>
      </c>
      <c r="F85" s="863" t="s">
        <v>2328</v>
      </c>
      <c r="G85" s="835" t="s">
        <v>2418</v>
      </c>
      <c r="H85" s="835" t="s">
        <v>2419</v>
      </c>
      <c r="I85" s="849">
        <v>0.67000001668930054</v>
      </c>
      <c r="J85" s="849">
        <v>4500</v>
      </c>
      <c r="K85" s="850">
        <v>3015</v>
      </c>
    </row>
    <row r="86" spans="1:11" ht="14.4" customHeight="1" x14ac:dyDescent="0.3">
      <c r="A86" s="831" t="s">
        <v>567</v>
      </c>
      <c r="B86" s="832" t="s">
        <v>568</v>
      </c>
      <c r="C86" s="835" t="s">
        <v>581</v>
      </c>
      <c r="D86" s="863" t="s">
        <v>582</v>
      </c>
      <c r="E86" s="835" t="s">
        <v>2327</v>
      </c>
      <c r="F86" s="863" t="s">
        <v>2328</v>
      </c>
      <c r="G86" s="835" t="s">
        <v>2420</v>
      </c>
      <c r="H86" s="835" t="s">
        <v>2421</v>
      </c>
      <c r="I86" s="849">
        <v>7.429999828338623</v>
      </c>
      <c r="J86" s="849">
        <v>110</v>
      </c>
      <c r="K86" s="850">
        <v>817.30003356933594</v>
      </c>
    </row>
    <row r="87" spans="1:11" ht="14.4" customHeight="1" x14ac:dyDescent="0.3">
      <c r="A87" s="831" t="s">
        <v>567</v>
      </c>
      <c r="B87" s="832" t="s">
        <v>568</v>
      </c>
      <c r="C87" s="835" t="s">
        <v>581</v>
      </c>
      <c r="D87" s="863" t="s">
        <v>582</v>
      </c>
      <c r="E87" s="835" t="s">
        <v>2327</v>
      </c>
      <c r="F87" s="863" t="s">
        <v>2328</v>
      </c>
      <c r="G87" s="835" t="s">
        <v>2422</v>
      </c>
      <c r="H87" s="835" t="s">
        <v>2423</v>
      </c>
      <c r="I87" s="849">
        <v>8.8299999237060547</v>
      </c>
      <c r="J87" s="849">
        <v>5</v>
      </c>
      <c r="K87" s="850">
        <v>44.150001525878906</v>
      </c>
    </row>
    <row r="88" spans="1:11" ht="14.4" customHeight="1" x14ac:dyDescent="0.3">
      <c r="A88" s="831" t="s">
        <v>567</v>
      </c>
      <c r="B88" s="832" t="s">
        <v>568</v>
      </c>
      <c r="C88" s="835" t="s">
        <v>581</v>
      </c>
      <c r="D88" s="863" t="s">
        <v>582</v>
      </c>
      <c r="E88" s="835" t="s">
        <v>2327</v>
      </c>
      <c r="F88" s="863" t="s">
        <v>2328</v>
      </c>
      <c r="G88" s="835" t="s">
        <v>2424</v>
      </c>
      <c r="H88" s="835" t="s">
        <v>2425</v>
      </c>
      <c r="I88" s="849">
        <v>2.1800000667572021</v>
      </c>
      <c r="J88" s="849">
        <v>100</v>
      </c>
      <c r="K88" s="850">
        <v>218</v>
      </c>
    </row>
    <row r="89" spans="1:11" ht="14.4" customHeight="1" x14ac:dyDescent="0.3">
      <c r="A89" s="831" t="s">
        <v>567</v>
      </c>
      <c r="B89" s="832" t="s">
        <v>568</v>
      </c>
      <c r="C89" s="835" t="s">
        <v>581</v>
      </c>
      <c r="D89" s="863" t="s">
        <v>582</v>
      </c>
      <c r="E89" s="835" t="s">
        <v>2327</v>
      </c>
      <c r="F89" s="863" t="s">
        <v>2328</v>
      </c>
      <c r="G89" s="835" t="s">
        <v>2426</v>
      </c>
      <c r="H89" s="835" t="s">
        <v>2427</v>
      </c>
      <c r="I89" s="849">
        <v>75.019996643066406</v>
      </c>
      <c r="J89" s="849">
        <v>60</v>
      </c>
      <c r="K89" s="850">
        <v>4501.2000732421875</v>
      </c>
    </row>
    <row r="90" spans="1:11" ht="14.4" customHeight="1" x14ac:dyDescent="0.3">
      <c r="A90" s="831" t="s">
        <v>567</v>
      </c>
      <c r="B90" s="832" t="s">
        <v>568</v>
      </c>
      <c r="C90" s="835" t="s">
        <v>581</v>
      </c>
      <c r="D90" s="863" t="s">
        <v>582</v>
      </c>
      <c r="E90" s="835" t="s">
        <v>2327</v>
      </c>
      <c r="F90" s="863" t="s">
        <v>2328</v>
      </c>
      <c r="G90" s="835" t="s">
        <v>2428</v>
      </c>
      <c r="H90" s="835" t="s">
        <v>2429</v>
      </c>
      <c r="I90" s="849">
        <v>1.2749999761581421</v>
      </c>
      <c r="J90" s="849">
        <v>150</v>
      </c>
      <c r="K90" s="850">
        <v>191.25</v>
      </c>
    </row>
    <row r="91" spans="1:11" ht="14.4" customHeight="1" x14ac:dyDescent="0.3">
      <c r="A91" s="831" t="s">
        <v>567</v>
      </c>
      <c r="B91" s="832" t="s">
        <v>568</v>
      </c>
      <c r="C91" s="835" t="s">
        <v>581</v>
      </c>
      <c r="D91" s="863" t="s">
        <v>582</v>
      </c>
      <c r="E91" s="835" t="s">
        <v>2327</v>
      </c>
      <c r="F91" s="863" t="s">
        <v>2328</v>
      </c>
      <c r="G91" s="835" t="s">
        <v>2430</v>
      </c>
      <c r="H91" s="835" t="s">
        <v>2431</v>
      </c>
      <c r="I91" s="849">
        <v>1.0249999761581421</v>
      </c>
      <c r="J91" s="849">
        <v>150</v>
      </c>
      <c r="K91" s="850">
        <v>153.75</v>
      </c>
    </row>
    <row r="92" spans="1:11" ht="14.4" customHeight="1" x14ac:dyDescent="0.3">
      <c r="A92" s="831" t="s">
        <v>567</v>
      </c>
      <c r="B92" s="832" t="s">
        <v>568</v>
      </c>
      <c r="C92" s="835" t="s">
        <v>581</v>
      </c>
      <c r="D92" s="863" t="s">
        <v>582</v>
      </c>
      <c r="E92" s="835" t="s">
        <v>2327</v>
      </c>
      <c r="F92" s="863" t="s">
        <v>2328</v>
      </c>
      <c r="G92" s="835" t="s">
        <v>2432</v>
      </c>
      <c r="H92" s="835" t="s">
        <v>2433</v>
      </c>
      <c r="I92" s="849">
        <v>2.369999885559082</v>
      </c>
      <c r="J92" s="849">
        <v>20</v>
      </c>
      <c r="K92" s="850">
        <v>47.400001525878906</v>
      </c>
    </row>
    <row r="93" spans="1:11" ht="14.4" customHeight="1" x14ac:dyDescent="0.3">
      <c r="A93" s="831" t="s">
        <v>567</v>
      </c>
      <c r="B93" s="832" t="s">
        <v>568</v>
      </c>
      <c r="C93" s="835" t="s">
        <v>581</v>
      </c>
      <c r="D93" s="863" t="s">
        <v>582</v>
      </c>
      <c r="E93" s="835" t="s">
        <v>2327</v>
      </c>
      <c r="F93" s="863" t="s">
        <v>2328</v>
      </c>
      <c r="G93" s="835" t="s">
        <v>2434</v>
      </c>
      <c r="H93" s="835" t="s">
        <v>2435</v>
      </c>
      <c r="I93" s="849">
        <v>1.9840000152587891</v>
      </c>
      <c r="J93" s="849">
        <v>475</v>
      </c>
      <c r="K93" s="850">
        <v>942.5</v>
      </c>
    </row>
    <row r="94" spans="1:11" ht="14.4" customHeight="1" x14ac:dyDescent="0.3">
      <c r="A94" s="831" t="s">
        <v>567</v>
      </c>
      <c r="B94" s="832" t="s">
        <v>568</v>
      </c>
      <c r="C94" s="835" t="s">
        <v>581</v>
      </c>
      <c r="D94" s="863" t="s">
        <v>582</v>
      </c>
      <c r="E94" s="835" t="s">
        <v>2327</v>
      </c>
      <c r="F94" s="863" t="s">
        <v>2328</v>
      </c>
      <c r="G94" s="835" t="s">
        <v>2436</v>
      </c>
      <c r="H94" s="835" t="s">
        <v>2437</v>
      </c>
      <c r="I94" s="849">
        <v>2.0479999542236329</v>
      </c>
      <c r="J94" s="849">
        <v>90</v>
      </c>
      <c r="K94" s="850">
        <v>184.29999923706055</v>
      </c>
    </row>
    <row r="95" spans="1:11" ht="14.4" customHeight="1" x14ac:dyDescent="0.3">
      <c r="A95" s="831" t="s">
        <v>567</v>
      </c>
      <c r="B95" s="832" t="s">
        <v>568</v>
      </c>
      <c r="C95" s="835" t="s">
        <v>581</v>
      </c>
      <c r="D95" s="863" t="s">
        <v>582</v>
      </c>
      <c r="E95" s="835" t="s">
        <v>2327</v>
      </c>
      <c r="F95" s="863" t="s">
        <v>2328</v>
      </c>
      <c r="G95" s="835" t="s">
        <v>2438</v>
      </c>
      <c r="H95" s="835" t="s">
        <v>2439</v>
      </c>
      <c r="I95" s="849">
        <v>1.9249999523162842</v>
      </c>
      <c r="J95" s="849">
        <v>100</v>
      </c>
      <c r="K95" s="850">
        <v>192.5</v>
      </c>
    </row>
    <row r="96" spans="1:11" ht="14.4" customHeight="1" x14ac:dyDescent="0.3">
      <c r="A96" s="831" t="s">
        <v>567</v>
      </c>
      <c r="B96" s="832" t="s">
        <v>568</v>
      </c>
      <c r="C96" s="835" t="s">
        <v>581</v>
      </c>
      <c r="D96" s="863" t="s">
        <v>582</v>
      </c>
      <c r="E96" s="835" t="s">
        <v>2327</v>
      </c>
      <c r="F96" s="863" t="s">
        <v>2328</v>
      </c>
      <c r="G96" s="835" t="s">
        <v>2440</v>
      </c>
      <c r="H96" s="835" t="s">
        <v>2441</v>
      </c>
      <c r="I96" s="849">
        <v>2.6960000514984133</v>
      </c>
      <c r="J96" s="849">
        <v>225</v>
      </c>
      <c r="K96" s="850">
        <v>606.5</v>
      </c>
    </row>
    <row r="97" spans="1:11" ht="14.4" customHeight="1" x14ac:dyDescent="0.3">
      <c r="A97" s="831" t="s">
        <v>567</v>
      </c>
      <c r="B97" s="832" t="s">
        <v>568</v>
      </c>
      <c r="C97" s="835" t="s">
        <v>581</v>
      </c>
      <c r="D97" s="863" t="s">
        <v>582</v>
      </c>
      <c r="E97" s="835" t="s">
        <v>2327</v>
      </c>
      <c r="F97" s="863" t="s">
        <v>2328</v>
      </c>
      <c r="G97" s="835" t="s">
        <v>2442</v>
      </c>
      <c r="H97" s="835" t="s">
        <v>2443</v>
      </c>
      <c r="I97" s="849">
        <v>1.9199999570846558</v>
      </c>
      <c r="J97" s="849">
        <v>50</v>
      </c>
      <c r="K97" s="850">
        <v>96</v>
      </c>
    </row>
    <row r="98" spans="1:11" ht="14.4" customHeight="1" x14ac:dyDescent="0.3">
      <c r="A98" s="831" t="s">
        <v>567</v>
      </c>
      <c r="B98" s="832" t="s">
        <v>568</v>
      </c>
      <c r="C98" s="835" t="s">
        <v>581</v>
      </c>
      <c r="D98" s="863" t="s">
        <v>582</v>
      </c>
      <c r="E98" s="835" t="s">
        <v>2327</v>
      </c>
      <c r="F98" s="863" t="s">
        <v>2328</v>
      </c>
      <c r="G98" s="835" t="s">
        <v>2444</v>
      </c>
      <c r="H98" s="835" t="s">
        <v>2445</v>
      </c>
      <c r="I98" s="849">
        <v>3.0979999065399171</v>
      </c>
      <c r="J98" s="849">
        <v>225</v>
      </c>
      <c r="K98" s="850">
        <v>697</v>
      </c>
    </row>
    <row r="99" spans="1:11" ht="14.4" customHeight="1" x14ac:dyDescent="0.3">
      <c r="A99" s="831" t="s">
        <v>567</v>
      </c>
      <c r="B99" s="832" t="s">
        <v>568</v>
      </c>
      <c r="C99" s="835" t="s">
        <v>581</v>
      </c>
      <c r="D99" s="863" t="s">
        <v>582</v>
      </c>
      <c r="E99" s="835" t="s">
        <v>2327</v>
      </c>
      <c r="F99" s="863" t="s">
        <v>2328</v>
      </c>
      <c r="G99" s="835" t="s">
        <v>2446</v>
      </c>
      <c r="H99" s="835" t="s">
        <v>2447</v>
      </c>
      <c r="I99" s="849">
        <v>1.9199999570846558</v>
      </c>
      <c r="J99" s="849">
        <v>50</v>
      </c>
      <c r="K99" s="850">
        <v>96</v>
      </c>
    </row>
    <row r="100" spans="1:11" ht="14.4" customHeight="1" x14ac:dyDescent="0.3">
      <c r="A100" s="831" t="s">
        <v>567</v>
      </c>
      <c r="B100" s="832" t="s">
        <v>568</v>
      </c>
      <c r="C100" s="835" t="s">
        <v>581</v>
      </c>
      <c r="D100" s="863" t="s">
        <v>582</v>
      </c>
      <c r="E100" s="835" t="s">
        <v>2327</v>
      </c>
      <c r="F100" s="863" t="s">
        <v>2328</v>
      </c>
      <c r="G100" s="835" t="s">
        <v>2448</v>
      </c>
      <c r="H100" s="835" t="s">
        <v>2449</v>
      </c>
      <c r="I100" s="849">
        <v>2.164000082015991</v>
      </c>
      <c r="J100" s="849">
        <v>275</v>
      </c>
      <c r="K100" s="850">
        <v>594.75</v>
      </c>
    </row>
    <row r="101" spans="1:11" ht="14.4" customHeight="1" x14ac:dyDescent="0.3">
      <c r="A101" s="831" t="s">
        <v>567</v>
      </c>
      <c r="B101" s="832" t="s">
        <v>568</v>
      </c>
      <c r="C101" s="835" t="s">
        <v>581</v>
      </c>
      <c r="D101" s="863" t="s">
        <v>582</v>
      </c>
      <c r="E101" s="835" t="s">
        <v>2327</v>
      </c>
      <c r="F101" s="863" t="s">
        <v>2328</v>
      </c>
      <c r="G101" s="835" t="s">
        <v>2450</v>
      </c>
      <c r="H101" s="835" t="s">
        <v>2451</v>
      </c>
      <c r="I101" s="849">
        <v>4.429999828338623</v>
      </c>
      <c r="J101" s="849">
        <v>40</v>
      </c>
      <c r="K101" s="850">
        <v>177.19999694824219</v>
      </c>
    </row>
    <row r="102" spans="1:11" ht="14.4" customHeight="1" x14ac:dyDescent="0.3">
      <c r="A102" s="831" t="s">
        <v>567</v>
      </c>
      <c r="B102" s="832" t="s">
        <v>568</v>
      </c>
      <c r="C102" s="835" t="s">
        <v>581</v>
      </c>
      <c r="D102" s="863" t="s">
        <v>582</v>
      </c>
      <c r="E102" s="835" t="s">
        <v>2327</v>
      </c>
      <c r="F102" s="863" t="s">
        <v>2328</v>
      </c>
      <c r="G102" s="835" t="s">
        <v>2448</v>
      </c>
      <c r="H102" s="835" t="s">
        <v>2452</v>
      </c>
      <c r="I102" s="849">
        <v>2.1666667461395264</v>
      </c>
      <c r="J102" s="849">
        <v>150</v>
      </c>
      <c r="K102" s="850">
        <v>325</v>
      </c>
    </row>
    <row r="103" spans="1:11" ht="14.4" customHeight="1" x14ac:dyDescent="0.3">
      <c r="A103" s="831" t="s">
        <v>567</v>
      </c>
      <c r="B103" s="832" t="s">
        <v>568</v>
      </c>
      <c r="C103" s="835" t="s">
        <v>581</v>
      </c>
      <c r="D103" s="863" t="s">
        <v>582</v>
      </c>
      <c r="E103" s="835" t="s">
        <v>2327</v>
      </c>
      <c r="F103" s="863" t="s">
        <v>2328</v>
      </c>
      <c r="G103" s="835" t="s">
        <v>2453</v>
      </c>
      <c r="H103" s="835" t="s">
        <v>2454</v>
      </c>
      <c r="I103" s="849">
        <v>21.229999542236328</v>
      </c>
      <c r="J103" s="849">
        <v>10</v>
      </c>
      <c r="K103" s="850">
        <v>212.30000305175781</v>
      </c>
    </row>
    <row r="104" spans="1:11" ht="14.4" customHeight="1" x14ac:dyDescent="0.3">
      <c r="A104" s="831" t="s">
        <v>567</v>
      </c>
      <c r="B104" s="832" t="s">
        <v>568</v>
      </c>
      <c r="C104" s="835" t="s">
        <v>581</v>
      </c>
      <c r="D104" s="863" t="s">
        <v>582</v>
      </c>
      <c r="E104" s="835" t="s">
        <v>2327</v>
      </c>
      <c r="F104" s="863" t="s">
        <v>2328</v>
      </c>
      <c r="G104" s="835" t="s">
        <v>2455</v>
      </c>
      <c r="H104" s="835" t="s">
        <v>2456</v>
      </c>
      <c r="I104" s="849">
        <v>5</v>
      </c>
      <c r="J104" s="849">
        <v>20</v>
      </c>
      <c r="K104" s="850">
        <v>100</v>
      </c>
    </row>
    <row r="105" spans="1:11" ht="14.4" customHeight="1" x14ac:dyDescent="0.3">
      <c r="A105" s="831" t="s">
        <v>567</v>
      </c>
      <c r="B105" s="832" t="s">
        <v>568</v>
      </c>
      <c r="C105" s="835" t="s">
        <v>581</v>
      </c>
      <c r="D105" s="863" t="s">
        <v>582</v>
      </c>
      <c r="E105" s="835" t="s">
        <v>2327</v>
      </c>
      <c r="F105" s="863" t="s">
        <v>2328</v>
      </c>
      <c r="G105" s="835" t="s">
        <v>2457</v>
      </c>
      <c r="H105" s="835" t="s">
        <v>2458</v>
      </c>
      <c r="I105" s="849">
        <v>2.5149999856948853</v>
      </c>
      <c r="J105" s="849">
        <v>200</v>
      </c>
      <c r="K105" s="850">
        <v>503</v>
      </c>
    </row>
    <row r="106" spans="1:11" ht="14.4" customHeight="1" x14ac:dyDescent="0.3">
      <c r="A106" s="831" t="s">
        <v>567</v>
      </c>
      <c r="B106" s="832" t="s">
        <v>568</v>
      </c>
      <c r="C106" s="835" t="s">
        <v>581</v>
      </c>
      <c r="D106" s="863" t="s">
        <v>582</v>
      </c>
      <c r="E106" s="835" t="s">
        <v>2327</v>
      </c>
      <c r="F106" s="863" t="s">
        <v>2328</v>
      </c>
      <c r="G106" s="835" t="s">
        <v>2450</v>
      </c>
      <c r="H106" s="835" t="s">
        <v>2459</v>
      </c>
      <c r="I106" s="849">
        <v>4.429999828338623</v>
      </c>
      <c r="J106" s="849">
        <v>50</v>
      </c>
      <c r="K106" s="850">
        <v>221.5</v>
      </c>
    </row>
    <row r="107" spans="1:11" ht="14.4" customHeight="1" x14ac:dyDescent="0.3">
      <c r="A107" s="831" t="s">
        <v>567</v>
      </c>
      <c r="B107" s="832" t="s">
        <v>568</v>
      </c>
      <c r="C107" s="835" t="s">
        <v>581</v>
      </c>
      <c r="D107" s="863" t="s">
        <v>582</v>
      </c>
      <c r="E107" s="835" t="s">
        <v>2327</v>
      </c>
      <c r="F107" s="863" t="s">
        <v>2328</v>
      </c>
      <c r="G107" s="835" t="s">
        <v>2460</v>
      </c>
      <c r="H107" s="835" t="s">
        <v>2461</v>
      </c>
      <c r="I107" s="849">
        <v>21.229999542236328</v>
      </c>
      <c r="J107" s="849">
        <v>50</v>
      </c>
      <c r="K107" s="850">
        <v>1061.5</v>
      </c>
    </row>
    <row r="108" spans="1:11" ht="14.4" customHeight="1" x14ac:dyDescent="0.3">
      <c r="A108" s="831" t="s">
        <v>567</v>
      </c>
      <c r="B108" s="832" t="s">
        <v>568</v>
      </c>
      <c r="C108" s="835" t="s">
        <v>581</v>
      </c>
      <c r="D108" s="863" t="s">
        <v>582</v>
      </c>
      <c r="E108" s="835" t="s">
        <v>2327</v>
      </c>
      <c r="F108" s="863" t="s">
        <v>2328</v>
      </c>
      <c r="G108" s="835" t="s">
        <v>2460</v>
      </c>
      <c r="H108" s="835" t="s">
        <v>2462</v>
      </c>
      <c r="I108" s="849">
        <v>21.229999542236328</v>
      </c>
      <c r="J108" s="849">
        <v>200</v>
      </c>
      <c r="K108" s="850">
        <v>4246</v>
      </c>
    </row>
    <row r="109" spans="1:11" ht="14.4" customHeight="1" x14ac:dyDescent="0.3">
      <c r="A109" s="831" t="s">
        <v>567</v>
      </c>
      <c r="B109" s="832" t="s">
        <v>568</v>
      </c>
      <c r="C109" s="835" t="s">
        <v>581</v>
      </c>
      <c r="D109" s="863" t="s">
        <v>582</v>
      </c>
      <c r="E109" s="835" t="s">
        <v>2463</v>
      </c>
      <c r="F109" s="863" t="s">
        <v>2464</v>
      </c>
      <c r="G109" s="835" t="s">
        <v>2465</v>
      </c>
      <c r="H109" s="835" t="s">
        <v>2466</v>
      </c>
      <c r="I109" s="849">
        <v>10.537500262260437</v>
      </c>
      <c r="J109" s="849">
        <v>3800</v>
      </c>
      <c r="K109" s="850">
        <v>39954</v>
      </c>
    </row>
    <row r="110" spans="1:11" ht="14.4" customHeight="1" x14ac:dyDescent="0.3">
      <c r="A110" s="831" t="s">
        <v>567</v>
      </c>
      <c r="B110" s="832" t="s">
        <v>568</v>
      </c>
      <c r="C110" s="835" t="s">
        <v>581</v>
      </c>
      <c r="D110" s="863" t="s">
        <v>582</v>
      </c>
      <c r="E110" s="835" t="s">
        <v>2463</v>
      </c>
      <c r="F110" s="863" t="s">
        <v>2464</v>
      </c>
      <c r="G110" s="835" t="s">
        <v>2467</v>
      </c>
      <c r="H110" s="835" t="s">
        <v>2468</v>
      </c>
      <c r="I110" s="849">
        <v>16.450000762939453</v>
      </c>
      <c r="J110" s="849">
        <v>10</v>
      </c>
      <c r="K110" s="850">
        <v>164.5</v>
      </c>
    </row>
    <row r="111" spans="1:11" ht="14.4" customHeight="1" x14ac:dyDescent="0.3">
      <c r="A111" s="831" t="s">
        <v>567</v>
      </c>
      <c r="B111" s="832" t="s">
        <v>568</v>
      </c>
      <c r="C111" s="835" t="s">
        <v>581</v>
      </c>
      <c r="D111" s="863" t="s">
        <v>582</v>
      </c>
      <c r="E111" s="835" t="s">
        <v>2469</v>
      </c>
      <c r="F111" s="863" t="s">
        <v>2470</v>
      </c>
      <c r="G111" s="835" t="s">
        <v>2471</v>
      </c>
      <c r="H111" s="835" t="s">
        <v>2472</v>
      </c>
      <c r="I111" s="849">
        <v>26.569999694824219</v>
      </c>
      <c r="J111" s="849">
        <v>180</v>
      </c>
      <c r="K111" s="850">
        <v>4781.7000732421875</v>
      </c>
    </row>
    <row r="112" spans="1:11" ht="14.4" customHeight="1" x14ac:dyDescent="0.3">
      <c r="A112" s="831" t="s">
        <v>567</v>
      </c>
      <c r="B112" s="832" t="s">
        <v>568</v>
      </c>
      <c r="C112" s="835" t="s">
        <v>581</v>
      </c>
      <c r="D112" s="863" t="s">
        <v>582</v>
      </c>
      <c r="E112" s="835" t="s">
        <v>2469</v>
      </c>
      <c r="F112" s="863" t="s">
        <v>2470</v>
      </c>
      <c r="G112" s="835" t="s">
        <v>2473</v>
      </c>
      <c r="H112" s="835" t="s">
        <v>2474</v>
      </c>
      <c r="I112" s="849">
        <v>39.680000305175781</v>
      </c>
      <c r="J112" s="849">
        <v>72</v>
      </c>
      <c r="K112" s="850">
        <v>2856.60009765625</v>
      </c>
    </row>
    <row r="113" spans="1:11" ht="14.4" customHeight="1" x14ac:dyDescent="0.3">
      <c r="A113" s="831" t="s">
        <v>567</v>
      </c>
      <c r="B113" s="832" t="s">
        <v>568</v>
      </c>
      <c r="C113" s="835" t="s">
        <v>581</v>
      </c>
      <c r="D113" s="863" t="s">
        <v>582</v>
      </c>
      <c r="E113" s="835" t="s">
        <v>2469</v>
      </c>
      <c r="F113" s="863" t="s">
        <v>2470</v>
      </c>
      <c r="G113" s="835" t="s">
        <v>2475</v>
      </c>
      <c r="H113" s="835" t="s">
        <v>2476</v>
      </c>
      <c r="I113" s="849">
        <v>60.369998931884766</v>
      </c>
      <c r="J113" s="849">
        <v>120</v>
      </c>
      <c r="K113" s="850">
        <v>7244.7998046875</v>
      </c>
    </row>
    <row r="114" spans="1:11" ht="14.4" customHeight="1" x14ac:dyDescent="0.3">
      <c r="A114" s="831" t="s">
        <v>567</v>
      </c>
      <c r="B114" s="832" t="s">
        <v>568</v>
      </c>
      <c r="C114" s="835" t="s">
        <v>581</v>
      </c>
      <c r="D114" s="863" t="s">
        <v>582</v>
      </c>
      <c r="E114" s="835" t="s">
        <v>2469</v>
      </c>
      <c r="F114" s="863" t="s">
        <v>2470</v>
      </c>
      <c r="G114" s="835" t="s">
        <v>2477</v>
      </c>
      <c r="H114" s="835" t="s">
        <v>2478</v>
      </c>
      <c r="I114" s="849">
        <v>60.369998931884766</v>
      </c>
      <c r="J114" s="849">
        <v>72</v>
      </c>
      <c r="K114" s="850">
        <v>4346.64013671875</v>
      </c>
    </row>
    <row r="115" spans="1:11" ht="14.4" customHeight="1" x14ac:dyDescent="0.3">
      <c r="A115" s="831" t="s">
        <v>567</v>
      </c>
      <c r="B115" s="832" t="s">
        <v>568</v>
      </c>
      <c r="C115" s="835" t="s">
        <v>581</v>
      </c>
      <c r="D115" s="863" t="s">
        <v>582</v>
      </c>
      <c r="E115" s="835" t="s">
        <v>2469</v>
      </c>
      <c r="F115" s="863" t="s">
        <v>2470</v>
      </c>
      <c r="G115" s="835" t="s">
        <v>2479</v>
      </c>
      <c r="H115" s="835" t="s">
        <v>2480</v>
      </c>
      <c r="I115" s="849">
        <v>30.309999465942383</v>
      </c>
      <c r="J115" s="849">
        <v>12</v>
      </c>
      <c r="K115" s="850">
        <v>363.75</v>
      </c>
    </row>
    <row r="116" spans="1:11" ht="14.4" customHeight="1" x14ac:dyDescent="0.3">
      <c r="A116" s="831" t="s">
        <v>567</v>
      </c>
      <c r="B116" s="832" t="s">
        <v>568</v>
      </c>
      <c r="C116" s="835" t="s">
        <v>581</v>
      </c>
      <c r="D116" s="863" t="s">
        <v>582</v>
      </c>
      <c r="E116" s="835" t="s">
        <v>2469</v>
      </c>
      <c r="F116" s="863" t="s">
        <v>2470</v>
      </c>
      <c r="G116" s="835" t="s">
        <v>2481</v>
      </c>
      <c r="H116" s="835" t="s">
        <v>2482</v>
      </c>
      <c r="I116" s="849">
        <v>40.200000762939453</v>
      </c>
      <c r="J116" s="849">
        <v>108</v>
      </c>
      <c r="K116" s="850">
        <v>4341.4400634765625</v>
      </c>
    </row>
    <row r="117" spans="1:11" ht="14.4" customHeight="1" x14ac:dyDescent="0.3">
      <c r="A117" s="831" t="s">
        <v>567</v>
      </c>
      <c r="B117" s="832" t="s">
        <v>568</v>
      </c>
      <c r="C117" s="835" t="s">
        <v>581</v>
      </c>
      <c r="D117" s="863" t="s">
        <v>582</v>
      </c>
      <c r="E117" s="835" t="s">
        <v>2469</v>
      </c>
      <c r="F117" s="863" t="s">
        <v>2470</v>
      </c>
      <c r="G117" s="835" t="s">
        <v>2483</v>
      </c>
      <c r="H117" s="835" t="s">
        <v>2484</v>
      </c>
      <c r="I117" s="849">
        <v>30.200000762939453</v>
      </c>
      <c r="J117" s="849">
        <v>72</v>
      </c>
      <c r="K117" s="850">
        <v>2174.419921875</v>
      </c>
    </row>
    <row r="118" spans="1:11" ht="14.4" customHeight="1" x14ac:dyDescent="0.3">
      <c r="A118" s="831" t="s">
        <v>567</v>
      </c>
      <c r="B118" s="832" t="s">
        <v>568</v>
      </c>
      <c r="C118" s="835" t="s">
        <v>581</v>
      </c>
      <c r="D118" s="863" t="s">
        <v>582</v>
      </c>
      <c r="E118" s="835" t="s">
        <v>2469</v>
      </c>
      <c r="F118" s="863" t="s">
        <v>2470</v>
      </c>
      <c r="G118" s="835" t="s">
        <v>2485</v>
      </c>
      <c r="H118" s="835" t="s">
        <v>2486</v>
      </c>
      <c r="I118" s="849">
        <v>63.130001068115234</v>
      </c>
      <c r="J118" s="849">
        <v>48</v>
      </c>
      <c r="K118" s="850">
        <v>3030.280029296875</v>
      </c>
    </row>
    <row r="119" spans="1:11" ht="14.4" customHeight="1" x14ac:dyDescent="0.3">
      <c r="A119" s="831" t="s">
        <v>567</v>
      </c>
      <c r="B119" s="832" t="s">
        <v>568</v>
      </c>
      <c r="C119" s="835" t="s">
        <v>581</v>
      </c>
      <c r="D119" s="863" t="s">
        <v>582</v>
      </c>
      <c r="E119" s="835" t="s">
        <v>2487</v>
      </c>
      <c r="F119" s="863" t="s">
        <v>2488</v>
      </c>
      <c r="G119" s="835" t="s">
        <v>2489</v>
      </c>
      <c r="H119" s="835" t="s">
        <v>2490</v>
      </c>
      <c r="I119" s="849">
        <v>0.28666667143503827</v>
      </c>
      <c r="J119" s="849">
        <v>3000</v>
      </c>
      <c r="K119" s="850">
        <v>860</v>
      </c>
    </row>
    <row r="120" spans="1:11" ht="14.4" customHeight="1" x14ac:dyDescent="0.3">
      <c r="A120" s="831" t="s">
        <v>567</v>
      </c>
      <c r="B120" s="832" t="s">
        <v>568</v>
      </c>
      <c r="C120" s="835" t="s">
        <v>581</v>
      </c>
      <c r="D120" s="863" t="s">
        <v>582</v>
      </c>
      <c r="E120" s="835" t="s">
        <v>2487</v>
      </c>
      <c r="F120" s="863" t="s">
        <v>2488</v>
      </c>
      <c r="G120" s="835" t="s">
        <v>2491</v>
      </c>
      <c r="H120" s="835" t="s">
        <v>2492</v>
      </c>
      <c r="I120" s="849">
        <v>0.54500001668930054</v>
      </c>
      <c r="J120" s="849">
        <v>1400</v>
      </c>
      <c r="K120" s="850">
        <v>766</v>
      </c>
    </row>
    <row r="121" spans="1:11" ht="14.4" customHeight="1" x14ac:dyDescent="0.3">
      <c r="A121" s="831" t="s">
        <v>567</v>
      </c>
      <c r="B121" s="832" t="s">
        <v>568</v>
      </c>
      <c r="C121" s="835" t="s">
        <v>581</v>
      </c>
      <c r="D121" s="863" t="s">
        <v>582</v>
      </c>
      <c r="E121" s="835" t="s">
        <v>2487</v>
      </c>
      <c r="F121" s="863" t="s">
        <v>2488</v>
      </c>
      <c r="G121" s="835" t="s">
        <v>2493</v>
      </c>
      <c r="H121" s="835" t="s">
        <v>2494</v>
      </c>
      <c r="I121" s="849">
        <v>0.89000000556310022</v>
      </c>
      <c r="J121" s="849">
        <v>2100</v>
      </c>
      <c r="K121" s="850">
        <v>1842</v>
      </c>
    </row>
    <row r="122" spans="1:11" ht="14.4" customHeight="1" x14ac:dyDescent="0.3">
      <c r="A122" s="831" t="s">
        <v>567</v>
      </c>
      <c r="B122" s="832" t="s">
        <v>568</v>
      </c>
      <c r="C122" s="835" t="s">
        <v>581</v>
      </c>
      <c r="D122" s="863" t="s">
        <v>582</v>
      </c>
      <c r="E122" s="835" t="s">
        <v>2487</v>
      </c>
      <c r="F122" s="863" t="s">
        <v>2488</v>
      </c>
      <c r="G122" s="835" t="s">
        <v>2495</v>
      </c>
      <c r="H122" s="835" t="s">
        <v>2496</v>
      </c>
      <c r="I122" s="849">
        <v>2.6700000762939453</v>
      </c>
      <c r="J122" s="849">
        <v>100</v>
      </c>
      <c r="K122" s="850">
        <v>266.55999755859375</v>
      </c>
    </row>
    <row r="123" spans="1:11" ht="14.4" customHeight="1" x14ac:dyDescent="0.3">
      <c r="A123" s="831" t="s">
        <v>567</v>
      </c>
      <c r="B123" s="832" t="s">
        <v>568</v>
      </c>
      <c r="C123" s="835" t="s">
        <v>581</v>
      </c>
      <c r="D123" s="863" t="s">
        <v>582</v>
      </c>
      <c r="E123" s="835" t="s">
        <v>2487</v>
      </c>
      <c r="F123" s="863" t="s">
        <v>2488</v>
      </c>
      <c r="G123" s="835" t="s">
        <v>2497</v>
      </c>
      <c r="H123" s="835" t="s">
        <v>2498</v>
      </c>
      <c r="I123" s="849">
        <v>1.803999948501587</v>
      </c>
      <c r="J123" s="849">
        <v>500</v>
      </c>
      <c r="K123" s="850">
        <v>902</v>
      </c>
    </row>
    <row r="124" spans="1:11" ht="14.4" customHeight="1" x14ac:dyDescent="0.3">
      <c r="A124" s="831" t="s">
        <v>567</v>
      </c>
      <c r="B124" s="832" t="s">
        <v>568</v>
      </c>
      <c r="C124" s="835" t="s">
        <v>581</v>
      </c>
      <c r="D124" s="863" t="s">
        <v>582</v>
      </c>
      <c r="E124" s="835" t="s">
        <v>2487</v>
      </c>
      <c r="F124" s="863" t="s">
        <v>2488</v>
      </c>
      <c r="G124" s="835" t="s">
        <v>2499</v>
      </c>
      <c r="H124" s="835" t="s">
        <v>2500</v>
      </c>
      <c r="I124" s="849">
        <v>1.8024999499320984</v>
      </c>
      <c r="J124" s="849">
        <v>500</v>
      </c>
      <c r="K124" s="850">
        <v>902</v>
      </c>
    </row>
    <row r="125" spans="1:11" ht="14.4" customHeight="1" x14ac:dyDescent="0.3">
      <c r="A125" s="831" t="s">
        <v>567</v>
      </c>
      <c r="B125" s="832" t="s">
        <v>568</v>
      </c>
      <c r="C125" s="835" t="s">
        <v>581</v>
      </c>
      <c r="D125" s="863" t="s">
        <v>582</v>
      </c>
      <c r="E125" s="835" t="s">
        <v>2501</v>
      </c>
      <c r="F125" s="863" t="s">
        <v>2502</v>
      </c>
      <c r="G125" s="835" t="s">
        <v>2503</v>
      </c>
      <c r="H125" s="835" t="s">
        <v>2504</v>
      </c>
      <c r="I125" s="849">
        <v>0.81999999284744263</v>
      </c>
      <c r="J125" s="849">
        <v>2000</v>
      </c>
      <c r="K125" s="850">
        <v>1640</v>
      </c>
    </row>
    <row r="126" spans="1:11" ht="14.4" customHeight="1" x14ac:dyDescent="0.3">
      <c r="A126" s="831" t="s">
        <v>567</v>
      </c>
      <c r="B126" s="832" t="s">
        <v>568</v>
      </c>
      <c r="C126" s="835" t="s">
        <v>581</v>
      </c>
      <c r="D126" s="863" t="s">
        <v>582</v>
      </c>
      <c r="E126" s="835" t="s">
        <v>2501</v>
      </c>
      <c r="F126" s="863" t="s">
        <v>2502</v>
      </c>
      <c r="G126" s="835" t="s">
        <v>2505</v>
      </c>
      <c r="H126" s="835" t="s">
        <v>2506</v>
      </c>
      <c r="I126" s="849">
        <v>0.6875</v>
      </c>
      <c r="J126" s="849">
        <v>11800</v>
      </c>
      <c r="K126" s="850">
        <v>8122</v>
      </c>
    </row>
    <row r="127" spans="1:11" ht="14.4" customHeight="1" x14ac:dyDescent="0.3">
      <c r="A127" s="831" t="s">
        <v>567</v>
      </c>
      <c r="B127" s="832" t="s">
        <v>568</v>
      </c>
      <c r="C127" s="835" t="s">
        <v>581</v>
      </c>
      <c r="D127" s="863" t="s">
        <v>582</v>
      </c>
      <c r="E127" s="835" t="s">
        <v>2501</v>
      </c>
      <c r="F127" s="863" t="s">
        <v>2502</v>
      </c>
      <c r="G127" s="835" t="s">
        <v>2507</v>
      </c>
      <c r="H127" s="835" t="s">
        <v>2508</v>
      </c>
      <c r="I127" s="849">
        <v>0.68999999761581421</v>
      </c>
      <c r="J127" s="849">
        <v>6000</v>
      </c>
      <c r="K127" s="850">
        <v>4140</v>
      </c>
    </row>
    <row r="128" spans="1:11" ht="14.4" customHeight="1" x14ac:dyDescent="0.3">
      <c r="A128" s="831" t="s">
        <v>567</v>
      </c>
      <c r="B128" s="832" t="s">
        <v>568</v>
      </c>
      <c r="C128" s="835" t="s">
        <v>581</v>
      </c>
      <c r="D128" s="863" t="s">
        <v>582</v>
      </c>
      <c r="E128" s="835" t="s">
        <v>2509</v>
      </c>
      <c r="F128" s="863" t="s">
        <v>2510</v>
      </c>
      <c r="G128" s="835" t="s">
        <v>2511</v>
      </c>
      <c r="H128" s="835" t="s">
        <v>2512</v>
      </c>
      <c r="I128" s="849">
        <v>5526.06005859375</v>
      </c>
      <c r="J128" s="849">
        <v>2</v>
      </c>
      <c r="K128" s="850">
        <v>11052.1103515625</v>
      </c>
    </row>
    <row r="129" spans="1:11" ht="14.4" customHeight="1" x14ac:dyDescent="0.3">
      <c r="A129" s="831" t="s">
        <v>567</v>
      </c>
      <c r="B129" s="832" t="s">
        <v>568</v>
      </c>
      <c r="C129" s="835" t="s">
        <v>581</v>
      </c>
      <c r="D129" s="863" t="s">
        <v>582</v>
      </c>
      <c r="E129" s="835" t="s">
        <v>2509</v>
      </c>
      <c r="F129" s="863" t="s">
        <v>2510</v>
      </c>
      <c r="G129" s="835" t="s">
        <v>2513</v>
      </c>
      <c r="H129" s="835" t="s">
        <v>2514</v>
      </c>
      <c r="I129" s="849">
        <v>442.3900146484375</v>
      </c>
      <c r="J129" s="849">
        <v>10</v>
      </c>
      <c r="K129" s="850">
        <v>4423.8798828125</v>
      </c>
    </row>
    <row r="130" spans="1:11" ht="14.4" customHeight="1" x14ac:dyDescent="0.3">
      <c r="A130" s="831" t="s">
        <v>567</v>
      </c>
      <c r="B130" s="832" t="s">
        <v>568</v>
      </c>
      <c r="C130" s="835" t="s">
        <v>581</v>
      </c>
      <c r="D130" s="863" t="s">
        <v>582</v>
      </c>
      <c r="E130" s="835" t="s">
        <v>2515</v>
      </c>
      <c r="F130" s="863" t="s">
        <v>2516</v>
      </c>
      <c r="G130" s="835" t="s">
        <v>2517</v>
      </c>
      <c r="H130" s="835" t="s">
        <v>2518</v>
      </c>
      <c r="I130" s="849">
        <v>19.969999313354492</v>
      </c>
      <c r="J130" s="849">
        <v>50</v>
      </c>
      <c r="K130" s="850">
        <v>998.5</v>
      </c>
    </row>
    <row r="131" spans="1:11" ht="14.4" customHeight="1" x14ac:dyDescent="0.3">
      <c r="A131" s="831" t="s">
        <v>567</v>
      </c>
      <c r="B131" s="832" t="s">
        <v>568</v>
      </c>
      <c r="C131" s="835" t="s">
        <v>581</v>
      </c>
      <c r="D131" s="863" t="s">
        <v>582</v>
      </c>
      <c r="E131" s="835" t="s">
        <v>2515</v>
      </c>
      <c r="F131" s="863" t="s">
        <v>2516</v>
      </c>
      <c r="G131" s="835" t="s">
        <v>2519</v>
      </c>
      <c r="H131" s="835" t="s">
        <v>2520</v>
      </c>
      <c r="I131" s="849">
        <v>60.540000915527344</v>
      </c>
      <c r="J131" s="849">
        <v>50</v>
      </c>
      <c r="K131" s="850">
        <v>3026.820068359375</v>
      </c>
    </row>
    <row r="132" spans="1:11" ht="14.4" customHeight="1" x14ac:dyDescent="0.3">
      <c r="A132" s="831" t="s">
        <v>567</v>
      </c>
      <c r="B132" s="832" t="s">
        <v>568</v>
      </c>
      <c r="C132" s="835" t="s">
        <v>586</v>
      </c>
      <c r="D132" s="863" t="s">
        <v>587</v>
      </c>
      <c r="E132" s="835" t="s">
        <v>2521</v>
      </c>
      <c r="F132" s="863" t="s">
        <v>2522</v>
      </c>
      <c r="G132" s="835" t="s">
        <v>2523</v>
      </c>
      <c r="H132" s="835" t="s">
        <v>2524</v>
      </c>
      <c r="I132" s="849">
        <v>5.967499852180481</v>
      </c>
      <c r="J132" s="849">
        <v>600</v>
      </c>
      <c r="K132" s="850">
        <v>3579.5899658203125</v>
      </c>
    </row>
    <row r="133" spans="1:11" ht="14.4" customHeight="1" x14ac:dyDescent="0.3">
      <c r="A133" s="831" t="s">
        <v>567</v>
      </c>
      <c r="B133" s="832" t="s">
        <v>568</v>
      </c>
      <c r="C133" s="835" t="s">
        <v>586</v>
      </c>
      <c r="D133" s="863" t="s">
        <v>587</v>
      </c>
      <c r="E133" s="835" t="s">
        <v>2261</v>
      </c>
      <c r="F133" s="863" t="s">
        <v>2262</v>
      </c>
      <c r="G133" s="835" t="s">
        <v>2525</v>
      </c>
      <c r="H133" s="835" t="s">
        <v>2526</v>
      </c>
      <c r="I133" s="849">
        <v>6.25</v>
      </c>
      <c r="J133" s="849">
        <v>100</v>
      </c>
      <c r="K133" s="850">
        <v>625</v>
      </c>
    </row>
    <row r="134" spans="1:11" ht="14.4" customHeight="1" x14ac:dyDescent="0.3">
      <c r="A134" s="831" t="s">
        <v>567</v>
      </c>
      <c r="B134" s="832" t="s">
        <v>568</v>
      </c>
      <c r="C134" s="835" t="s">
        <v>586</v>
      </c>
      <c r="D134" s="863" t="s">
        <v>587</v>
      </c>
      <c r="E134" s="835" t="s">
        <v>2261</v>
      </c>
      <c r="F134" s="863" t="s">
        <v>2262</v>
      </c>
      <c r="G134" s="835" t="s">
        <v>2527</v>
      </c>
      <c r="H134" s="835" t="s">
        <v>2528</v>
      </c>
      <c r="I134" s="849">
        <v>0.87999999523162842</v>
      </c>
      <c r="J134" s="849">
        <v>1000</v>
      </c>
      <c r="K134" s="850">
        <v>880</v>
      </c>
    </row>
    <row r="135" spans="1:11" ht="14.4" customHeight="1" x14ac:dyDescent="0.3">
      <c r="A135" s="831" t="s">
        <v>567</v>
      </c>
      <c r="B135" s="832" t="s">
        <v>568</v>
      </c>
      <c r="C135" s="835" t="s">
        <v>586</v>
      </c>
      <c r="D135" s="863" t="s">
        <v>587</v>
      </c>
      <c r="E135" s="835" t="s">
        <v>2261</v>
      </c>
      <c r="F135" s="863" t="s">
        <v>2262</v>
      </c>
      <c r="G135" s="835" t="s">
        <v>2529</v>
      </c>
      <c r="H135" s="835" t="s">
        <v>2530</v>
      </c>
      <c r="I135" s="849">
        <v>0.62666666507720947</v>
      </c>
      <c r="J135" s="849">
        <v>2500</v>
      </c>
      <c r="K135" s="850">
        <v>1565</v>
      </c>
    </row>
    <row r="136" spans="1:11" ht="14.4" customHeight="1" x14ac:dyDescent="0.3">
      <c r="A136" s="831" t="s">
        <v>567</v>
      </c>
      <c r="B136" s="832" t="s">
        <v>568</v>
      </c>
      <c r="C136" s="835" t="s">
        <v>586</v>
      </c>
      <c r="D136" s="863" t="s">
        <v>587</v>
      </c>
      <c r="E136" s="835" t="s">
        <v>2261</v>
      </c>
      <c r="F136" s="863" t="s">
        <v>2262</v>
      </c>
      <c r="G136" s="835" t="s">
        <v>2531</v>
      </c>
      <c r="H136" s="835" t="s">
        <v>2532</v>
      </c>
      <c r="I136" s="849">
        <v>1.2899999618530273</v>
      </c>
      <c r="J136" s="849">
        <v>2500</v>
      </c>
      <c r="K136" s="850">
        <v>3225</v>
      </c>
    </row>
    <row r="137" spans="1:11" ht="14.4" customHeight="1" x14ac:dyDescent="0.3">
      <c r="A137" s="831" t="s">
        <v>567</v>
      </c>
      <c r="B137" s="832" t="s">
        <v>568</v>
      </c>
      <c r="C137" s="835" t="s">
        <v>586</v>
      </c>
      <c r="D137" s="863" t="s">
        <v>587</v>
      </c>
      <c r="E137" s="835" t="s">
        <v>2261</v>
      </c>
      <c r="F137" s="863" t="s">
        <v>2262</v>
      </c>
      <c r="G137" s="835" t="s">
        <v>2533</v>
      </c>
      <c r="H137" s="835" t="s">
        <v>2534</v>
      </c>
      <c r="I137" s="849">
        <v>0.4699999988079071</v>
      </c>
      <c r="J137" s="849">
        <v>2000</v>
      </c>
      <c r="K137" s="850">
        <v>940</v>
      </c>
    </row>
    <row r="138" spans="1:11" ht="14.4" customHeight="1" x14ac:dyDescent="0.3">
      <c r="A138" s="831" t="s">
        <v>567</v>
      </c>
      <c r="B138" s="832" t="s">
        <v>568</v>
      </c>
      <c r="C138" s="835" t="s">
        <v>586</v>
      </c>
      <c r="D138" s="863" t="s">
        <v>587</v>
      </c>
      <c r="E138" s="835" t="s">
        <v>2261</v>
      </c>
      <c r="F138" s="863" t="s">
        <v>2262</v>
      </c>
      <c r="G138" s="835" t="s">
        <v>2535</v>
      </c>
      <c r="H138" s="835" t="s">
        <v>2536</v>
      </c>
      <c r="I138" s="849">
        <v>1.1799999475479126</v>
      </c>
      <c r="J138" s="849">
        <v>1000</v>
      </c>
      <c r="K138" s="850">
        <v>1180</v>
      </c>
    </row>
    <row r="139" spans="1:11" ht="14.4" customHeight="1" x14ac:dyDescent="0.3">
      <c r="A139" s="831" t="s">
        <v>567</v>
      </c>
      <c r="B139" s="832" t="s">
        <v>568</v>
      </c>
      <c r="C139" s="835" t="s">
        <v>586</v>
      </c>
      <c r="D139" s="863" t="s">
        <v>587</v>
      </c>
      <c r="E139" s="835" t="s">
        <v>2261</v>
      </c>
      <c r="F139" s="863" t="s">
        <v>2262</v>
      </c>
      <c r="G139" s="835" t="s">
        <v>2537</v>
      </c>
      <c r="H139" s="835" t="s">
        <v>2538</v>
      </c>
      <c r="I139" s="849">
        <v>0.25</v>
      </c>
      <c r="J139" s="849">
        <v>37500</v>
      </c>
      <c r="K139" s="850">
        <v>9487.5</v>
      </c>
    </row>
    <row r="140" spans="1:11" ht="14.4" customHeight="1" x14ac:dyDescent="0.3">
      <c r="A140" s="831" t="s">
        <v>567</v>
      </c>
      <c r="B140" s="832" t="s">
        <v>568</v>
      </c>
      <c r="C140" s="835" t="s">
        <v>586</v>
      </c>
      <c r="D140" s="863" t="s">
        <v>587</v>
      </c>
      <c r="E140" s="835" t="s">
        <v>2261</v>
      </c>
      <c r="F140" s="863" t="s">
        <v>2262</v>
      </c>
      <c r="G140" s="835" t="s">
        <v>2539</v>
      </c>
      <c r="H140" s="835" t="s">
        <v>2540</v>
      </c>
      <c r="I140" s="849">
        <v>111.55000305175781</v>
      </c>
      <c r="J140" s="849">
        <v>1</v>
      </c>
      <c r="K140" s="850">
        <v>111.55000305175781</v>
      </c>
    </row>
    <row r="141" spans="1:11" ht="14.4" customHeight="1" x14ac:dyDescent="0.3">
      <c r="A141" s="831" t="s">
        <v>567</v>
      </c>
      <c r="B141" s="832" t="s">
        <v>568</v>
      </c>
      <c r="C141" s="835" t="s">
        <v>586</v>
      </c>
      <c r="D141" s="863" t="s">
        <v>587</v>
      </c>
      <c r="E141" s="835" t="s">
        <v>2261</v>
      </c>
      <c r="F141" s="863" t="s">
        <v>2262</v>
      </c>
      <c r="G141" s="835" t="s">
        <v>2263</v>
      </c>
      <c r="H141" s="835" t="s">
        <v>2264</v>
      </c>
      <c r="I141" s="849">
        <v>18.399999618530273</v>
      </c>
      <c r="J141" s="849">
        <v>100</v>
      </c>
      <c r="K141" s="850">
        <v>1840</v>
      </c>
    </row>
    <row r="142" spans="1:11" ht="14.4" customHeight="1" x14ac:dyDescent="0.3">
      <c r="A142" s="831" t="s">
        <v>567</v>
      </c>
      <c r="B142" s="832" t="s">
        <v>568</v>
      </c>
      <c r="C142" s="835" t="s">
        <v>586</v>
      </c>
      <c r="D142" s="863" t="s">
        <v>587</v>
      </c>
      <c r="E142" s="835" t="s">
        <v>2261</v>
      </c>
      <c r="F142" s="863" t="s">
        <v>2262</v>
      </c>
      <c r="G142" s="835" t="s">
        <v>2541</v>
      </c>
      <c r="H142" s="835" t="s">
        <v>2542</v>
      </c>
      <c r="I142" s="849">
        <v>125.25599975585938</v>
      </c>
      <c r="J142" s="849">
        <v>180</v>
      </c>
      <c r="K142" s="850">
        <v>22560.249755859375</v>
      </c>
    </row>
    <row r="143" spans="1:11" ht="14.4" customHeight="1" x14ac:dyDescent="0.3">
      <c r="A143" s="831" t="s">
        <v>567</v>
      </c>
      <c r="B143" s="832" t="s">
        <v>568</v>
      </c>
      <c r="C143" s="835" t="s">
        <v>586</v>
      </c>
      <c r="D143" s="863" t="s">
        <v>587</v>
      </c>
      <c r="E143" s="835" t="s">
        <v>2261</v>
      </c>
      <c r="F143" s="863" t="s">
        <v>2262</v>
      </c>
      <c r="G143" s="835" t="s">
        <v>2271</v>
      </c>
      <c r="H143" s="835" t="s">
        <v>2272</v>
      </c>
      <c r="I143" s="849">
        <v>2.880000114440918</v>
      </c>
      <c r="J143" s="849">
        <v>100</v>
      </c>
      <c r="K143" s="850">
        <v>288</v>
      </c>
    </row>
    <row r="144" spans="1:11" ht="14.4" customHeight="1" x14ac:dyDescent="0.3">
      <c r="A144" s="831" t="s">
        <v>567</v>
      </c>
      <c r="B144" s="832" t="s">
        <v>568</v>
      </c>
      <c r="C144" s="835" t="s">
        <v>586</v>
      </c>
      <c r="D144" s="863" t="s">
        <v>587</v>
      </c>
      <c r="E144" s="835" t="s">
        <v>2261</v>
      </c>
      <c r="F144" s="863" t="s">
        <v>2262</v>
      </c>
      <c r="G144" s="835" t="s">
        <v>2275</v>
      </c>
      <c r="H144" s="835" t="s">
        <v>2276</v>
      </c>
      <c r="I144" s="849">
        <v>139.16999816894531</v>
      </c>
      <c r="J144" s="849">
        <v>4</v>
      </c>
      <c r="K144" s="850">
        <v>556.67999267578125</v>
      </c>
    </row>
    <row r="145" spans="1:11" ht="14.4" customHeight="1" x14ac:dyDescent="0.3">
      <c r="A145" s="831" t="s">
        <v>567</v>
      </c>
      <c r="B145" s="832" t="s">
        <v>568</v>
      </c>
      <c r="C145" s="835" t="s">
        <v>586</v>
      </c>
      <c r="D145" s="863" t="s">
        <v>587</v>
      </c>
      <c r="E145" s="835" t="s">
        <v>2261</v>
      </c>
      <c r="F145" s="863" t="s">
        <v>2262</v>
      </c>
      <c r="G145" s="835" t="s">
        <v>2277</v>
      </c>
      <c r="H145" s="835" t="s">
        <v>2278</v>
      </c>
      <c r="I145" s="849">
        <v>599.1500244140625</v>
      </c>
      <c r="J145" s="849">
        <v>3</v>
      </c>
      <c r="K145" s="850">
        <v>1797.449951171875</v>
      </c>
    </row>
    <row r="146" spans="1:11" ht="14.4" customHeight="1" x14ac:dyDescent="0.3">
      <c r="A146" s="831" t="s">
        <v>567</v>
      </c>
      <c r="B146" s="832" t="s">
        <v>568</v>
      </c>
      <c r="C146" s="835" t="s">
        <v>586</v>
      </c>
      <c r="D146" s="863" t="s">
        <v>587</v>
      </c>
      <c r="E146" s="835" t="s">
        <v>2261</v>
      </c>
      <c r="F146" s="863" t="s">
        <v>2262</v>
      </c>
      <c r="G146" s="835" t="s">
        <v>2281</v>
      </c>
      <c r="H146" s="835" t="s">
        <v>2282</v>
      </c>
      <c r="I146" s="849">
        <v>9.1700000762939453</v>
      </c>
      <c r="J146" s="849">
        <v>50</v>
      </c>
      <c r="K146" s="850">
        <v>458.27999877929687</v>
      </c>
    </row>
    <row r="147" spans="1:11" ht="14.4" customHeight="1" x14ac:dyDescent="0.3">
      <c r="A147" s="831" t="s">
        <v>567</v>
      </c>
      <c r="B147" s="832" t="s">
        <v>568</v>
      </c>
      <c r="C147" s="835" t="s">
        <v>586</v>
      </c>
      <c r="D147" s="863" t="s">
        <v>587</v>
      </c>
      <c r="E147" s="835" t="s">
        <v>2261</v>
      </c>
      <c r="F147" s="863" t="s">
        <v>2262</v>
      </c>
      <c r="G147" s="835" t="s">
        <v>2287</v>
      </c>
      <c r="H147" s="835" t="s">
        <v>2288</v>
      </c>
      <c r="I147" s="849">
        <v>13.013333638509115</v>
      </c>
      <c r="J147" s="849">
        <v>4</v>
      </c>
      <c r="K147" s="850">
        <v>52.05000114440918</v>
      </c>
    </row>
    <row r="148" spans="1:11" ht="14.4" customHeight="1" x14ac:dyDescent="0.3">
      <c r="A148" s="831" t="s">
        <v>567</v>
      </c>
      <c r="B148" s="832" t="s">
        <v>568</v>
      </c>
      <c r="C148" s="835" t="s">
        <v>586</v>
      </c>
      <c r="D148" s="863" t="s">
        <v>587</v>
      </c>
      <c r="E148" s="835" t="s">
        <v>2261</v>
      </c>
      <c r="F148" s="863" t="s">
        <v>2262</v>
      </c>
      <c r="G148" s="835" t="s">
        <v>2289</v>
      </c>
      <c r="H148" s="835" t="s">
        <v>2290</v>
      </c>
      <c r="I148" s="849">
        <v>0.85000002384185791</v>
      </c>
      <c r="J148" s="849">
        <v>100</v>
      </c>
      <c r="K148" s="850">
        <v>85</v>
      </c>
    </row>
    <row r="149" spans="1:11" ht="14.4" customHeight="1" x14ac:dyDescent="0.3">
      <c r="A149" s="831" t="s">
        <v>567</v>
      </c>
      <c r="B149" s="832" t="s">
        <v>568</v>
      </c>
      <c r="C149" s="835" t="s">
        <v>586</v>
      </c>
      <c r="D149" s="863" t="s">
        <v>587</v>
      </c>
      <c r="E149" s="835" t="s">
        <v>2261</v>
      </c>
      <c r="F149" s="863" t="s">
        <v>2262</v>
      </c>
      <c r="G149" s="835" t="s">
        <v>2297</v>
      </c>
      <c r="H149" s="835" t="s">
        <v>2298</v>
      </c>
      <c r="I149" s="849">
        <v>23.920000076293945</v>
      </c>
      <c r="J149" s="849">
        <v>2</v>
      </c>
      <c r="K149" s="850">
        <v>47.840000152587891</v>
      </c>
    </row>
    <row r="150" spans="1:11" ht="14.4" customHeight="1" x14ac:dyDescent="0.3">
      <c r="A150" s="831" t="s">
        <v>567</v>
      </c>
      <c r="B150" s="832" t="s">
        <v>568</v>
      </c>
      <c r="C150" s="835" t="s">
        <v>586</v>
      </c>
      <c r="D150" s="863" t="s">
        <v>587</v>
      </c>
      <c r="E150" s="835" t="s">
        <v>2261</v>
      </c>
      <c r="F150" s="863" t="s">
        <v>2262</v>
      </c>
      <c r="G150" s="835" t="s">
        <v>2299</v>
      </c>
      <c r="H150" s="835" t="s">
        <v>2300</v>
      </c>
      <c r="I150" s="849">
        <v>46.319999694824219</v>
      </c>
      <c r="J150" s="849">
        <v>2</v>
      </c>
      <c r="K150" s="850">
        <v>92.639999389648438</v>
      </c>
    </row>
    <row r="151" spans="1:11" ht="14.4" customHeight="1" x14ac:dyDescent="0.3">
      <c r="A151" s="831" t="s">
        <v>567</v>
      </c>
      <c r="B151" s="832" t="s">
        <v>568</v>
      </c>
      <c r="C151" s="835" t="s">
        <v>586</v>
      </c>
      <c r="D151" s="863" t="s">
        <v>587</v>
      </c>
      <c r="E151" s="835" t="s">
        <v>2261</v>
      </c>
      <c r="F151" s="863" t="s">
        <v>2262</v>
      </c>
      <c r="G151" s="835" t="s">
        <v>2307</v>
      </c>
      <c r="H151" s="835" t="s">
        <v>2308</v>
      </c>
      <c r="I151" s="849">
        <v>10.520000457763672</v>
      </c>
      <c r="J151" s="849">
        <v>66</v>
      </c>
      <c r="K151" s="850">
        <v>694.32000732421875</v>
      </c>
    </row>
    <row r="152" spans="1:11" ht="14.4" customHeight="1" x14ac:dyDescent="0.3">
      <c r="A152" s="831" t="s">
        <v>567</v>
      </c>
      <c r="B152" s="832" t="s">
        <v>568</v>
      </c>
      <c r="C152" s="835" t="s">
        <v>586</v>
      </c>
      <c r="D152" s="863" t="s">
        <v>587</v>
      </c>
      <c r="E152" s="835" t="s">
        <v>2261</v>
      </c>
      <c r="F152" s="863" t="s">
        <v>2262</v>
      </c>
      <c r="G152" s="835" t="s">
        <v>2543</v>
      </c>
      <c r="H152" s="835" t="s">
        <v>2544</v>
      </c>
      <c r="I152" s="849">
        <v>2.5099999904632568</v>
      </c>
      <c r="J152" s="849">
        <v>20</v>
      </c>
      <c r="K152" s="850">
        <v>50.200000762939453</v>
      </c>
    </row>
    <row r="153" spans="1:11" ht="14.4" customHeight="1" x14ac:dyDescent="0.3">
      <c r="A153" s="831" t="s">
        <v>567</v>
      </c>
      <c r="B153" s="832" t="s">
        <v>568</v>
      </c>
      <c r="C153" s="835" t="s">
        <v>586</v>
      </c>
      <c r="D153" s="863" t="s">
        <v>587</v>
      </c>
      <c r="E153" s="835" t="s">
        <v>2261</v>
      </c>
      <c r="F153" s="863" t="s">
        <v>2262</v>
      </c>
      <c r="G153" s="835" t="s">
        <v>2545</v>
      </c>
      <c r="H153" s="835" t="s">
        <v>2546</v>
      </c>
      <c r="I153" s="849">
        <v>3.2599999904632568</v>
      </c>
      <c r="J153" s="849">
        <v>20</v>
      </c>
      <c r="K153" s="850">
        <v>65.199996948242188</v>
      </c>
    </row>
    <row r="154" spans="1:11" ht="14.4" customHeight="1" x14ac:dyDescent="0.3">
      <c r="A154" s="831" t="s">
        <v>567</v>
      </c>
      <c r="B154" s="832" t="s">
        <v>568</v>
      </c>
      <c r="C154" s="835" t="s">
        <v>586</v>
      </c>
      <c r="D154" s="863" t="s">
        <v>587</v>
      </c>
      <c r="E154" s="835" t="s">
        <v>2261</v>
      </c>
      <c r="F154" s="863" t="s">
        <v>2262</v>
      </c>
      <c r="G154" s="835" t="s">
        <v>2547</v>
      </c>
      <c r="H154" s="835" t="s">
        <v>2548</v>
      </c>
      <c r="I154" s="849">
        <v>3.9600000381469727</v>
      </c>
      <c r="J154" s="849">
        <v>20</v>
      </c>
      <c r="K154" s="850">
        <v>79.199996948242187</v>
      </c>
    </row>
    <row r="155" spans="1:11" ht="14.4" customHeight="1" x14ac:dyDescent="0.3">
      <c r="A155" s="831" t="s">
        <v>567</v>
      </c>
      <c r="B155" s="832" t="s">
        <v>568</v>
      </c>
      <c r="C155" s="835" t="s">
        <v>586</v>
      </c>
      <c r="D155" s="863" t="s">
        <v>587</v>
      </c>
      <c r="E155" s="835" t="s">
        <v>2261</v>
      </c>
      <c r="F155" s="863" t="s">
        <v>2262</v>
      </c>
      <c r="G155" s="835" t="s">
        <v>2549</v>
      </c>
      <c r="H155" s="835" t="s">
        <v>2550</v>
      </c>
      <c r="I155" s="849">
        <v>4.4899997711181641</v>
      </c>
      <c r="J155" s="849">
        <v>20</v>
      </c>
      <c r="K155" s="850">
        <v>89.800003051757812</v>
      </c>
    </row>
    <row r="156" spans="1:11" ht="14.4" customHeight="1" x14ac:dyDescent="0.3">
      <c r="A156" s="831" t="s">
        <v>567</v>
      </c>
      <c r="B156" s="832" t="s">
        <v>568</v>
      </c>
      <c r="C156" s="835" t="s">
        <v>586</v>
      </c>
      <c r="D156" s="863" t="s">
        <v>587</v>
      </c>
      <c r="E156" s="835" t="s">
        <v>2261</v>
      </c>
      <c r="F156" s="863" t="s">
        <v>2262</v>
      </c>
      <c r="G156" s="835" t="s">
        <v>2551</v>
      </c>
      <c r="H156" s="835" t="s">
        <v>2552</v>
      </c>
      <c r="I156" s="849">
        <v>2.190000057220459</v>
      </c>
      <c r="J156" s="849">
        <v>20</v>
      </c>
      <c r="K156" s="850">
        <v>43.799999237060547</v>
      </c>
    </row>
    <row r="157" spans="1:11" ht="14.4" customHeight="1" x14ac:dyDescent="0.3">
      <c r="A157" s="831" t="s">
        <v>567</v>
      </c>
      <c r="B157" s="832" t="s">
        <v>568</v>
      </c>
      <c r="C157" s="835" t="s">
        <v>586</v>
      </c>
      <c r="D157" s="863" t="s">
        <v>587</v>
      </c>
      <c r="E157" s="835" t="s">
        <v>2261</v>
      </c>
      <c r="F157" s="863" t="s">
        <v>2262</v>
      </c>
      <c r="G157" s="835" t="s">
        <v>2553</v>
      </c>
      <c r="H157" s="835" t="s">
        <v>2554</v>
      </c>
      <c r="I157" s="849">
        <v>3.559999942779541</v>
      </c>
      <c r="J157" s="849">
        <v>20</v>
      </c>
      <c r="K157" s="850">
        <v>71.199996948242187</v>
      </c>
    </row>
    <row r="158" spans="1:11" ht="14.4" customHeight="1" x14ac:dyDescent="0.3">
      <c r="A158" s="831" t="s">
        <v>567</v>
      </c>
      <c r="B158" s="832" t="s">
        <v>568</v>
      </c>
      <c r="C158" s="835" t="s">
        <v>586</v>
      </c>
      <c r="D158" s="863" t="s">
        <v>587</v>
      </c>
      <c r="E158" s="835" t="s">
        <v>2261</v>
      </c>
      <c r="F158" s="863" t="s">
        <v>2262</v>
      </c>
      <c r="G158" s="835" t="s">
        <v>2555</v>
      </c>
      <c r="H158" s="835" t="s">
        <v>2556</v>
      </c>
      <c r="I158" s="849">
        <v>4.309999942779541</v>
      </c>
      <c r="J158" s="849">
        <v>10</v>
      </c>
      <c r="K158" s="850">
        <v>43.099998474121094</v>
      </c>
    </row>
    <row r="159" spans="1:11" ht="14.4" customHeight="1" x14ac:dyDescent="0.3">
      <c r="A159" s="831" t="s">
        <v>567</v>
      </c>
      <c r="B159" s="832" t="s">
        <v>568</v>
      </c>
      <c r="C159" s="835" t="s">
        <v>586</v>
      </c>
      <c r="D159" s="863" t="s">
        <v>587</v>
      </c>
      <c r="E159" s="835" t="s">
        <v>2261</v>
      </c>
      <c r="F159" s="863" t="s">
        <v>2262</v>
      </c>
      <c r="G159" s="835" t="s">
        <v>2321</v>
      </c>
      <c r="H159" s="835" t="s">
        <v>2322</v>
      </c>
      <c r="I159" s="849">
        <v>39.099998474121094</v>
      </c>
      <c r="J159" s="849">
        <v>20</v>
      </c>
      <c r="K159" s="850">
        <v>782</v>
      </c>
    </row>
    <row r="160" spans="1:11" ht="14.4" customHeight="1" x14ac:dyDescent="0.3">
      <c r="A160" s="831" t="s">
        <v>567</v>
      </c>
      <c r="B160" s="832" t="s">
        <v>568</v>
      </c>
      <c r="C160" s="835" t="s">
        <v>586</v>
      </c>
      <c r="D160" s="863" t="s">
        <v>587</v>
      </c>
      <c r="E160" s="835" t="s">
        <v>2261</v>
      </c>
      <c r="F160" s="863" t="s">
        <v>2262</v>
      </c>
      <c r="G160" s="835" t="s">
        <v>2557</v>
      </c>
      <c r="H160" s="835" t="s">
        <v>2558</v>
      </c>
      <c r="I160" s="849">
        <v>0.66666668653488159</v>
      </c>
      <c r="J160" s="849">
        <v>3000</v>
      </c>
      <c r="K160" s="850">
        <v>2000</v>
      </c>
    </row>
    <row r="161" spans="1:11" ht="14.4" customHeight="1" x14ac:dyDescent="0.3">
      <c r="A161" s="831" t="s">
        <v>567</v>
      </c>
      <c r="B161" s="832" t="s">
        <v>568</v>
      </c>
      <c r="C161" s="835" t="s">
        <v>586</v>
      </c>
      <c r="D161" s="863" t="s">
        <v>587</v>
      </c>
      <c r="E161" s="835" t="s">
        <v>2261</v>
      </c>
      <c r="F161" s="863" t="s">
        <v>2262</v>
      </c>
      <c r="G161" s="835" t="s">
        <v>2559</v>
      </c>
      <c r="H161" s="835" t="s">
        <v>2560</v>
      </c>
      <c r="I161" s="849">
        <v>1.2100000381469727</v>
      </c>
      <c r="J161" s="849">
        <v>900</v>
      </c>
      <c r="K161" s="850">
        <v>1089</v>
      </c>
    </row>
    <row r="162" spans="1:11" ht="14.4" customHeight="1" x14ac:dyDescent="0.3">
      <c r="A162" s="831" t="s">
        <v>567</v>
      </c>
      <c r="B162" s="832" t="s">
        <v>568</v>
      </c>
      <c r="C162" s="835" t="s">
        <v>586</v>
      </c>
      <c r="D162" s="863" t="s">
        <v>587</v>
      </c>
      <c r="E162" s="835" t="s">
        <v>2261</v>
      </c>
      <c r="F162" s="863" t="s">
        <v>2262</v>
      </c>
      <c r="G162" s="835" t="s">
        <v>2561</v>
      </c>
      <c r="H162" s="835" t="s">
        <v>2562</v>
      </c>
      <c r="I162" s="849">
        <v>27.870000839233398</v>
      </c>
      <c r="J162" s="849">
        <v>8</v>
      </c>
      <c r="K162" s="850">
        <v>222.96000671386719</v>
      </c>
    </row>
    <row r="163" spans="1:11" ht="14.4" customHeight="1" x14ac:dyDescent="0.3">
      <c r="A163" s="831" t="s">
        <v>567</v>
      </c>
      <c r="B163" s="832" t="s">
        <v>568</v>
      </c>
      <c r="C163" s="835" t="s">
        <v>586</v>
      </c>
      <c r="D163" s="863" t="s">
        <v>587</v>
      </c>
      <c r="E163" s="835" t="s">
        <v>2261</v>
      </c>
      <c r="F163" s="863" t="s">
        <v>2262</v>
      </c>
      <c r="G163" s="835" t="s">
        <v>2325</v>
      </c>
      <c r="H163" s="835" t="s">
        <v>2326</v>
      </c>
      <c r="I163" s="849">
        <v>260.29998779296875</v>
      </c>
      <c r="J163" s="849">
        <v>1</v>
      </c>
      <c r="K163" s="850">
        <v>260.29998779296875</v>
      </c>
    </row>
    <row r="164" spans="1:11" ht="14.4" customHeight="1" x14ac:dyDescent="0.3">
      <c r="A164" s="831" t="s">
        <v>567</v>
      </c>
      <c r="B164" s="832" t="s">
        <v>568</v>
      </c>
      <c r="C164" s="835" t="s">
        <v>586</v>
      </c>
      <c r="D164" s="863" t="s">
        <v>587</v>
      </c>
      <c r="E164" s="835" t="s">
        <v>2261</v>
      </c>
      <c r="F164" s="863" t="s">
        <v>2262</v>
      </c>
      <c r="G164" s="835" t="s">
        <v>2563</v>
      </c>
      <c r="H164" s="835" t="s">
        <v>2564</v>
      </c>
      <c r="I164" s="849">
        <v>18.909999847412109</v>
      </c>
      <c r="J164" s="849">
        <v>1</v>
      </c>
      <c r="K164" s="850">
        <v>18.909999847412109</v>
      </c>
    </row>
    <row r="165" spans="1:11" ht="14.4" customHeight="1" x14ac:dyDescent="0.3">
      <c r="A165" s="831" t="s">
        <v>567</v>
      </c>
      <c r="B165" s="832" t="s">
        <v>568</v>
      </c>
      <c r="C165" s="835" t="s">
        <v>586</v>
      </c>
      <c r="D165" s="863" t="s">
        <v>587</v>
      </c>
      <c r="E165" s="835" t="s">
        <v>2327</v>
      </c>
      <c r="F165" s="863" t="s">
        <v>2328</v>
      </c>
      <c r="G165" s="835" t="s">
        <v>2565</v>
      </c>
      <c r="H165" s="835" t="s">
        <v>2566</v>
      </c>
      <c r="I165" s="849">
        <v>650.33001708984375</v>
      </c>
      <c r="J165" s="849">
        <v>1</v>
      </c>
      <c r="K165" s="850">
        <v>650.33001708984375</v>
      </c>
    </row>
    <row r="166" spans="1:11" ht="14.4" customHeight="1" x14ac:dyDescent="0.3">
      <c r="A166" s="831" t="s">
        <v>567</v>
      </c>
      <c r="B166" s="832" t="s">
        <v>568</v>
      </c>
      <c r="C166" s="835" t="s">
        <v>586</v>
      </c>
      <c r="D166" s="863" t="s">
        <v>587</v>
      </c>
      <c r="E166" s="835" t="s">
        <v>2327</v>
      </c>
      <c r="F166" s="863" t="s">
        <v>2328</v>
      </c>
      <c r="G166" s="835" t="s">
        <v>2567</v>
      </c>
      <c r="H166" s="835" t="s">
        <v>2568</v>
      </c>
      <c r="I166" s="849">
        <v>2.9100000858306885</v>
      </c>
      <c r="J166" s="849">
        <v>200</v>
      </c>
      <c r="K166" s="850">
        <v>582</v>
      </c>
    </row>
    <row r="167" spans="1:11" ht="14.4" customHeight="1" x14ac:dyDescent="0.3">
      <c r="A167" s="831" t="s">
        <v>567</v>
      </c>
      <c r="B167" s="832" t="s">
        <v>568</v>
      </c>
      <c r="C167" s="835" t="s">
        <v>586</v>
      </c>
      <c r="D167" s="863" t="s">
        <v>587</v>
      </c>
      <c r="E167" s="835" t="s">
        <v>2327</v>
      </c>
      <c r="F167" s="863" t="s">
        <v>2328</v>
      </c>
      <c r="G167" s="835" t="s">
        <v>2337</v>
      </c>
      <c r="H167" s="835" t="s">
        <v>2338</v>
      </c>
      <c r="I167" s="849">
        <v>2.9000000953674316</v>
      </c>
      <c r="J167" s="849">
        <v>900</v>
      </c>
      <c r="K167" s="850">
        <v>2610</v>
      </c>
    </row>
    <row r="168" spans="1:11" ht="14.4" customHeight="1" x14ac:dyDescent="0.3">
      <c r="A168" s="831" t="s">
        <v>567</v>
      </c>
      <c r="B168" s="832" t="s">
        <v>568</v>
      </c>
      <c r="C168" s="835" t="s">
        <v>586</v>
      </c>
      <c r="D168" s="863" t="s">
        <v>587</v>
      </c>
      <c r="E168" s="835" t="s">
        <v>2327</v>
      </c>
      <c r="F168" s="863" t="s">
        <v>2328</v>
      </c>
      <c r="G168" s="835" t="s">
        <v>2569</v>
      </c>
      <c r="H168" s="835" t="s">
        <v>2570</v>
      </c>
      <c r="I168" s="849">
        <v>33.880001068115234</v>
      </c>
      <c r="J168" s="849">
        <v>2</v>
      </c>
      <c r="K168" s="850">
        <v>67.760002136230469</v>
      </c>
    </row>
    <row r="169" spans="1:11" ht="14.4" customHeight="1" x14ac:dyDescent="0.3">
      <c r="A169" s="831" t="s">
        <v>567</v>
      </c>
      <c r="B169" s="832" t="s">
        <v>568</v>
      </c>
      <c r="C169" s="835" t="s">
        <v>586</v>
      </c>
      <c r="D169" s="863" t="s">
        <v>587</v>
      </c>
      <c r="E169" s="835" t="s">
        <v>2327</v>
      </c>
      <c r="F169" s="863" t="s">
        <v>2328</v>
      </c>
      <c r="G169" s="835" t="s">
        <v>2341</v>
      </c>
      <c r="H169" s="835" t="s">
        <v>2342</v>
      </c>
      <c r="I169" s="849">
        <v>10.756666501363119</v>
      </c>
      <c r="J169" s="849">
        <v>150</v>
      </c>
      <c r="K169" s="850">
        <v>1613.5</v>
      </c>
    </row>
    <row r="170" spans="1:11" ht="14.4" customHeight="1" x14ac:dyDescent="0.3">
      <c r="A170" s="831" t="s">
        <v>567</v>
      </c>
      <c r="B170" s="832" t="s">
        <v>568</v>
      </c>
      <c r="C170" s="835" t="s">
        <v>586</v>
      </c>
      <c r="D170" s="863" t="s">
        <v>587</v>
      </c>
      <c r="E170" s="835" t="s">
        <v>2327</v>
      </c>
      <c r="F170" s="863" t="s">
        <v>2328</v>
      </c>
      <c r="G170" s="835" t="s">
        <v>2345</v>
      </c>
      <c r="H170" s="835" t="s">
        <v>2346</v>
      </c>
      <c r="I170" s="849">
        <v>6.1274999380111694</v>
      </c>
      <c r="J170" s="849">
        <v>120</v>
      </c>
      <c r="K170" s="850">
        <v>734.19999694824219</v>
      </c>
    </row>
    <row r="171" spans="1:11" ht="14.4" customHeight="1" x14ac:dyDescent="0.3">
      <c r="A171" s="831" t="s">
        <v>567</v>
      </c>
      <c r="B171" s="832" t="s">
        <v>568</v>
      </c>
      <c r="C171" s="835" t="s">
        <v>586</v>
      </c>
      <c r="D171" s="863" t="s">
        <v>587</v>
      </c>
      <c r="E171" s="835" t="s">
        <v>2327</v>
      </c>
      <c r="F171" s="863" t="s">
        <v>2328</v>
      </c>
      <c r="G171" s="835" t="s">
        <v>2571</v>
      </c>
      <c r="H171" s="835" t="s">
        <v>2572</v>
      </c>
      <c r="I171" s="849">
        <v>3.440000057220459</v>
      </c>
      <c r="J171" s="849">
        <v>120</v>
      </c>
      <c r="K171" s="850">
        <v>412</v>
      </c>
    </row>
    <row r="172" spans="1:11" ht="14.4" customHeight="1" x14ac:dyDescent="0.3">
      <c r="A172" s="831" t="s">
        <v>567</v>
      </c>
      <c r="B172" s="832" t="s">
        <v>568</v>
      </c>
      <c r="C172" s="835" t="s">
        <v>586</v>
      </c>
      <c r="D172" s="863" t="s">
        <v>587</v>
      </c>
      <c r="E172" s="835" t="s">
        <v>2327</v>
      </c>
      <c r="F172" s="863" t="s">
        <v>2328</v>
      </c>
      <c r="G172" s="835" t="s">
        <v>2345</v>
      </c>
      <c r="H172" s="835" t="s">
        <v>2347</v>
      </c>
      <c r="I172" s="849">
        <v>6.1500000953674316</v>
      </c>
      <c r="J172" s="849">
        <v>20</v>
      </c>
      <c r="K172" s="850">
        <v>123</v>
      </c>
    </row>
    <row r="173" spans="1:11" ht="14.4" customHeight="1" x14ac:dyDescent="0.3">
      <c r="A173" s="831" t="s">
        <v>567</v>
      </c>
      <c r="B173" s="832" t="s">
        <v>568</v>
      </c>
      <c r="C173" s="835" t="s">
        <v>586</v>
      </c>
      <c r="D173" s="863" t="s">
        <v>587</v>
      </c>
      <c r="E173" s="835" t="s">
        <v>2327</v>
      </c>
      <c r="F173" s="863" t="s">
        <v>2328</v>
      </c>
      <c r="G173" s="835" t="s">
        <v>2571</v>
      </c>
      <c r="H173" s="835" t="s">
        <v>2573</v>
      </c>
      <c r="I173" s="849">
        <v>3.4600000381469727</v>
      </c>
      <c r="J173" s="849">
        <v>120</v>
      </c>
      <c r="K173" s="850">
        <v>415.20001220703125</v>
      </c>
    </row>
    <row r="174" spans="1:11" ht="14.4" customHeight="1" x14ac:dyDescent="0.3">
      <c r="A174" s="831" t="s">
        <v>567</v>
      </c>
      <c r="B174" s="832" t="s">
        <v>568</v>
      </c>
      <c r="C174" s="835" t="s">
        <v>586</v>
      </c>
      <c r="D174" s="863" t="s">
        <v>587</v>
      </c>
      <c r="E174" s="835" t="s">
        <v>2327</v>
      </c>
      <c r="F174" s="863" t="s">
        <v>2328</v>
      </c>
      <c r="G174" s="835" t="s">
        <v>2574</v>
      </c>
      <c r="H174" s="835" t="s">
        <v>2575</v>
      </c>
      <c r="I174" s="849">
        <v>12.840000152587891</v>
      </c>
      <c r="J174" s="849">
        <v>50</v>
      </c>
      <c r="K174" s="850">
        <v>641.90997314453125</v>
      </c>
    </row>
    <row r="175" spans="1:11" ht="14.4" customHeight="1" x14ac:dyDescent="0.3">
      <c r="A175" s="831" t="s">
        <v>567</v>
      </c>
      <c r="B175" s="832" t="s">
        <v>568</v>
      </c>
      <c r="C175" s="835" t="s">
        <v>586</v>
      </c>
      <c r="D175" s="863" t="s">
        <v>587</v>
      </c>
      <c r="E175" s="835" t="s">
        <v>2327</v>
      </c>
      <c r="F175" s="863" t="s">
        <v>2328</v>
      </c>
      <c r="G175" s="835" t="s">
        <v>2356</v>
      </c>
      <c r="H175" s="835" t="s">
        <v>2357</v>
      </c>
      <c r="I175" s="849">
        <v>17.979999542236328</v>
      </c>
      <c r="J175" s="849">
        <v>100</v>
      </c>
      <c r="K175" s="850">
        <v>1798</v>
      </c>
    </row>
    <row r="176" spans="1:11" ht="14.4" customHeight="1" x14ac:dyDescent="0.3">
      <c r="A176" s="831" t="s">
        <v>567</v>
      </c>
      <c r="B176" s="832" t="s">
        <v>568</v>
      </c>
      <c r="C176" s="835" t="s">
        <v>586</v>
      </c>
      <c r="D176" s="863" t="s">
        <v>587</v>
      </c>
      <c r="E176" s="835" t="s">
        <v>2327</v>
      </c>
      <c r="F176" s="863" t="s">
        <v>2328</v>
      </c>
      <c r="G176" s="835" t="s">
        <v>2358</v>
      </c>
      <c r="H176" s="835" t="s">
        <v>2359</v>
      </c>
      <c r="I176" s="849">
        <v>17.979999542236328</v>
      </c>
      <c r="J176" s="849">
        <v>50</v>
      </c>
      <c r="K176" s="850">
        <v>899</v>
      </c>
    </row>
    <row r="177" spans="1:11" ht="14.4" customHeight="1" x14ac:dyDescent="0.3">
      <c r="A177" s="831" t="s">
        <v>567</v>
      </c>
      <c r="B177" s="832" t="s">
        <v>568</v>
      </c>
      <c r="C177" s="835" t="s">
        <v>586</v>
      </c>
      <c r="D177" s="863" t="s">
        <v>587</v>
      </c>
      <c r="E177" s="835" t="s">
        <v>2327</v>
      </c>
      <c r="F177" s="863" t="s">
        <v>2328</v>
      </c>
      <c r="G177" s="835" t="s">
        <v>2360</v>
      </c>
      <c r="H177" s="835" t="s">
        <v>2361</v>
      </c>
      <c r="I177" s="849">
        <v>13.210000038146973</v>
      </c>
      <c r="J177" s="849">
        <v>20</v>
      </c>
      <c r="K177" s="850">
        <v>264.20001220703125</v>
      </c>
    </row>
    <row r="178" spans="1:11" ht="14.4" customHeight="1" x14ac:dyDescent="0.3">
      <c r="A178" s="831" t="s">
        <v>567</v>
      </c>
      <c r="B178" s="832" t="s">
        <v>568</v>
      </c>
      <c r="C178" s="835" t="s">
        <v>586</v>
      </c>
      <c r="D178" s="863" t="s">
        <v>587</v>
      </c>
      <c r="E178" s="835" t="s">
        <v>2327</v>
      </c>
      <c r="F178" s="863" t="s">
        <v>2328</v>
      </c>
      <c r="G178" s="835" t="s">
        <v>2366</v>
      </c>
      <c r="H178" s="835" t="s">
        <v>2367</v>
      </c>
      <c r="I178" s="849">
        <v>9.6800003051757812</v>
      </c>
      <c r="J178" s="849">
        <v>200</v>
      </c>
      <c r="K178" s="850">
        <v>1936</v>
      </c>
    </row>
    <row r="179" spans="1:11" ht="14.4" customHeight="1" x14ac:dyDescent="0.3">
      <c r="A179" s="831" t="s">
        <v>567</v>
      </c>
      <c r="B179" s="832" t="s">
        <v>568</v>
      </c>
      <c r="C179" s="835" t="s">
        <v>586</v>
      </c>
      <c r="D179" s="863" t="s">
        <v>587</v>
      </c>
      <c r="E179" s="835" t="s">
        <v>2327</v>
      </c>
      <c r="F179" s="863" t="s">
        <v>2328</v>
      </c>
      <c r="G179" s="835" t="s">
        <v>2370</v>
      </c>
      <c r="H179" s="835" t="s">
        <v>2371</v>
      </c>
      <c r="I179" s="849">
        <v>4.619999885559082</v>
      </c>
      <c r="J179" s="849">
        <v>200</v>
      </c>
      <c r="K179" s="850">
        <v>924</v>
      </c>
    </row>
    <row r="180" spans="1:11" ht="14.4" customHeight="1" x14ac:dyDescent="0.3">
      <c r="A180" s="831" t="s">
        <v>567</v>
      </c>
      <c r="B180" s="832" t="s">
        <v>568</v>
      </c>
      <c r="C180" s="835" t="s">
        <v>586</v>
      </c>
      <c r="D180" s="863" t="s">
        <v>587</v>
      </c>
      <c r="E180" s="835" t="s">
        <v>2327</v>
      </c>
      <c r="F180" s="863" t="s">
        <v>2328</v>
      </c>
      <c r="G180" s="835" t="s">
        <v>2372</v>
      </c>
      <c r="H180" s="835" t="s">
        <v>2373</v>
      </c>
      <c r="I180" s="849">
        <v>3.1550000905990601</v>
      </c>
      <c r="J180" s="849">
        <v>131</v>
      </c>
      <c r="K180" s="850">
        <v>412.91000366210937</v>
      </c>
    </row>
    <row r="181" spans="1:11" ht="14.4" customHeight="1" x14ac:dyDescent="0.3">
      <c r="A181" s="831" t="s">
        <v>567</v>
      </c>
      <c r="B181" s="832" t="s">
        <v>568</v>
      </c>
      <c r="C181" s="835" t="s">
        <v>586</v>
      </c>
      <c r="D181" s="863" t="s">
        <v>587</v>
      </c>
      <c r="E181" s="835" t="s">
        <v>2327</v>
      </c>
      <c r="F181" s="863" t="s">
        <v>2328</v>
      </c>
      <c r="G181" s="835" t="s">
        <v>2576</v>
      </c>
      <c r="H181" s="835" t="s">
        <v>2577</v>
      </c>
      <c r="I181" s="849">
        <v>80.575000762939453</v>
      </c>
      <c r="J181" s="849">
        <v>120</v>
      </c>
      <c r="K181" s="850">
        <v>9668.7999877929687</v>
      </c>
    </row>
    <row r="182" spans="1:11" ht="14.4" customHeight="1" x14ac:dyDescent="0.3">
      <c r="A182" s="831" t="s">
        <v>567</v>
      </c>
      <c r="B182" s="832" t="s">
        <v>568</v>
      </c>
      <c r="C182" s="835" t="s">
        <v>586</v>
      </c>
      <c r="D182" s="863" t="s">
        <v>587</v>
      </c>
      <c r="E182" s="835" t="s">
        <v>2327</v>
      </c>
      <c r="F182" s="863" t="s">
        <v>2328</v>
      </c>
      <c r="G182" s="835" t="s">
        <v>2376</v>
      </c>
      <c r="H182" s="835" t="s">
        <v>2377</v>
      </c>
      <c r="I182" s="849">
        <v>2.4700000286102295</v>
      </c>
      <c r="J182" s="849">
        <v>100</v>
      </c>
      <c r="K182" s="850">
        <v>247</v>
      </c>
    </row>
    <row r="183" spans="1:11" ht="14.4" customHeight="1" x14ac:dyDescent="0.3">
      <c r="A183" s="831" t="s">
        <v>567</v>
      </c>
      <c r="B183" s="832" t="s">
        <v>568</v>
      </c>
      <c r="C183" s="835" t="s">
        <v>586</v>
      </c>
      <c r="D183" s="863" t="s">
        <v>587</v>
      </c>
      <c r="E183" s="835" t="s">
        <v>2327</v>
      </c>
      <c r="F183" s="863" t="s">
        <v>2328</v>
      </c>
      <c r="G183" s="835" t="s">
        <v>2380</v>
      </c>
      <c r="H183" s="835" t="s">
        <v>2381</v>
      </c>
      <c r="I183" s="849">
        <v>1.8400000333786011</v>
      </c>
      <c r="J183" s="849">
        <v>20</v>
      </c>
      <c r="K183" s="850">
        <v>36.799999237060547</v>
      </c>
    </row>
    <row r="184" spans="1:11" ht="14.4" customHeight="1" x14ac:dyDescent="0.3">
      <c r="A184" s="831" t="s">
        <v>567</v>
      </c>
      <c r="B184" s="832" t="s">
        <v>568</v>
      </c>
      <c r="C184" s="835" t="s">
        <v>586</v>
      </c>
      <c r="D184" s="863" t="s">
        <v>587</v>
      </c>
      <c r="E184" s="835" t="s">
        <v>2327</v>
      </c>
      <c r="F184" s="863" t="s">
        <v>2328</v>
      </c>
      <c r="G184" s="835" t="s">
        <v>2382</v>
      </c>
      <c r="H184" s="835" t="s">
        <v>2383</v>
      </c>
      <c r="I184" s="849">
        <v>12.520000457763672</v>
      </c>
      <c r="J184" s="849">
        <v>35</v>
      </c>
      <c r="K184" s="850">
        <v>438.32000732421875</v>
      </c>
    </row>
    <row r="185" spans="1:11" ht="14.4" customHeight="1" x14ac:dyDescent="0.3">
      <c r="A185" s="831" t="s">
        <v>567</v>
      </c>
      <c r="B185" s="832" t="s">
        <v>568</v>
      </c>
      <c r="C185" s="835" t="s">
        <v>586</v>
      </c>
      <c r="D185" s="863" t="s">
        <v>587</v>
      </c>
      <c r="E185" s="835" t="s">
        <v>2327</v>
      </c>
      <c r="F185" s="863" t="s">
        <v>2328</v>
      </c>
      <c r="G185" s="835" t="s">
        <v>2578</v>
      </c>
      <c r="H185" s="835" t="s">
        <v>2579</v>
      </c>
      <c r="I185" s="849">
        <v>20.149999618530273</v>
      </c>
      <c r="J185" s="849">
        <v>70</v>
      </c>
      <c r="K185" s="850">
        <v>1410.260009765625</v>
      </c>
    </row>
    <row r="186" spans="1:11" ht="14.4" customHeight="1" x14ac:dyDescent="0.3">
      <c r="A186" s="831" t="s">
        <v>567</v>
      </c>
      <c r="B186" s="832" t="s">
        <v>568</v>
      </c>
      <c r="C186" s="835" t="s">
        <v>586</v>
      </c>
      <c r="D186" s="863" t="s">
        <v>587</v>
      </c>
      <c r="E186" s="835" t="s">
        <v>2327</v>
      </c>
      <c r="F186" s="863" t="s">
        <v>2328</v>
      </c>
      <c r="G186" s="835" t="s">
        <v>2384</v>
      </c>
      <c r="H186" s="835" t="s">
        <v>2385</v>
      </c>
      <c r="I186" s="849">
        <v>5.380000114440918</v>
      </c>
      <c r="J186" s="849">
        <v>100</v>
      </c>
      <c r="K186" s="850">
        <v>538</v>
      </c>
    </row>
    <row r="187" spans="1:11" ht="14.4" customHeight="1" x14ac:dyDescent="0.3">
      <c r="A187" s="831" t="s">
        <v>567</v>
      </c>
      <c r="B187" s="832" t="s">
        <v>568</v>
      </c>
      <c r="C187" s="835" t="s">
        <v>586</v>
      </c>
      <c r="D187" s="863" t="s">
        <v>587</v>
      </c>
      <c r="E187" s="835" t="s">
        <v>2327</v>
      </c>
      <c r="F187" s="863" t="s">
        <v>2328</v>
      </c>
      <c r="G187" s="835" t="s">
        <v>2390</v>
      </c>
      <c r="H187" s="835" t="s">
        <v>2391</v>
      </c>
      <c r="I187" s="849">
        <v>11.738749742507935</v>
      </c>
      <c r="J187" s="849">
        <v>220</v>
      </c>
      <c r="K187" s="850">
        <v>2582.4500350952148</v>
      </c>
    </row>
    <row r="188" spans="1:11" ht="14.4" customHeight="1" x14ac:dyDescent="0.3">
      <c r="A188" s="831" t="s">
        <v>567</v>
      </c>
      <c r="B188" s="832" t="s">
        <v>568</v>
      </c>
      <c r="C188" s="835" t="s">
        <v>586</v>
      </c>
      <c r="D188" s="863" t="s">
        <v>587</v>
      </c>
      <c r="E188" s="835" t="s">
        <v>2327</v>
      </c>
      <c r="F188" s="863" t="s">
        <v>2328</v>
      </c>
      <c r="G188" s="835" t="s">
        <v>2392</v>
      </c>
      <c r="H188" s="835" t="s">
        <v>2393</v>
      </c>
      <c r="I188" s="849">
        <v>25.530000686645508</v>
      </c>
      <c r="J188" s="849">
        <v>10</v>
      </c>
      <c r="K188" s="850">
        <v>255.30000305175781</v>
      </c>
    </row>
    <row r="189" spans="1:11" ht="14.4" customHeight="1" x14ac:dyDescent="0.3">
      <c r="A189" s="831" t="s">
        <v>567</v>
      </c>
      <c r="B189" s="832" t="s">
        <v>568</v>
      </c>
      <c r="C189" s="835" t="s">
        <v>586</v>
      </c>
      <c r="D189" s="863" t="s">
        <v>587</v>
      </c>
      <c r="E189" s="835" t="s">
        <v>2327</v>
      </c>
      <c r="F189" s="863" t="s">
        <v>2328</v>
      </c>
      <c r="G189" s="835" t="s">
        <v>2394</v>
      </c>
      <c r="H189" s="835" t="s">
        <v>2395</v>
      </c>
      <c r="I189" s="849">
        <v>2.2799999713897705</v>
      </c>
      <c r="J189" s="849">
        <v>50</v>
      </c>
      <c r="K189" s="850">
        <v>114</v>
      </c>
    </row>
    <row r="190" spans="1:11" ht="14.4" customHeight="1" x14ac:dyDescent="0.3">
      <c r="A190" s="831" t="s">
        <v>567</v>
      </c>
      <c r="B190" s="832" t="s">
        <v>568</v>
      </c>
      <c r="C190" s="835" t="s">
        <v>586</v>
      </c>
      <c r="D190" s="863" t="s">
        <v>587</v>
      </c>
      <c r="E190" s="835" t="s">
        <v>2327</v>
      </c>
      <c r="F190" s="863" t="s">
        <v>2328</v>
      </c>
      <c r="G190" s="835" t="s">
        <v>2396</v>
      </c>
      <c r="H190" s="835" t="s">
        <v>2397</v>
      </c>
      <c r="I190" s="849">
        <v>4.1028570447649271</v>
      </c>
      <c r="J190" s="849">
        <v>4800</v>
      </c>
      <c r="K190" s="850">
        <v>19759.910278320313</v>
      </c>
    </row>
    <row r="191" spans="1:11" ht="14.4" customHeight="1" x14ac:dyDescent="0.3">
      <c r="A191" s="831" t="s">
        <v>567</v>
      </c>
      <c r="B191" s="832" t="s">
        <v>568</v>
      </c>
      <c r="C191" s="835" t="s">
        <v>586</v>
      </c>
      <c r="D191" s="863" t="s">
        <v>587</v>
      </c>
      <c r="E191" s="835" t="s">
        <v>2327</v>
      </c>
      <c r="F191" s="863" t="s">
        <v>2328</v>
      </c>
      <c r="G191" s="835" t="s">
        <v>2580</v>
      </c>
      <c r="H191" s="835" t="s">
        <v>2581</v>
      </c>
      <c r="I191" s="849">
        <v>4.8000001907348633</v>
      </c>
      <c r="J191" s="849">
        <v>100</v>
      </c>
      <c r="K191" s="850">
        <v>479.89999389648437</v>
      </c>
    </row>
    <row r="192" spans="1:11" ht="14.4" customHeight="1" x14ac:dyDescent="0.3">
      <c r="A192" s="831" t="s">
        <v>567</v>
      </c>
      <c r="B192" s="832" t="s">
        <v>568</v>
      </c>
      <c r="C192" s="835" t="s">
        <v>586</v>
      </c>
      <c r="D192" s="863" t="s">
        <v>587</v>
      </c>
      <c r="E192" s="835" t="s">
        <v>2327</v>
      </c>
      <c r="F192" s="863" t="s">
        <v>2328</v>
      </c>
      <c r="G192" s="835" t="s">
        <v>2398</v>
      </c>
      <c r="H192" s="835" t="s">
        <v>2399</v>
      </c>
      <c r="I192" s="849">
        <v>9.1999998092651367</v>
      </c>
      <c r="J192" s="849">
        <v>100</v>
      </c>
      <c r="K192" s="850">
        <v>920</v>
      </c>
    </row>
    <row r="193" spans="1:11" ht="14.4" customHeight="1" x14ac:dyDescent="0.3">
      <c r="A193" s="831" t="s">
        <v>567</v>
      </c>
      <c r="B193" s="832" t="s">
        <v>568</v>
      </c>
      <c r="C193" s="835" t="s">
        <v>586</v>
      </c>
      <c r="D193" s="863" t="s">
        <v>587</v>
      </c>
      <c r="E193" s="835" t="s">
        <v>2327</v>
      </c>
      <c r="F193" s="863" t="s">
        <v>2328</v>
      </c>
      <c r="G193" s="835" t="s">
        <v>2404</v>
      </c>
      <c r="H193" s="835" t="s">
        <v>2405</v>
      </c>
      <c r="I193" s="849">
        <v>6.1700000762939453</v>
      </c>
      <c r="J193" s="849">
        <v>50</v>
      </c>
      <c r="K193" s="850">
        <v>308.50000381469727</v>
      </c>
    </row>
    <row r="194" spans="1:11" ht="14.4" customHeight="1" x14ac:dyDescent="0.3">
      <c r="A194" s="831" t="s">
        <v>567</v>
      </c>
      <c r="B194" s="832" t="s">
        <v>568</v>
      </c>
      <c r="C194" s="835" t="s">
        <v>586</v>
      </c>
      <c r="D194" s="863" t="s">
        <v>587</v>
      </c>
      <c r="E194" s="835" t="s">
        <v>2327</v>
      </c>
      <c r="F194" s="863" t="s">
        <v>2328</v>
      </c>
      <c r="G194" s="835" t="s">
        <v>2406</v>
      </c>
      <c r="H194" s="835" t="s">
        <v>2407</v>
      </c>
      <c r="I194" s="849">
        <v>138.00999450683594</v>
      </c>
      <c r="J194" s="849">
        <v>3</v>
      </c>
      <c r="K194" s="850">
        <v>414.04000854492187</v>
      </c>
    </row>
    <row r="195" spans="1:11" ht="14.4" customHeight="1" x14ac:dyDescent="0.3">
      <c r="A195" s="831" t="s">
        <v>567</v>
      </c>
      <c r="B195" s="832" t="s">
        <v>568</v>
      </c>
      <c r="C195" s="835" t="s">
        <v>586</v>
      </c>
      <c r="D195" s="863" t="s">
        <v>587</v>
      </c>
      <c r="E195" s="835" t="s">
        <v>2327</v>
      </c>
      <c r="F195" s="863" t="s">
        <v>2328</v>
      </c>
      <c r="G195" s="835" t="s">
        <v>2582</v>
      </c>
      <c r="H195" s="835" t="s">
        <v>2583</v>
      </c>
      <c r="I195" s="849">
        <v>7.8299999237060547</v>
      </c>
      <c r="J195" s="849">
        <v>10</v>
      </c>
      <c r="K195" s="850">
        <v>78.300003051757812</v>
      </c>
    </row>
    <row r="196" spans="1:11" ht="14.4" customHeight="1" x14ac:dyDescent="0.3">
      <c r="A196" s="831" t="s">
        <v>567</v>
      </c>
      <c r="B196" s="832" t="s">
        <v>568</v>
      </c>
      <c r="C196" s="835" t="s">
        <v>586</v>
      </c>
      <c r="D196" s="863" t="s">
        <v>587</v>
      </c>
      <c r="E196" s="835" t="s">
        <v>2327</v>
      </c>
      <c r="F196" s="863" t="s">
        <v>2328</v>
      </c>
      <c r="G196" s="835" t="s">
        <v>2408</v>
      </c>
      <c r="H196" s="835" t="s">
        <v>2409</v>
      </c>
      <c r="I196" s="849">
        <v>7.4499998092651367</v>
      </c>
      <c r="J196" s="849">
        <v>10</v>
      </c>
      <c r="K196" s="850">
        <v>74.5</v>
      </c>
    </row>
    <row r="197" spans="1:11" ht="14.4" customHeight="1" x14ac:dyDescent="0.3">
      <c r="A197" s="831" t="s">
        <v>567</v>
      </c>
      <c r="B197" s="832" t="s">
        <v>568</v>
      </c>
      <c r="C197" s="835" t="s">
        <v>586</v>
      </c>
      <c r="D197" s="863" t="s">
        <v>587</v>
      </c>
      <c r="E197" s="835" t="s">
        <v>2327</v>
      </c>
      <c r="F197" s="863" t="s">
        <v>2328</v>
      </c>
      <c r="G197" s="835" t="s">
        <v>2584</v>
      </c>
      <c r="H197" s="835" t="s">
        <v>2585</v>
      </c>
      <c r="I197" s="849">
        <v>37.509998321533203</v>
      </c>
      <c r="J197" s="849">
        <v>50</v>
      </c>
      <c r="K197" s="850">
        <v>1875.5</v>
      </c>
    </row>
    <row r="198" spans="1:11" ht="14.4" customHeight="1" x14ac:dyDescent="0.3">
      <c r="A198" s="831" t="s">
        <v>567</v>
      </c>
      <c r="B198" s="832" t="s">
        <v>568</v>
      </c>
      <c r="C198" s="835" t="s">
        <v>586</v>
      </c>
      <c r="D198" s="863" t="s">
        <v>587</v>
      </c>
      <c r="E198" s="835" t="s">
        <v>2327</v>
      </c>
      <c r="F198" s="863" t="s">
        <v>2328</v>
      </c>
      <c r="G198" s="835" t="s">
        <v>2412</v>
      </c>
      <c r="H198" s="835" t="s">
        <v>2413</v>
      </c>
      <c r="I198" s="849">
        <v>1.1000000238418579</v>
      </c>
      <c r="J198" s="849">
        <v>600</v>
      </c>
      <c r="K198" s="850">
        <v>660</v>
      </c>
    </row>
    <row r="199" spans="1:11" ht="14.4" customHeight="1" x14ac:dyDescent="0.3">
      <c r="A199" s="831" t="s">
        <v>567</v>
      </c>
      <c r="B199" s="832" t="s">
        <v>568</v>
      </c>
      <c r="C199" s="835" t="s">
        <v>586</v>
      </c>
      <c r="D199" s="863" t="s">
        <v>587</v>
      </c>
      <c r="E199" s="835" t="s">
        <v>2327</v>
      </c>
      <c r="F199" s="863" t="s">
        <v>2328</v>
      </c>
      <c r="G199" s="835" t="s">
        <v>2414</v>
      </c>
      <c r="H199" s="835" t="s">
        <v>2415</v>
      </c>
      <c r="I199" s="849">
        <v>0.47999998927116394</v>
      </c>
      <c r="J199" s="849">
        <v>1000</v>
      </c>
      <c r="K199" s="850">
        <v>480</v>
      </c>
    </row>
    <row r="200" spans="1:11" ht="14.4" customHeight="1" x14ac:dyDescent="0.3">
      <c r="A200" s="831" t="s">
        <v>567</v>
      </c>
      <c r="B200" s="832" t="s">
        <v>568</v>
      </c>
      <c r="C200" s="835" t="s">
        <v>586</v>
      </c>
      <c r="D200" s="863" t="s">
        <v>587</v>
      </c>
      <c r="E200" s="835" t="s">
        <v>2327</v>
      </c>
      <c r="F200" s="863" t="s">
        <v>2328</v>
      </c>
      <c r="G200" s="835" t="s">
        <v>2416</v>
      </c>
      <c r="H200" s="835" t="s">
        <v>2417</v>
      </c>
      <c r="I200" s="849">
        <v>1.6749999523162842</v>
      </c>
      <c r="J200" s="849">
        <v>1000</v>
      </c>
      <c r="K200" s="850">
        <v>1678</v>
      </c>
    </row>
    <row r="201" spans="1:11" ht="14.4" customHeight="1" x14ac:dyDescent="0.3">
      <c r="A201" s="831" t="s">
        <v>567</v>
      </c>
      <c r="B201" s="832" t="s">
        <v>568</v>
      </c>
      <c r="C201" s="835" t="s">
        <v>586</v>
      </c>
      <c r="D201" s="863" t="s">
        <v>587</v>
      </c>
      <c r="E201" s="835" t="s">
        <v>2327</v>
      </c>
      <c r="F201" s="863" t="s">
        <v>2328</v>
      </c>
      <c r="G201" s="835" t="s">
        <v>2418</v>
      </c>
      <c r="H201" s="835" t="s">
        <v>2419</v>
      </c>
      <c r="I201" s="849">
        <v>0.67000001668930054</v>
      </c>
      <c r="J201" s="849">
        <v>6000</v>
      </c>
      <c r="K201" s="850">
        <v>4020</v>
      </c>
    </row>
    <row r="202" spans="1:11" ht="14.4" customHeight="1" x14ac:dyDescent="0.3">
      <c r="A202" s="831" t="s">
        <v>567</v>
      </c>
      <c r="B202" s="832" t="s">
        <v>568</v>
      </c>
      <c r="C202" s="835" t="s">
        <v>586</v>
      </c>
      <c r="D202" s="863" t="s">
        <v>587</v>
      </c>
      <c r="E202" s="835" t="s">
        <v>2327</v>
      </c>
      <c r="F202" s="863" t="s">
        <v>2328</v>
      </c>
      <c r="G202" s="835" t="s">
        <v>2420</v>
      </c>
      <c r="H202" s="835" t="s">
        <v>2421</v>
      </c>
      <c r="I202" s="849">
        <v>7.4200000762939453</v>
      </c>
      <c r="J202" s="849">
        <v>50</v>
      </c>
      <c r="K202" s="850">
        <v>371</v>
      </c>
    </row>
    <row r="203" spans="1:11" ht="14.4" customHeight="1" x14ac:dyDescent="0.3">
      <c r="A203" s="831" t="s">
        <v>567</v>
      </c>
      <c r="B203" s="832" t="s">
        <v>568</v>
      </c>
      <c r="C203" s="835" t="s">
        <v>586</v>
      </c>
      <c r="D203" s="863" t="s">
        <v>587</v>
      </c>
      <c r="E203" s="835" t="s">
        <v>2327</v>
      </c>
      <c r="F203" s="863" t="s">
        <v>2328</v>
      </c>
      <c r="G203" s="835" t="s">
        <v>2426</v>
      </c>
      <c r="H203" s="835" t="s">
        <v>2427</v>
      </c>
      <c r="I203" s="849">
        <v>75.019996643066406</v>
      </c>
      <c r="J203" s="849">
        <v>15</v>
      </c>
      <c r="K203" s="850">
        <v>1125.300048828125</v>
      </c>
    </row>
    <row r="204" spans="1:11" ht="14.4" customHeight="1" x14ac:dyDescent="0.3">
      <c r="A204" s="831" t="s">
        <v>567</v>
      </c>
      <c r="B204" s="832" t="s">
        <v>568</v>
      </c>
      <c r="C204" s="835" t="s">
        <v>586</v>
      </c>
      <c r="D204" s="863" t="s">
        <v>587</v>
      </c>
      <c r="E204" s="835" t="s">
        <v>2327</v>
      </c>
      <c r="F204" s="863" t="s">
        <v>2328</v>
      </c>
      <c r="G204" s="835" t="s">
        <v>2586</v>
      </c>
      <c r="H204" s="835" t="s">
        <v>2587</v>
      </c>
      <c r="I204" s="849">
        <v>35.090000152587891</v>
      </c>
      <c r="J204" s="849">
        <v>1</v>
      </c>
      <c r="K204" s="850">
        <v>35.090000152587891</v>
      </c>
    </row>
    <row r="205" spans="1:11" ht="14.4" customHeight="1" x14ac:dyDescent="0.3">
      <c r="A205" s="831" t="s">
        <v>567</v>
      </c>
      <c r="B205" s="832" t="s">
        <v>568</v>
      </c>
      <c r="C205" s="835" t="s">
        <v>586</v>
      </c>
      <c r="D205" s="863" t="s">
        <v>587</v>
      </c>
      <c r="E205" s="835" t="s">
        <v>2327</v>
      </c>
      <c r="F205" s="863" t="s">
        <v>2328</v>
      </c>
      <c r="G205" s="835" t="s">
        <v>2588</v>
      </c>
      <c r="H205" s="835" t="s">
        <v>2589</v>
      </c>
      <c r="I205" s="849">
        <v>2251.5</v>
      </c>
      <c r="J205" s="849">
        <v>3</v>
      </c>
      <c r="K205" s="850">
        <v>6754.5</v>
      </c>
    </row>
    <row r="206" spans="1:11" ht="14.4" customHeight="1" x14ac:dyDescent="0.3">
      <c r="A206" s="831" t="s">
        <v>567</v>
      </c>
      <c r="B206" s="832" t="s">
        <v>568</v>
      </c>
      <c r="C206" s="835" t="s">
        <v>586</v>
      </c>
      <c r="D206" s="863" t="s">
        <v>587</v>
      </c>
      <c r="E206" s="835" t="s">
        <v>2327</v>
      </c>
      <c r="F206" s="863" t="s">
        <v>2328</v>
      </c>
      <c r="G206" s="835" t="s">
        <v>2434</v>
      </c>
      <c r="H206" s="835" t="s">
        <v>2435</v>
      </c>
      <c r="I206" s="849">
        <v>1.9800000190734863</v>
      </c>
      <c r="J206" s="849">
        <v>100</v>
      </c>
      <c r="K206" s="850">
        <v>198</v>
      </c>
    </row>
    <row r="207" spans="1:11" ht="14.4" customHeight="1" x14ac:dyDescent="0.3">
      <c r="A207" s="831" t="s">
        <v>567</v>
      </c>
      <c r="B207" s="832" t="s">
        <v>568</v>
      </c>
      <c r="C207" s="835" t="s">
        <v>586</v>
      </c>
      <c r="D207" s="863" t="s">
        <v>587</v>
      </c>
      <c r="E207" s="835" t="s">
        <v>2327</v>
      </c>
      <c r="F207" s="863" t="s">
        <v>2328</v>
      </c>
      <c r="G207" s="835" t="s">
        <v>2436</v>
      </c>
      <c r="H207" s="835" t="s">
        <v>2437</v>
      </c>
      <c r="I207" s="849">
        <v>2.0499999523162842</v>
      </c>
      <c r="J207" s="849">
        <v>20</v>
      </c>
      <c r="K207" s="850">
        <v>41</v>
      </c>
    </row>
    <row r="208" spans="1:11" ht="14.4" customHeight="1" x14ac:dyDescent="0.3">
      <c r="A208" s="831" t="s">
        <v>567</v>
      </c>
      <c r="B208" s="832" t="s">
        <v>568</v>
      </c>
      <c r="C208" s="835" t="s">
        <v>586</v>
      </c>
      <c r="D208" s="863" t="s">
        <v>587</v>
      </c>
      <c r="E208" s="835" t="s">
        <v>2327</v>
      </c>
      <c r="F208" s="863" t="s">
        <v>2328</v>
      </c>
      <c r="G208" s="835" t="s">
        <v>2438</v>
      </c>
      <c r="H208" s="835" t="s">
        <v>2439</v>
      </c>
      <c r="I208" s="849">
        <v>1.9199999570846558</v>
      </c>
      <c r="J208" s="849">
        <v>50</v>
      </c>
      <c r="K208" s="850">
        <v>96</v>
      </c>
    </row>
    <row r="209" spans="1:11" ht="14.4" customHeight="1" x14ac:dyDescent="0.3">
      <c r="A209" s="831" t="s">
        <v>567</v>
      </c>
      <c r="B209" s="832" t="s">
        <v>568</v>
      </c>
      <c r="C209" s="835" t="s">
        <v>586</v>
      </c>
      <c r="D209" s="863" t="s">
        <v>587</v>
      </c>
      <c r="E209" s="835" t="s">
        <v>2327</v>
      </c>
      <c r="F209" s="863" t="s">
        <v>2328</v>
      </c>
      <c r="G209" s="835" t="s">
        <v>2440</v>
      </c>
      <c r="H209" s="835" t="s">
        <v>2441</v>
      </c>
      <c r="I209" s="849">
        <v>2.7000000476837158</v>
      </c>
      <c r="J209" s="849">
        <v>100</v>
      </c>
      <c r="K209" s="850">
        <v>270</v>
      </c>
    </row>
    <row r="210" spans="1:11" ht="14.4" customHeight="1" x14ac:dyDescent="0.3">
      <c r="A210" s="831" t="s">
        <v>567</v>
      </c>
      <c r="B210" s="832" t="s">
        <v>568</v>
      </c>
      <c r="C210" s="835" t="s">
        <v>586</v>
      </c>
      <c r="D210" s="863" t="s">
        <v>587</v>
      </c>
      <c r="E210" s="835" t="s">
        <v>2327</v>
      </c>
      <c r="F210" s="863" t="s">
        <v>2328</v>
      </c>
      <c r="G210" s="835" t="s">
        <v>2453</v>
      </c>
      <c r="H210" s="835" t="s">
        <v>2454</v>
      </c>
      <c r="I210" s="849">
        <v>21.229999542236328</v>
      </c>
      <c r="J210" s="849">
        <v>10</v>
      </c>
      <c r="K210" s="850">
        <v>212.30000305175781</v>
      </c>
    </row>
    <row r="211" spans="1:11" ht="14.4" customHeight="1" x14ac:dyDescent="0.3">
      <c r="A211" s="831" t="s">
        <v>567</v>
      </c>
      <c r="B211" s="832" t="s">
        <v>568</v>
      </c>
      <c r="C211" s="835" t="s">
        <v>586</v>
      </c>
      <c r="D211" s="863" t="s">
        <v>587</v>
      </c>
      <c r="E211" s="835" t="s">
        <v>2327</v>
      </c>
      <c r="F211" s="863" t="s">
        <v>2328</v>
      </c>
      <c r="G211" s="835" t="s">
        <v>2457</v>
      </c>
      <c r="H211" s="835" t="s">
        <v>2458</v>
      </c>
      <c r="I211" s="849">
        <v>2.5199999809265137</v>
      </c>
      <c r="J211" s="849">
        <v>50</v>
      </c>
      <c r="K211" s="850">
        <v>126</v>
      </c>
    </row>
    <row r="212" spans="1:11" ht="14.4" customHeight="1" x14ac:dyDescent="0.3">
      <c r="A212" s="831" t="s">
        <v>567</v>
      </c>
      <c r="B212" s="832" t="s">
        <v>568</v>
      </c>
      <c r="C212" s="835" t="s">
        <v>586</v>
      </c>
      <c r="D212" s="863" t="s">
        <v>587</v>
      </c>
      <c r="E212" s="835" t="s">
        <v>2327</v>
      </c>
      <c r="F212" s="863" t="s">
        <v>2328</v>
      </c>
      <c r="G212" s="835" t="s">
        <v>2460</v>
      </c>
      <c r="H212" s="835" t="s">
        <v>2461</v>
      </c>
      <c r="I212" s="849">
        <v>21.229999542236328</v>
      </c>
      <c r="J212" s="849">
        <v>50</v>
      </c>
      <c r="K212" s="850">
        <v>1061.5</v>
      </c>
    </row>
    <row r="213" spans="1:11" ht="14.4" customHeight="1" x14ac:dyDescent="0.3">
      <c r="A213" s="831" t="s">
        <v>567</v>
      </c>
      <c r="B213" s="832" t="s">
        <v>568</v>
      </c>
      <c r="C213" s="835" t="s">
        <v>586</v>
      </c>
      <c r="D213" s="863" t="s">
        <v>587</v>
      </c>
      <c r="E213" s="835" t="s">
        <v>2327</v>
      </c>
      <c r="F213" s="863" t="s">
        <v>2328</v>
      </c>
      <c r="G213" s="835" t="s">
        <v>2460</v>
      </c>
      <c r="H213" s="835" t="s">
        <v>2462</v>
      </c>
      <c r="I213" s="849">
        <v>21.239999771118164</v>
      </c>
      <c r="J213" s="849">
        <v>50</v>
      </c>
      <c r="K213" s="850">
        <v>1062</v>
      </c>
    </row>
    <row r="214" spans="1:11" ht="14.4" customHeight="1" x14ac:dyDescent="0.3">
      <c r="A214" s="831" t="s">
        <v>567</v>
      </c>
      <c r="B214" s="832" t="s">
        <v>568</v>
      </c>
      <c r="C214" s="835" t="s">
        <v>586</v>
      </c>
      <c r="D214" s="863" t="s">
        <v>587</v>
      </c>
      <c r="E214" s="835" t="s">
        <v>2469</v>
      </c>
      <c r="F214" s="863" t="s">
        <v>2470</v>
      </c>
      <c r="G214" s="835" t="s">
        <v>2590</v>
      </c>
      <c r="H214" s="835" t="s">
        <v>2591</v>
      </c>
      <c r="I214" s="849">
        <v>24.729999542236328</v>
      </c>
      <c r="J214" s="849">
        <v>36</v>
      </c>
      <c r="K214" s="850">
        <v>890.0999755859375</v>
      </c>
    </row>
    <row r="215" spans="1:11" ht="14.4" customHeight="1" x14ac:dyDescent="0.3">
      <c r="A215" s="831" t="s">
        <v>567</v>
      </c>
      <c r="B215" s="832" t="s">
        <v>568</v>
      </c>
      <c r="C215" s="835" t="s">
        <v>586</v>
      </c>
      <c r="D215" s="863" t="s">
        <v>587</v>
      </c>
      <c r="E215" s="835" t="s">
        <v>2469</v>
      </c>
      <c r="F215" s="863" t="s">
        <v>2470</v>
      </c>
      <c r="G215" s="835" t="s">
        <v>2471</v>
      </c>
      <c r="H215" s="835" t="s">
        <v>2472</v>
      </c>
      <c r="I215" s="849">
        <v>26.569999694824219</v>
      </c>
      <c r="J215" s="849">
        <v>216</v>
      </c>
      <c r="K215" s="850">
        <v>5738.0400390625</v>
      </c>
    </row>
    <row r="216" spans="1:11" ht="14.4" customHeight="1" x14ac:dyDescent="0.3">
      <c r="A216" s="831" t="s">
        <v>567</v>
      </c>
      <c r="B216" s="832" t="s">
        <v>568</v>
      </c>
      <c r="C216" s="835" t="s">
        <v>586</v>
      </c>
      <c r="D216" s="863" t="s">
        <v>587</v>
      </c>
      <c r="E216" s="835" t="s">
        <v>2469</v>
      </c>
      <c r="F216" s="863" t="s">
        <v>2470</v>
      </c>
      <c r="G216" s="835" t="s">
        <v>2592</v>
      </c>
      <c r="H216" s="835" t="s">
        <v>2593</v>
      </c>
      <c r="I216" s="849">
        <v>61.669998168945313</v>
      </c>
      <c r="J216" s="849">
        <v>48</v>
      </c>
      <c r="K216" s="850">
        <v>2960.06005859375</v>
      </c>
    </row>
    <row r="217" spans="1:11" ht="14.4" customHeight="1" x14ac:dyDescent="0.3">
      <c r="A217" s="831" t="s">
        <v>567</v>
      </c>
      <c r="B217" s="832" t="s">
        <v>568</v>
      </c>
      <c r="C217" s="835" t="s">
        <v>586</v>
      </c>
      <c r="D217" s="863" t="s">
        <v>587</v>
      </c>
      <c r="E217" s="835" t="s">
        <v>2469</v>
      </c>
      <c r="F217" s="863" t="s">
        <v>2470</v>
      </c>
      <c r="G217" s="835" t="s">
        <v>2594</v>
      </c>
      <c r="H217" s="835" t="s">
        <v>2595</v>
      </c>
      <c r="I217" s="849">
        <v>61.669998168945313</v>
      </c>
      <c r="J217" s="849">
        <v>24</v>
      </c>
      <c r="K217" s="850">
        <v>1480.050048828125</v>
      </c>
    </row>
    <row r="218" spans="1:11" ht="14.4" customHeight="1" x14ac:dyDescent="0.3">
      <c r="A218" s="831" t="s">
        <v>567</v>
      </c>
      <c r="B218" s="832" t="s">
        <v>568</v>
      </c>
      <c r="C218" s="835" t="s">
        <v>586</v>
      </c>
      <c r="D218" s="863" t="s">
        <v>587</v>
      </c>
      <c r="E218" s="835" t="s">
        <v>2469</v>
      </c>
      <c r="F218" s="863" t="s">
        <v>2470</v>
      </c>
      <c r="G218" s="835" t="s">
        <v>2596</v>
      </c>
      <c r="H218" s="835" t="s">
        <v>2597</v>
      </c>
      <c r="I218" s="849">
        <v>59.080001831054688</v>
      </c>
      <c r="J218" s="849">
        <v>24</v>
      </c>
      <c r="K218" s="850">
        <v>1417.949951171875</v>
      </c>
    </row>
    <row r="219" spans="1:11" ht="14.4" customHeight="1" x14ac:dyDescent="0.3">
      <c r="A219" s="831" t="s">
        <v>567</v>
      </c>
      <c r="B219" s="832" t="s">
        <v>568</v>
      </c>
      <c r="C219" s="835" t="s">
        <v>586</v>
      </c>
      <c r="D219" s="863" t="s">
        <v>587</v>
      </c>
      <c r="E219" s="835" t="s">
        <v>2469</v>
      </c>
      <c r="F219" s="863" t="s">
        <v>2470</v>
      </c>
      <c r="G219" s="835" t="s">
        <v>2598</v>
      </c>
      <c r="H219" s="835" t="s">
        <v>2599</v>
      </c>
      <c r="I219" s="849">
        <v>61.240001678466797</v>
      </c>
      <c r="J219" s="849">
        <v>48</v>
      </c>
      <c r="K219" s="850">
        <v>2939.39990234375</v>
      </c>
    </row>
    <row r="220" spans="1:11" ht="14.4" customHeight="1" x14ac:dyDescent="0.3">
      <c r="A220" s="831" t="s">
        <v>567</v>
      </c>
      <c r="B220" s="832" t="s">
        <v>568</v>
      </c>
      <c r="C220" s="835" t="s">
        <v>586</v>
      </c>
      <c r="D220" s="863" t="s">
        <v>587</v>
      </c>
      <c r="E220" s="835" t="s">
        <v>2469</v>
      </c>
      <c r="F220" s="863" t="s">
        <v>2470</v>
      </c>
      <c r="G220" s="835" t="s">
        <v>2477</v>
      </c>
      <c r="H220" s="835" t="s">
        <v>2478</v>
      </c>
      <c r="I220" s="849">
        <v>60.380001068115234</v>
      </c>
      <c r="J220" s="849">
        <v>168</v>
      </c>
      <c r="K220" s="850">
        <v>10143.599853515625</v>
      </c>
    </row>
    <row r="221" spans="1:11" ht="14.4" customHeight="1" x14ac:dyDescent="0.3">
      <c r="A221" s="831" t="s">
        <v>567</v>
      </c>
      <c r="B221" s="832" t="s">
        <v>568</v>
      </c>
      <c r="C221" s="835" t="s">
        <v>586</v>
      </c>
      <c r="D221" s="863" t="s">
        <v>587</v>
      </c>
      <c r="E221" s="835" t="s">
        <v>2469</v>
      </c>
      <c r="F221" s="863" t="s">
        <v>2470</v>
      </c>
      <c r="G221" s="835" t="s">
        <v>2479</v>
      </c>
      <c r="H221" s="835" t="s">
        <v>2480</v>
      </c>
      <c r="I221" s="849">
        <v>30.309999465942383</v>
      </c>
      <c r="J221" s="849">
        <v>24</v>
      </c>
      <c r="K221" s="850">
        <v>727.489990234375</v>
      </c>
    </row>
    <row r="222" spans="1:11" ht="14.4" customHeight="1" x14ac:dyDescent="0.3">
      <c r="A222" s="831" t="s">
        <v>567</v>
      </c>
      <c r="B222" s="832" t="s">
        <v>568</v>
      </c>
      <c r="C222" s="835" t="s">
        <v>586</v>
      </c>
      <c r="D222" s="863" t="s">
        <v>587</v>
      </c>
      <c r="E222" s="835" t="s">
        <v>2469</v>
      </c>
      <c r="F222" s="863" t="s">
        <v>2470</v>
      </c>
      <c r="G222" s="835" t="s">
        <v>2600</v>
      </c>
      <c r="H222" s="835" t="s">
        <v>2601</v>
      </c>
      <c r="I222" s="849">
        <v>39.740001678466797</v>
      </c>
      <c r="J222" s="849">
        <v>36</v>
      </c>
      <c r="K222" s="850">
        <v>1430.5999755859375</v>
      </c>
    </row>
    <row r="223" spans="1:11" ht="14.4" customHeight="1" x14ac:dyDescent="0.3">
      <c r="A223" s="831" t="s">
        <v>567</v>
      </c>
      <c r="B223" s="832" t="s">
        <v>568</v>
      </c>
      <c r="C223" s="835" t="s">
        <v>586</v>
      </c>
      <c r="D223" s="863" t="s">
        <v>587</v>
      </c>
      <c r="E223" s="835" t="s">
        <v>2469</v>
      </c>
      <c r="F223" s="863" t="s">
        <v>2470</v>
      </c>
      <c r="G223" s="835" t="s">
        <v>2602</v>
      </c>
      <c r="H223" s="835" t="s">
        <v>2603</v>
      </c>
      <c r="I223" s="849">
        <v>40.139999389648438</v>
      </c>
      <c r="J223" s="849">
        <v>72</v>
      </c>
      <c r="K223" s="850">
        <v>2890.179931640625</v>
      </c>
    </row>
    <row r="224" spans="1:11" ht="14.4" customHeight="1" x14ac:dyDescent="0.3">
      <c r="A224" s="831" t="s">
        <v>567</v>
      </c>
      <c r="B224" s="832" t="s">
        <v>568</v>
      </c>
      <c r="C224" s="835" t="s">
        <v>586</v>
      </c>
      <c r="D224" s="863" t="s">
        <v>587</v>
      </c>
      <c r="E224" s="835" t="s">
        <v>2469</v>
      </c>
      <c r="F224" s="863" t="s">
        <v>2470</v>
      </c>
      <c r="G224" s="835" t="s">
        <v>2604</v>
      </c>
      <c r="H224" s="835" t="s">
        <v>2605</v>
      </c>
      <c r="I224" s="849">
        <v>30</v>
      </c>
      <c r="J224" s="849">
        <v>36</v>
      </c>
      <c r="K224" s="850">
        <v>1079.8499755859375</v>
      </c>
    </row>
    <row r="225" spans="1:11" ht="14.4" customHeight="1" x14ac:dyDescent="0.3">
      <c r="A225" s="831" t="s">
        <v>567</v>
      </c>
      <c r="B225" s="832" t="s">
        <v>568</v>
      </c>
      <c r="C225" s="835" t="s">
        <v>586</v>
      </c>
      <c r="D225" s="863" t="s">
        <v>587</v>
      </c>
      <c r="E225" s="835" t="s">
        <v>2469</v>
      </c>
      <c r="F225" s="863" t="s">
        <v>2470</v>
      </c>
      <c r="G225" s="835" t="s">
        <v>2606</v>
      </c>
      <c r="H225" s="835" t="s">
        <v>2607</v>
      </c>
      <c r="I225" s="849">
        <v>42.099998474121094</v>
      </c>
      <c r="J225" s="849">
        <v>468</v>
      </c>
      <c r="K225" s="850">
        <v>19704.090087890625</v>
      </c>
    </row>
    <row r="226" spans="1:11" ht="14.4" customHeight="1" x14ac:dyDescent="0.3">
      <c r="A226" s="831" t="s">
        <v>567</v>
      </c>
      <c r="B226" s="832" t="s">
        <v>568</v>
      </c>
      <c r="C226" s="835" t="s">
        <v>586</v>
      </c>
      <c r="D226" s="863" t="s">
        <v>587</v>
      </c>
      <c r="E226" s="835" t="s">
        <v>2469</v>
      </c>
      <c r="F226" s="863" t="s">
        <v>2470</v>
      </c>
      <c r="G226" s="835" t="s">
        <v>2608</v>
      </c>
      <c r="H226" s="835" t="s">
        <v>2609</v>
      </c>
      <c r="I226" s="849">
        <v>30.200000762939453</v>
      </c>
      <c r="J226" s="849">
        <v>36</v>
      </c>
      <c r="K226" s="850">
        <v>1087.2099609375</v>
      </c>
    </row>
    <row r="227" spans="1:11" ht="14.4" customHeight="1" x14ac:dyDescent="0.3">
      <c r="A227" s="831" t="s">
        <v>567</v>
      </c>
      <c r="B227" s="832" t="s">
        <v>568</v>
      </c>
      <c r="C227" s="835" t="s">
        <v>586</v>
      </c>
      <c r="D227" s="863" t="s">
        <v>587</v>
      </c>
      <c r="E227" s="835" t="s">
        <v>2469</v>
      </c>
      <c r="F227" s="863" t="s">
        <v>2470</v>
      </c>
      <c r="G227" s="835" t="s">
        <v>2483</v>
      </c>
      <c r="H227" s="835" t="s">
        <v>2484</v>
      </c>
      <c r="I227" s="849">
        <v>30.200000762939453</v>
      </c>
      <c r="J227" s="849">
        <v>36</v>
      </c>
      <c r="K227" s="850">
        <v>1087.2099609375</v>
      </c>
    </row>
    <row r="228" spans="1:11" ht="14.4" customHeight="1" x14ac:dyDescent="0.3">
      <c r="A228" s="831" t="s">
        <v>567</v>
      </c>
      <c r="B228" s="832" t="s">
        <v>568</v>
      </c>
      <c r="C228" s="835" t="s">
        <v>586</v>
      </c>
      <c r="D228" s="863" t="s">
        <v>587</v>
      </c>
      <c r="E228" s="835" t="s">
        <v>2469</v>
      </c>
      <c r="F228" s="863" t="s">
        <v>2470</v>
      </c>
      <c r="G228" s="835" t="s">
        <v>2610</v>
      </c>
      <c r="H228" s="835" t="s">
        <v>2611</v>
      </c>
      <c r="I228" s="849">
        <v>63.130001068115234</v>
      </c>
      <c r="J228" s="849">
        <v>24</v>
      </c>
      <c r="K228" s="850">
        <v>1515.1199951171875</v>
      </c>
    </row>
    <row r="229" spans="1:11" ht="14.4" customHeight="1" x14ac:dyDescent="0.3">
      <c r="A229" s="831" t="s">
        <v>567</v>
      </c>
      <c r="B229" s="832" t="s">
        <v>568</v>
      </c>
      <c r="C229" s="835" t="s">
        <v>586</v>
      </c>
      <c r="D229" s="863" t="s">
        <v>587</v>
      </c>
      <c r="E229" s="835" t="s">
        <v>2469</v>
      </c>
      <c r="F229" s="863" t="s">
        <v>2470</v>
      </c>
      <c r="G229" s="835" t="s">
        <v>2612</v>
      </c>
      <c r="H229" s="835" t="s">
        <v>2613</v>
      </c>
      <c r="I229" s="849">
        <v>63.130001068115234</v>
      </c>
      <c r="J229" s="849">
        <v>72</v>
      </c>
      <c r="K229" s="850">
        <v>4545.3199462890625</v>
      </c>
    </row>
    <row r="230" spans="1:11" ht="14.4" customHeight="1" x14ac:dyDescent="0.3">
      <c r="A230" s="831" t="s">
        <v>567</v>
      </c>
      <c r="B230" s="832" t="s">
        <v>568</v>
      </c>
      <c r="C230" s="835" t="s">
        <v>586</v>
      </c>
      <c r="D230" s="863" t="s">
        <v>587</v>
      </c>
      <c r="E230" s="835" t="s">
        <v>2487</v>
      </c>
      <c r="F230" s="863" t="s">
        <v>2488</v>
      </c>
      <c r="G230" s="835" t="s">
        <v>2489</v>
      </c>
      <c r="H230" s="835" t="s">
        <v>2490</v>
      </c>
      <c r="I230" s="849">
        <v>0.30000001192092896</v>
      </c>
      <c r="J230" s="849">
        <v>1500</v>
      </c>
      <c r="K230" s="850">
        <v>450</v>
      </c>
    </row>
    <row r="231" spans="1:11" ht="14.4" customHeight="1" x14ac:dyDescent="0.3">
      <c r="A231" s="831" t="s">
        <v>567</v>
      </c>
      <c r="B231" s="832" t="s">
        <v>568</v>
      </c>
      <c r="C231" s="835" t="s">
        <v>586</v>
      </c>
      <c r="D231" s="863" t="s">
        <v>587</v>
      </c>
      <c r="E231" s="835" t="s">
        <v>2487</v>
      </c>
      <c r="F231" s="863" t="s">
        <v>2488</v>
      </c>
      <c r="G231" s="835" t="s">
        <v>2491</v>
      </c>
      <c r="H231" s="835" t="s">
        <v>2492</v>
      </c>
      <c r="I231" s="849">
        <v>0.52750001102685928</v>
      </c>
      <c r="J231" s="849">
        <v>5000</v>
      </c>
      <c r="K231" s="850">
        <v>2650</v>
      </c>
    </row>
    <row r="232" spans="1:11" ht="14.4" customHeight="1" x14ac:dyDescent="0.3">
      <c r="A232" s="831" t="s">
        <v>567</v>
      </c>
      <c r="B232" s="832" t="s">
        <v>568</v>
      </c>
      <c r="C232" s="835" t="s">
        <v>586</v>
      </c>
      <c r="D232" s="863" t="s">
        <v>587</v>
      </c>
      <c r="E232" s="835" t="s">
        <v>2487</v>
      </c>
      <c r="F232" s="863" t="s">
        <v>2488</v>
      </c>
      <c r="G232" s="835" t="s">
        <v>2493</v>
      </c>
      <c r="H232" s="835" t="s">
        <v>2494</v>
      </c>
      <c r="I232" s="849">
        <v>0.87000000476837158</v>
      </c>
      <c r="J232" s="849">
        <v>1300</v>
      </c>
      <c r="K232" s="850">
        <v>1180</v>
      </c>
    </row>
    <row r="233" spans="1:11" ht="14.4" customHeight="1" x14ac:dyDescent="0.3">
      <c r="A233" s="831" t="s">
        <v>567</v>
      </c>
      <c r="B233" s="832" t="s">
        <v>568</v>
      </c>
      <c r="C233" s="835" t="s">
        <v>586</v>
      </c>
      <c r="D233" s="863" t="s">
        <v>587</v>
      </c>
      <c r="E233" s="835" t="s">
        <v>2501</v>
      </c>
      <c r="F233" s="863" t="s">
        <v>2502</v>
      </c>
      <c r="G233" s="835" t="s">
        <v>2614</v>
      </c>
      <c r="H233" s="835" t="s">
        <v>2615</v>
      </c>
      <c r="I233" s="849">
        <v>0.81999999284744263</v>
      </c>
      <c r="J233" s="849">
        <v>6000</v>
      </c>
      <c r="K233" s="850">
        <v>4942.4000244140625</v>
      </c>
    </row>
    <row r="234" spans="1:11" ht="14.4" customHeight="1" x14ac:dyDescent="0.3">
      <c r="A234" s="831" t="s">
        <v>567</v>
      </c>
      <c r="B234" s="832" t="s">
        <v>568</v>
      </c>
      <c r="C234" s="835" t="s">
        <v>586</v>
      </c>
      <c r="D234" s="863" t="s">
        <v>587</v>
      </c>
      <c r="E234" s="835" t="s">
        <v>2501</v>
      </c>
      <c r="F234" s="863" t="s">
        <v>2502</v>
      </c>
      <c r="G234" s="835" t="s">
        <v>2505</v>
      </c>
      <c r="H234" s="835" t="s">
        <v>2506</v>
      </c>
      <c r="I234" s="849">
        <v>0.68999999761581421</v>
      </c>
      <c r="J234" s="849">
        <v>17000</v>
      </c>
      <c r="K234" s="850">
        <v>11730</v>
      </c>
    </row>
    <row r="235" spans="1:11" ht="14.4" customHeight="1" x14ac:dyDescent="0.3">
      <c r="A235" s="831" t="s">
        <v>567</v>
      </c>
      <c r="B235" s="832" t="s">
        <v>568</v>
      </c>
      <c r="C235" s="835" t="s">
        <v>586</v>
      </c>
      <c r="D235" s="863" t="s">
        <v>587</v>
      </c>
      <c r="E235" s="835" t="s">
        <v>2501</v>
      </c>
      <c r="F235" s="863" t="s">
        <v>2502</v>
      </c>
      <c r="G235" s="835" t="s">
        <v>2507</v>
      </c>
      <c r="H235" s="835" t="s">
        <v>2508</v>
      </c>
      <c r="I235" s="849">
        <v>0.6940000057220459</v>
      </c>
      <c r="J235" s="849">
        <v>26000</v>
      </c>
      <c r="K235" s="850">
        <v>17869.799987792969</v>
      </c>
    </row>
    <row r="236" spans="1:11" ht="14.4" customHeight="1" x14ac:dyDescent="0.3">
      <c r="A236" s="831" t="s">
        <v>567</v>
      </c>
      <c r="B236" s="832" t="s">
        <v>568</v>
      </c>
      <c r="C236" s="835" t="s">
        <v>586</v>
      </c>
      <c r="D236" s="863" t="s">
        <v>587</v>
      </c>
      <c r="E236" s="835" t="s">
        <v>2501</v>
      </c>
      <c r="F236" s="863" t="s">
        <v>2502</v>
      </c>
      <c r="G236" s="835" t="s">
        <v>2616</v>
      </c>
      <c r="H236" s="835" t="s">
        <v>2617</v>
      </c>
      <c r="I236" s="849">
        <v>0.68999999761581421</v>
      </c>
      <c r="J236" s="849">
        <v>7000</v>
      </c>
      <c r="K236" s="850">
        <v>4830</v>
      </c>
    </row>
    <row r="237" spans="1:11" ht="14.4" customHeight="1" x14ac:dyDescent="0.3">
      <c r="A237" s="831" t="s">
        <v>567</v>
      </c>
      <c r="B237" s="832" t="s">
        <v>568</v>
      </c>
      <c r="C237" s="835" t="s">
        <v>586</v>
      </c>
      <c r="D237" s="863" t="s">
        <v>587</v>
      </c>
      <c r="E237" s="835" t="s">
        <v>2618</v>
      </c>
      <c r="F237" s="863" t="s">
        <v>2619</v>
      </c>
      <c r="G237" s="835" t="s">
        <v>2620</v>
      </c>
      <c r="H237" s="835" t="s">
        <v>2621</v>
      </c>
      <c r="I237" s="849">
        <v>1200</v>
      </c>
      <c r="J237" s="849">
        <v>1</v>
      </c>
      <c r="K237" s="850">
        <v>1200</v>
      </c>
    </row>
    <row r="238" spans="1:11" ht="14.4" customHeight="1" x14ac:dyDescent="0.3">
      <c r="A238" s="831" t="s">
        <v>567</v>
      </c>
      <c r="B238" s="832" t="s">
        <v>568</v>
      </c>
      <c r="C238" s="835" t="s">
        <v>586</v>
      </c>
      <c r="D238" s="863" t="s">
        <v>587</v>
      </c>
      <c r="E238" s="835" t="s">
        <v>2618</v>
      </c>
      <c r="F238" s="863" t="s">
        <v>2619</v>
      </c>
      <c r="G238" s="835" t="s">
        <v>2622</v>
      </c>
      <c r="H238" s="835" t="s">
        <v>2623</v>
      </c>
      <c r="I238" s="849">
        <v>4295.5</v>
      </c>
      <c r="J238" s="849">
        <v>1</v>
      </c>
      <c r="K238" s="850">
        <v>4295.5</v>
      </c>
    </row>
    <row r="239" spans="1:11" ht="14.4" customHeight="1" x14ac:dyDescent="0.3">
      <c r="A239" s="831" t="s">
        <v>567</v>
      </c>
      <c r="B239" s="832" t="s">
        <v>568</v>
      </c>
      <c r="C239" s="835" t="s">
        <v>586</v>
      </c>
      <c r="D239" s="863" t="s">
        <v>587</v>
      </c>
      <c r="E239" s="835" t="s">
        <v>2618</v>
      </c>
      <c r="F239" s="863" t="s">
        <v>2619</v>
      </c>
      <c r="G239" s="835" t="s">
        <v>2624</v>
      </c>
      <c r="H239" s="835" t="s">
        <v>2625</v>
      </c>
      <c r="I239" s="849">
        <v>13918.6298828125</v>
      </c>
      <c r="J239" s="849">
        <v>1</v>
      </c>
      <c r="K239" s="850">
        <v>13918.6298828125</v>
      </c>
    </row>
    <row r="240" spans="1:11" ht="14.4" customHeight="1" x14ac:dyDescent="0.3">
      <c r="A240" s="831" t="s">
        <v>567</v>
      </c>
      <c r="B240" s="832" t="s">
        <v>568</v>
      </c>
      <c r="C240" s="835" t="s">
        <v>586</v>
      </c>
      <c r="D240" s="863" t="s">
        <v>587</v>
      </c>
      <c r="E240" s="835" t="s">
        <v>2618</v>
      </c>
      <c r="F240" s="863" t="s">
        <v>2619</v>
      </c>
      <c r="G240" s="835" t="s">
        <v>2626</v>
      </c>
      <c r="H240" s="835" t="s">
        <v>2627</v>
      </c>
      <c r="I240" s="849">
        <v>98.860000610351563</v>
      </c>
      <c r="J240" s="849">
        <v>1</v>
      </c>
      <c r="K240" s="850">
        <v>98.860000610351563</v>
      </c>
    </row>
    <row r="241" spans="1:11" ht="14.4" customHeight="1" x14ac:dyDescent="0.3">
      <c r="A241" s="831" t="s">
        <v>567</v>
      </c>
      <c r="B241" s="832" t="s">
        <v>568</v>
      </c>
      <c r="C241" s="835" t="s">
        <v>586</v>
      </c>
      <c r="D241" s="863" t="s">
        <v>587</v>
      </c>
      <c r="E241" s="835" t="s">
        <v>2618</v>
      </c>
      <c r="F241" s="863" t="s">
        <v>2619</v>
      </c>
      <c r="G241" s="835" t="s">
        <v>2628</v>
      </c>
      <c r="H241" s="835" t="s">
        <v>2629</v>
      </c>
      <c r="I241" s="849">
        <v>2109.260009765625</v>
      </c>
      <c r="J241" s="849">
        <v>1</v>
      </c>
      <c r="K241" s="850">
        <v>2109.260009765625</v>
      </c>
    </row>
    <row r="242" spans="1:11" ht="14.4" customHeight="1" x14ac:dyDescent="0.3">
      <c r="A242" s="831" t="s">
        <v>567</v>
      </c>
      <c r="B242" s="832" t="s">
        <v>568</v>
      </c>
      <c r="C242" s="835" t="s">
        <v>586</v>
      </c>
      <c r="D242" s="863" t="s">
        <v>587</v>
      </c>
      <c r="E242" s="835" t="s">
        <v>2618</v>
      </c>
      <c r="F242" s="863" t="s">
        <v>2619</v>
      </c>
      <c r="G242" s="835" t="s">
        <v>2630</v>
      </c>
      <c r="H242" s="835" t="s">
        <v>2631</v>
      </c>
      <c r="I242" s="849">
        <v>1734.9549560546875</v>
      </c>
      <c r="J242" s="849">
        <v>4</v>
      </c>
      <c r="K242" s="850">
        <v>6939.81982421875</v>
      </c>
    </row>
    <row r="243" spans="1:11" ht="14.4" customHeight="1" x14ac:dyDescent="0.3">
      <c r="A243" s="831" t="s">
        <v>567</v>
      </c>
      <c r="B243" s="832" t="s">
        <v>568</v>
      </c>
      <c r="C243" s="835" t="s">
        <v>586</v>
      </c>
      <c r="D243" s="863" t="s">
        <v>587</v>
      </c>
      <c r="E243" s="835" t="s">
        <v>2618</v>
      </c>
      <c r="F243" s="863" t="s">
        <v>2619</v>
      </c>
      <c r="G243" s="835" t="s">
        <v>2632</v>
      </c>
      <c r="H243" s="835" t="s">
        <v>2633</v>
      </c>
      <c r="I243" s="849">
        <v>1832.4200439453125</v>
      </c>
      <c r="J243" s="849">
        <v>2</v>
      </c>
      <c r="K243" s="850">
        <v>3664.840087890625</v>
      </c>
    </row>
    <row r="244" spans="1:11" ht="14.4" customHeight="1" x14ac:dyDescent="0.3">
      <c r="A244" s="831" t="s">
        <v>567</v>
      </c>
      <c r="B244" s="832" t="s">
        <v>568</v>
      </c>
      <c r="C244" s="835" t="s">
        <v>586</v>
      </c>
      <c r="D244" s="863" t="s">
        <v>587</v>
      </c>
      <c r="E244" s="835" t="s">
        <v>2618</v>
      </c>
      <c r="F244" s="863" t="s">
        <v>2619</v>
      </c>
      <c r="G244" s="835" t="s">
        <v>2634</v>
      </c>
      <c r="H244" s="835" t="s">
        <v>2635</v>
      </c>
      <c r="I244" s="849">
        <v>1832.449951171875</v>
      </c>
      <c r="J244" s="849">
        <v>2</v>
      </c>
      <c r="K244" s="850">
        <v>3664.889892578125</v>
      </c>
    </row>
    <row r="245" spans="1:11" ht="14.4" customHeight="1" x14ac:dyDescent="0.3">
      <c r="A245" s="831" t="s">
        <v>567</v>
      </c>
      <c r="B245" s="832" t="s">
        <v>568</v>
      </c>
      <c r="C245" s="835" t="s">
        <v>586</v>
      </c>
      <c r="D245" s="863" t="s">
        <v>587</v>
      </c>
      <c r="E245" s="835" t="s">
        <v>2618</v>
      </c>
      <c r="F245" s="863" t="s">
        <v>2619</v>
      </c>
      <c r="G245" s="835" t="s">
        <v>2636</v>
      </c>
      <c r="H245" s="835" t="s">
        <v>2637</v>
      </c>
      <c r="I245" s="849">
        <v>1215.449951171875</v>
      </c>
      <c r="J245" s="849">
        <v>1</v>
      </c>
      <c r="K245" s="850">
        <v>1215.449951171875</v>
      </c>
    </row>
    <row r="246" spans="1:11" ht="14.4" customHeight="1" x14ac:dyDescent="0.3">
      <c r="A246" s="831" t="s">
        <v>567</v>
      </c>
      <c r="B246" s="832" t="s">
        <v>568</v>
      </c>
      <c r="C246" s="835" t="s">
        <v>586</v>
      </c>
      <c r="D246" s="863" t="s">
        <v>587</v>
      </c>
      <c r="E246" s="835" t="s">
        <v>2618</v>
      </c>
      <c r="F246" s="863" t="s">
        <v>2619</v>
      </c>
      <c r="G246" s="835" t="s">
        <v>2638</v>
      </c>
      <c r="H246" s="835" t="s">
        <v>2639</v>
      </c>
      <c r="I246" s="849">
        <v>4349.2998046875</v>
      </c>
      <c r="J246" s="849">
        <v>1</v>
      </c>
      <c r="K246" s="850">
        <v>4349.2998046875</v>
      </c>
    </row>
    <row r="247" spans="1:11" ht="14.4" customHeight="1" x14ac:dyDescent="0.3">
      <c r="A247" s="831" t="s">
        <v>567</v>
      </c>
      <c r="B247" s="832" t="s">
        <v>568</v>
      </c>
      <c r="C247" s="835" t="s">
        <v>586</v>
      </c>
      <c r="D247" s="863" t="s">
        <v>587</v>
      </c>
      <c r="E247" s="835" t="s">
        <v>2618</v>
      </c>
      <c r="F247" s="863" t="s">
        <v>2619</v>
      </c>
      <c r="G247" s="835" t="s">
        <v>2640</v>
      </c>
      <c r="H247" s="835" t="s">
        <v>2641</v>
      </c>
      <c r="I247" s="849">
        <v>296.010009765625</v>
      </c>
      <c r="J247" s="849">
        <v>2</v>
      </c>
      <c r="K247" s="850">
        <v>592.02001953125</v>
      </c>
    </row>
    <row r="248" spans="1:11" ht="14.4" customHeight="1" x14ac:dyDescent="0.3">
      <c r="A248" s="831" t="s">
        <v>567</v>
      </c>
      <c r="B248" s="832" t="s">
        <v>568</v>
      </c>
      <c r="C248" s="835" t="s">
        <v>586</v>
      </c>
      <c r="D248" s="863" t="s">
        <v>587</v>
      </c>
      <c r="E248" s="835" t="s">
        <v>2618</v>
      </c>
      <c r="F248" s="863" t="s">
        <v>2619</v>
      </c>
      <c r="G248" s="835" t="s">
        <v>2642</v>
      </c>
      <c r="H248" s="835" t="s">
        <v>2643</v>
      </c>
      <c r="I248" s="849">
        <v>520.260009765625</v>
      </c>
      <c r="J248" s="849">
        <v>3</v>
      </c>
      <c r="K248" s="850">
        <v>1560.780029296875</v>
      </c>
    </row>
    <row r="249" spans="1:11" ht="14.4" customHeight="1" x14ac:dyDescent="0.3">
      <c r="A249" s="831" t="s">
        <v>567</v>
      </c>
      <c r="B249" s="832" t="s">
        <v>568</v>
      </c>
      <c r="C249" s="835" t="s">
        <v>586</v>
      </c>
      <c r="D249" s="863" t="s">
        <v>587</v>
      </c>
      <c r="E249" s="835" t="s">
        <v>2618</v>
      </c>
      <c r="F249" s="863" t="s">
        <v>2619</v>
      </c>
      <c r="G249" s="835" t="s">
        <v>2644</v>
      </c>
      <c r="H249" s="835" t="s">
        <v>2645</v>
      </c>
      <c r="I249" s="849">
        <v>775.90499877929687</v>
      </c>
      <c r="J249" s="849">
        <v>3</v>
      </c>
      <c r="K249" s="850">
        <v>2327.7100830078125</v>
      </c>
    </row>
    <row r="250" spans="1:11" ht="14.4" customHeight="1" x14ac:dyDescent="0.3">
      <c r="A250" s="831" t="s">
        <v>567</v>
      </c>
      <c r="B250" s="832" t="s">
        <v>568</v>
      </c>
      <c r="C250" s="835" t="s">
        <v>586</v>
      </c>
      <c r="D250" s="863" t="s">
        <v>587</v>
      </c>
      <c r="E250" s="835" t="s">
        <v>2618</v>
      </c>
      <c r="F250" s="863" t="s">
        <v>2619</v>
      </c>
      <c r="G250" s="835" t="s">
        <v>2646</v>
      </c>
      <c r="H250" s="835" t="s">
        <v>2647</v>
      </c>
      <c r="I250" s="849">
        <v>607.20001220703125</v>
      </c>
      <c r="J250" s="849">
        <v>1</v>
      </c>
      <c r="K250" s="850">
        <v>607.20001220703125</v>
      </c>
    </row>
    <row r="251" spans="1:11" ht="14.4" customHeight="1" x14ac:dyDescent="0.3">
      <c r="A251" s="831" t="s">
        <v>567</v>
      </c>
      <c r="B251" s="832" t="s">
        <v>568</v>
      </c>
      <c r="C251" s="835" t="s">
        <v>586</v>
      </c>
      <c r="D251" s="863" t="s">
        <v>587</v>
      </c>
      <c r="E251" s="835" t="s">
        <v>2618</v>
      </c>
      <c r="F251" s="863" t="s">
        <v>2619</v>
      </c>
      <c r="G251" s="835" t="s">
        <v>2648</v>
      </c>
      <c r="H251" s="835" t="s">
        <v>2649</v>
      </c>
      <c r="I251" s="849">
        <v>601.45001220703125</v>
      </c>
      <c r="J251" s="849">
        <v>2</v>
      </c>
      <c r="K251" s="850">
        <v>1202.9000244140625</v>
      </c>
    </row>
    <row r="252" spans="1:11" ht="14.4" customHeight="1" x14ac:dyDescent="0.3">
      <c r="A252" s="831" t="s">
        <v>567</v>
      </c>
      <c r="B252" s="832" t="s">
        <v>568</v>
      </c>
      <c r="C252" s="835" t="s">
        <v>586</v>
      </c>
      <c r="D252" s="863" t="s">
        <v>587</v>
      </c>
      <c r="E252" s="835" t="s">
        <v>2618</v>
      </c>
      <c r="F252" s="863" t="s">
        <v>2619</v>
      </c>
      <c r="G252" s="835" t="s">
        <v>2650</v>
      </c>
      <c r="H252" s="835" t="s">
        <v>2651</v>
      </c>
      <c r="I252" s="849">
        <v>374.89999389648437</v>
      </c>
      <c r="J252" s="849">
        <v>1</v>
      </c>
      <c r="K252" s="850">
        <v>374.89999389648437</v>
      </c>
    </row>
    <row r="253" spans="1:11" ht="14.4" customHeight="1" x14ac:dyDescent="0.3">
      <c r="A253" s="831" t="s">
        <v>567</v>
      </c>
      <c r="B253" s="832" t="s">
        <v>568</v>
      </c>
      <c r="C253" s="835" t="s">
        <v>586</v>
      </c>
      <c r="D253" s="863" t="s">
        <v>587</v>
      </c>
      <c r="E253" s="835" t="s">
        <v>2618</v>
      </c>
      <c r="F253" s="863" t="s">
        <v>2619</v>
      </c>
      <c r="G253" s="835" t="s">
        <v>2652</v>
      </c>
      <c r="H253" s="835" t="s">
        <v>2653</v>
      </c>
      <c r="I253" s="849">
        <v>558.5150044759115</v>
      </c>
      <c r="J253" s="849">
        <v>7</v>
      </c>
      <c r="K253" s="850">
        <v>4001.4100341796875</v>
      </c>
    </row>
    <row r="254" spans="1:11" ht="14.4" customHeight="1" x14ac:dyDescent="0.3">
      <c r="A254" s="831" t="s">
        <v>567</v>
      </c>
      <c r="B254" s="832" t="s">
        <v>568</v>
      </c>
      <c r="C254" s="835" t="s">
        <v>586</v>
      </c>
      <c r="D254" s="863" t="s">
        <v>587</v>
      </c>
      <c r="E254" s="835" t="s">
        <v>2618</v>
      </c>
      <c r="F254" s="863" t="s">
        <v>2619</v>
      </c>
      <c r="G254" s="835" t="s">
        <v>2654</v>
      </c>
      <c r="H254" s="835" t="s">
        <v>2655</v>
      </c>
      <c r="I254" s="849">
        <v>2597.6201171875</v>
      </c>
      <c r="J254" s="849">
        <v>1</v>
      </c>
      <c r="K254" s="850">
        <v>2597.6201171875</v>
      </c>
    </row>
    <row r="255" spans="1:11" ht="14.4" customHeight="1" x14ac:dyDescent="0.3">
      <c r="A255" s="831" t="s">
        <v>567</v>
      </c>
      <c r="B255" s="832" t="s">
        <v>568</v>
      </c>
      <c r="C255" s="835" t="s">
        <v>586</v>
      </c>
      <c r="D255" s="863" t="s">
        <v>587</v>
      </c>
      <c r="E255" s="835" t="s">
        <v>2618</v>
      </c>
      <c r="F255" s="863" t="s">
        <v>2619</v>
      </c>
      <c r="G255" s="835" t="s">
        <v>2656</v>
      </c>
      <c r="H255" s="835" t="s">
        <v>2657</v>
      </c>
      <c r="I255" s="849">
        <v>338.77999877929687</v>
      </c>
      <c r="J255" s="849">
        <v>18</v>
      </c>
      <c r="K255" s="850">
        <v>6098.080078125</v>
      </c>
    </row>
    <row r="256" spans="1:11" ht="14.4" customHeight="1" x14ac:dyDescent="0.3">
      <c r="A256" s="831" t="s">
        <v>567</v>
      </c>
      <c r="B256" s="832" t="s">
        <v>568</v>
      </c>
      <c r="C256" s="835" t="s">
        <v>586</v>
      </c>
      <c r="D256" s="863" t="s">
        <v>587</v>
      </c>
      <c r="E256" s="835" t="s">
        <v>2618</v>
      </c>
      <c r="F256" s="863" t="s">
        <v>2619</v>
      </c>
      <c r="G256" s="835" t="s">
        <v>2658</v>
      </c>
      <c r="H256" s="835" t="s">
        <v>2659</v>
      </c>
      <c r="I256" s="849">
        <v>411.3699951171875</v>
      </c>
      <c r="J256" s="849">
        <v>18</v>
      </c>
      <c r="K256" s="850">
        <v>7404.6202392578125</v>
      </c>
    </row>
    <row r="257" spans="1:11" ht="14.4" customHeight="1" x14ac:dyDescent="0.3">
      <c r="A257" s="831" t="s">
        <v>567</v>
      </c>
      <c r="B257" s="832" t="s">
        <v>568</v>
      </c>
      <c r="C257" s="835" t="s">
        <v>586</v>
      </c>
      <c r="D257" s="863" t="s">
        <v>587</v>
      </c>
      <c r="E257" s="835" t="s">
        <v>2618</v>
      </c>
      <c r="F257" s="863" t="s">
        <v>2619</v>
      </c>
      <c r="G257" s="835" t="s">
        <v>2660</v>
      </c>
      <c r="H257" s="835" t="s">
        <v>2661</v>
      </c>
      <c r="I257" s="849">
        <v>1381</v>
      </c>
      <c r="J257" s="849">
        <v>1</v>
      </c>
      <c r="K257" s="850">
        <v>1381</v>
      </c>
    </row>
    <row r="258" spans="1:11" ht="14.4" customHeight="1" x14ac:dyDescent="0.3">
      <c r="A258" s="831" t="s">
        <v>567</v>
      </c>
      <c r="B258" s="832" t="s">
        <v>568</v>
      </c>
      <c r="C258" s="835" t="s">
        <v>586</v>
      </c>
      <c r="D258" s="863" t="s">
        <v>587</v>
      </c>
      <c r="E258" s="835" t="s">
        <v>2618</v>
      </c>
      <c r="F258" s="863" t="s">
        <v>2619</v>
      </c>
      <c r="G258" s="835" t="s">
        <v>2662</v>
      </c>
      <c r="H258" s="835" t="s">
        <v>2663</v>
      </c>
      <c r="I258" s="849">
        <v>1727</v>
      </c>
      <c r="J258" s="849">
        <v>1</v>
      </c>
      <c r="K258" s="850">
        <v>1727</v>
      </c>
    </row>
    <row r="259" spans="1:11" ht="14.4" customHeight="1" x14ac:dyDescent="0.3">
      <c r="A259" s="831" t="s">
        <v>567</v>
      </c>
      <c r="B259" s="832" t="s">
        <v>568</v>
      </c>
      <c r="C259" s="835" t="s">
        <v>586</v>
      </c>
      <c r="D259" s="863" t="s">
        <v>587</v>
      </c>
      <c r="E259" s="835" t="s">
        <v>2618</v>
      </c>
      <c r="F259" s="863" t="s">
        <v>2619</v>
      </c>
      <c r="G259" s="835" t="s">
        <v>2664</v>
      </c>
      <c r="H259" s="835" t="s">
        <v>2665</v>
      </c>
      <c r="I259" s="849">
        <v>1408</v>
      </c>
      <c r="J259" s="849">
        <v>1</v>
      </c>
      <c r="K259" s="850">
        <v>1408</v>
      </c>
    </row>
    <row r="260" spans="1:11" ht="14.4" customHeight="1" x14ac:dyDescent="0.3">
      <c r="A260" s="831" t="s">
        <v>567</v>
      </c>
      <c r="B260" s="832" t="s">
        <v>568</v>
      </c>
      <c r="C260" s="835" t="s">
        <v>586</v>
      </c>
      <c r="D260" s="863" t="s">
        <v>587</v>
      </c>
      <c r="E260" s="835" t="s">
        <v>2618</v>
      </c>
      <c r="F260" s="863" t="s">
        <v>2619</v>
      </c>
      <c r="G260" s="835" t="s">
        <v>2666</v>
      </c>
      <c r="H260" s="835" t="s">
        <v>2667</v>
      </c>
      <c r="I260" s="849">
        <v>1757.760009765625</v>
      </c>
      <c r="J260" s="849">
        <v>1</v>
      </c>
      <c r="K260" s="850">
        <v>1757.760009765625</v>
      </c>
    </row>
    <row r="261" spans="1:11" ht="14.4" customHeight="1" x14ac:dyDescent="0.3">
      <c r="A261" s="831" t="s">
        <v>567</v>
      </c>
      <c r="B261" s="832" t="s">
        <v>568</v>
      </c>
      <c r="C261" s="835" t="s">
        <v>586</v>
      </c>
      <c r="D261" s="863" t="s">
        <v>587</v>
      </c>
      <c r="E261" s="835" t="s">
        <v>2618</v>
      </c>
      <c r="F261" s="863" t="s">
        <v>2619</v>
      </c>
      <c r="G261" s="835" t="s">
        <v>2668</v>
      </c>
      <c r="H261" s="835" t="s">
        <v>2669</v>
      </c>
      <c r="I261" s="849">
        <v>1757.760009765625</v>
      </c>
      <c r="J261" s="849">
        <v>1</v>
      </c>
      <c r="K261" s="850">
        <v>1757.760009765625</v>
      </c>
    </row>
    <row r="262" spans="1:11" ht="14.4" customHeight="1" x14ac:dyDescent="0.3">
      <c r="A262" s="831" t="s">
        <v>567</v>
      </c>
      <c r="B262" s="832" t="s">
        <v>568</v>
      </c>
      <c r="C262" s="835" t="s">
        <v>586</v>
      </c>
      <c r="D262" s="863" t="s">
        <v>587</v>
      </c>
      <c r="E262" s="835" t="s">
        <v>2618</v>
      </c>
      <c r="F262" s="863" t="s">
        <v>2619</v>
      </c>
      <c r="G262" s="835" t="s">
        <v>2670</v>
      </c>
      <c r="H262" s="835" t="s">
        <v>2671</v>
      </c>
      <c r="I262" s="849">
        <v>118.58000183105469</v>
      </c>
      <c r="J262" s="849">
        <v>50</v>
      </c>
      <c r="K262" s="850">
        <v>5929.000244140625</v>
      </c>
    </row>
    <row r="263" spans="1:11" ht="14.4" customHeight="1" x14ac:dyDescent="0.3">
      <c r="A263" s="831" t="s">
        <v>567</v>
      </c>
      <c r="B263" s="832" t="s">
        <v>568</v>
      </c>
      <c r="C263" s="835" t="s">
        <v>586</v>
      </c>
      <c r="D263" s="863" t="s">
        <v>587</v>
      </c>
      <c r="E263" s="835" t="s">
        <v>2618</v>
      </c>
      <c r="F263" s="863" t="s">
        <v>2619</v>
      </c>
      <c r="G263" s="835" t="s">
        <v>2672</v>
      </c>
      <c r="H263" s="835" t="s">
        <v>2673</v>
      </c>
      <c r="I263" s="849">
        <v>723.58001708984375</v>
      </c>
      <c r="J263" s="849">
        <v>20</v>
      </c>
      <c r="K263" s="850">
        <v>14471.599609375</v>
      </c>
    </row>
    <row r="264" spans="1:11" ht="14.4" customHeight="1" x14ac:dyDescent="0.3">
      <c r="A264" s="831" t="s">
        <v>567</v>
      </c>
      <c r="B264" s="832" t="s">
        <v>568</v>
      </c>
      <c r="C264" s="835" t="s">
        <v>586</v>
      </c>
      <c r="D264" s="863" t="s">
        <v>587</v>
      </c>
      <c r="E264" s="835" t="s">
        <v>2618</v>
      </c>
      <c r="F264" s="863" t="s">
        <v>2619</v>
      </c>
      <c r="G264" s="835" t="s">
        <v>2674</v>
      </c>
      <c r="H264" s="835" t="s">
        <v>2675</v>
      </c>
      <c r="I264" s="849">
        <v>723.58001708984375</v>
      </c>
      <c r="J264" s="849">
        <v>12</v>
      </c>
      <c r="K264" s="850">
        <v>8682.9599609375</v>
      </c>
    </row>
    <row r="265" spans="1:11" ht="14.4" customHeight="1" x14ac:dyDescent="0.3">
      <c r="A265" s="831" t="s">
        <v>567</v>
      </c>
      <c r="B265" s="832" t="s">
        <v>568</v>
      </c>
      <c r="C265" s="835" t="s">
        <v>586</v>
      </c>
      <c r="D265" s="863" t="s">
        <v>587</v>
      </c>
      <c r="E265" s="835" t="s">
        <v>2618</v>
      </c>
      <c r="F265" s="863" t="s">
        <v>2619</v>
      </c>
      <c r="G265" s="835" t="s">
        <v>2676</v>
      </c>
      <c r="H265" s="835" t="s">
        <v>2677</v>
      </c>
      <c r="I265" s="849">
        <v>629.22998046875</v>
      </c>
      <c r="J265" s="849">
        <v>10</v>
      </c>
      <c r="K265" s="850">
        <v>6292.31982421875</v>
      </c>
    </row>
    <row r="266" spans="1:11" ht="14.4" customHeight="1" x14ac:dyDescent="0.3">
      <c r="A266" s="831" t="s">
        <v>567</v>
      </c>
      <c r="B266" s="832" t="s">
        <v>568</v>
      </c>
      <c r="C266" s="835" t="s">
        <v>586</v>
      </c>
      <c r="D266" s="863" t="s">
        <v>587</v>
      </c>
      <c r="E266" s="835" t="s">
        <v>2618</v>
      </c>
      <c r="F266" s="863" t="s">
        <v>2619</v>
      </c>
      <c r="G266" s="835" t="s">
        <v>2678</v>
      </c>
      <c r="H266" s="835" t="s">
        <v>2679</v>
      </c>
      <c r="I266" s="849">
        <v>629.20001220703125</v>
      </c>
      <c r="J266" s="849">
        <v>10</v>
      </c>
      <c r="K266" s="850">
        <v>6292.0001220703125</v>
      </c>
    </row>
    <row r="267" spans="1:11" ht="14.4" customHeight="1" x14ac:dyDescent="0.3">
      <c r="A267" s="831" t="s">
        <v>567</v>
      </c>
      <c r="B267" s="832" t="s">
        <v>568</v>
      </c>
      <c r="C267" s="835" t="s">
        <v>586</v>
      </c>
      <c r="D267" s="863" t="s">
        <v>587</v>
      </c>
      <c r="E267" s="835" t="s">
        <v>2618</v>
      </c>
      <c r="F267" s="863" t="s">
        <v>2619</v>
      </c>
      <c r="G267" s="835" t="s">
        <v>2680</v>
      </c>
      <c r="H267" s="835" t="s">
        <v>2681</v>
      </c>
      <c r="I267" s="849">
        <v>629.20001220703125</v>
      </c>
      <c r="J267" s="849">
        <v>10</v>
      </c>
      <c r="K267" s="850">
        <v>6292</v>
      </c>
    </row>
    <row r="268" spans="1:11" ht="14.4" customHeight="1" x14ac:dyDescent="0.3">
      <c r="A268" s="831" t="s">
        <v>567</v>
      </c>
      <c r="B268" s="832" t="s">
        <v>568</v>
      </c>
      <c r="C268" s="835" t="s">
        <v>586</v>
      </c>
      <c r="D268" s="863" t="s">
        <v>587</v>
      </c>
      <c r="E268" s="835" t="s">
        <v>2618</v>
      </c>
      <c r="F268" s="863" t="s">
        <v>2619</v>
      </c>
      <c r="G268" s="835" t="s">
        <v>2682</v>
      </c>
      <c r="H268" s="835" t="s">
        <v>2683</v>
      </c>
      <c r="I268" s="849">
        <v>629.20001220703125</v>
      </c>
      <c r="J268" s="849">
        <v>10</v>
      </c>
      <c r="K268" s="850">
        <v>6292</v>
      </c>
    </row>
    <row r="269" spans="1:11" ht="14.4" customHeight="1" x14ac:dyDescent="0.3">
      <c r="A269" s="831" t="s">
        <v>567</v>
      </c>
      <c r="B269" s="832" t="s">
        <v>568</v>
      </c>
      <c r="C269" s="835" t="s">
        <v>586</v>
      </c>
      <c r="D269" s="863" t="s">
        <v>587</v>
      </c>
      <c r="E269" s="835" t="s">
        <v>2618</v>
      </c>
      <c r="F269" s="863" t="s">
        <v>2619</v>
      </c>
      <c r="G269" s="835" t="s">
        <v>2684</v>
      </c>
      <c r="H269" s="835" t="s">
        <v>2685</v>
      </c>
      <c r="I269" s="849">
        <v>629.21002197265625</v>
      </c>
      <c r="J269" s="849">
        <v>10</v>
      </c>
      <c r="K269" s="850">
        <v>6292.0799560546875</v>
      </c>
    </row>
    <row r="270" spans="1:11" ht="14.4" customHeight="1" x14ac:dyDescent="0.3">
      <c r="A270" s="831" t="s">
        <v>567</v>
      </c>
      <c r="B270" s="832" t="s">
        <v>568</v>
      </c>
      <c r="C270" s="835" t="s">
        <v>586</v>
      </c>
      <c r="D270" s="863" t="s">
        <v>587</v>
      </c>
      <c r="E270" s="835" t="s">
        <v>2618</v>
      </c>
      <c r="F270" s="863" t="s">
        <v>2619</v>
      </c>
      <c r="G270" s="835" t="s">
        <v>2686</v>
      </c>
      <c r="H270" s="835" t="s">
        <v>2687</v>
      </c>
      <c r="I270" s="849">
        <v>629.20001220703125</v>
      </c>
      <c r="J270" s="849">
        <v>10</v>
      </c>
      <c r="K270" s="850">
        <v>6292</v>
      </c>
    </row>
    <row r="271" spans="1:11" ht="14.4" customHeight="1" x14ac:dyDescent="0.3">
      <c r="A271" s="831" t="s">
        <v>567</v>
      </c>
      <c r="B271" s="832" t="s">
        <v>568</v>
      </c>
      <c r="C271" s="835" t="s">
        <v>586</v>
      </c>
      <c r="D271" s="863" t="s">
        <v>587</v>
      </c>
      <c r="E271" s="835" t="s">
        <v>2618</v>
      </c>
      <c r="F271" s="863" t="s">
        <v>2619</v>
      </c>
      <c r="G271" s="835" t="s">
        <v>2688</v>
      </c>
      <c r="H271" s="835" t="s">
        <v>2689</v>
      </c>
      <c r="I271" s="849">
        <v>1178</v>
      </c>
      <c r="J271" s="849">
        <v>4</v>
      </c>
      <c r="K271" s="850">
        <v>4778.5</v>
      </c>
    </row>
    <row r="272" spans="1:11" ht="14.4" customHeight="1" x14ac:dyDescent="0.3">
      <c r="A272" s="831" t="s">
        <v>567</v>
      </c>
      <c r="B272" s="832" t="s">
        <v>568</v>
      </c>
      <c r="C272" s="835" t="s">
        <v>586</v>
      </c>
      <c r="D272" s="863" t="s">
        <v>587</v>
      </c>
      <c r="E272" s="835" t="s">
        <v>2618</v>
      </c>
      <c r="F272" s="863" t="s">
        <v>2619</v>
      </c>
      <c r="G272" s="835" t="s">
        <v>2690</v>
      </c>
      <c r="H272" s="835" t="s">
        <v>2691</v>
      </c>
      <c r="I272" s="849">
        <v>2775.8863636363635</v>
      </c>
      <c r="J272" s="849">
        <v>25</v>
      </c>
      <c r="K272" s="850">
        <v>68517</v>
      </c>
    </row>
    <row r="273" spans="1:11" ht="14.4" customHeight="1" x14ac:dyDescent="0.3">
      <c r="A273" s="831" t="s">
        <v>567</v>
      </c>
      <c r="B273" s="832" t="s">
        <v>568</v>
      </c>
      <c r="C273" s="835" t="s">
        <v>586</v>
      </c>
      <c r="D273" s="863" t="s">
        <v>587</v>
      </c>
      <c r="E273" s="835" t="s">
        <v>2618</v>
      </c>
      <c r="F273" s="863" t="s">
        <v>2619</v>
      </c>
      <c r="G273" s="835" t="s">
        <v>2692</v>
      </c>
      <c r="H273" s="835" t="s">
        <v>2693</v>
      </c>
      <c r="I273" s="849">
        <v>2201.0011121961807</v>
      </c>
      <c r="J273" s="849">
        <v>19</v>
      </c>
      <c r="K273" s="850">
        <v>41819.009765625</v>
      </c>
    </row>
    <row r="274" spans="1:11" ht="14.4" customHeight="1" x14ac:dyDescent="0.3">
      <c r="A274" s="831" t="s">
        <v>567</v>
      </c>
      <c r="B274" s="832" t="s">
        <v>568</v>
      </c>
      <c r="C274" s="835" t="s">
        <v>586</v>
      </c>
      <c r="D274" s="863" t="s">
        <v>587</v>
      </c>
      <c r="E274" s="835" t="s">
        <v>2618</v>
      </c>
      <c r="F274" s="863" t="s">
        <v>2619</v>
      </c>
      <c r="G274" s="835" t="s">
        <v>2694</v>
      </c>
      <c r="H274" s="835" t="s">
        <v>2695</v>
      </c>
      <c r="I274" s="849">
        <v>7200</v>
      </c>
      <c r="J274" s="849">
        <v>4</v>
      </c>
      <c r="K274" s="850">
        <v>28800</v>
      </c>
    </row>
    <row r="275" spans="1:11" ht="14.4" customHeight="1" x14ac:dyDescent="0.3">
      <c r="A275" s="831" t="s">
        <v>567</v>
      </c>
      <c r="B275" s="832" t="s">
        <v>568</v>
      </c>
      <c r="C275" s="835" t="s">
        <v>586</v>
      </c>
      <c r="D275" s="863" t="s">
        <v>587</v>
      </c>
      <c r="E275" s="835" t="s">
        <v>2618</v>
      </c>
      <c r="F275" s="863" t="s">
        <v>2619</v>
      </c>
      <c r="G275" s="835" t="s">
        <v>2696</v>
      </c>
      <c r="H275" s="835" t="s">
        <v>2697</v>
      </c>
      <c r="I275" s="849">
        <v>7200</v>
      </c>
      <c r="J275" s="849">
        <v>2</v>
      </c>
      <c r="K275" s="850">
        <v>14400</v>
      </c>
    </row>
    <row r="276" spans="1:11" ht="14.4" customHeight="1" x14ac:dyDescent="0.3">
      <c r="A276" s="831" t="s">
        <v>567</v>
      </c>
      <c r="B276" s="832" t="s">
        <v>568</v>
      </c>
      <c r="C276" s="835" t="s">
        <v>586</v>
      </c>
      <c r="D276" s="863" t="s">
        <v>587</v>
      </c>
      <c r="E276" s="835" t="s">
        <v>2618</v>
      </c>
      <c r="F276" s="863" t="s">
        <v>2619</v>
      </c>
      <c r="G276" s="835" t="s">
        <v>2698</v>
      </c>
      <c r="H276" s="835" t="s">
        <v>2699</v>
      </c>
      <c r="I276" s="849">
        <v>7200</v>
      </c>
      <c r="J276" s="849">
        <v>1</v>
      </c>
      <c r="K276" s="850">
        <v>7200</v>
      </c>
    </row>
    <row r="277" spans="1:11" ht="14.4" customHeight="1" x14ac:dyDescent="0.3">
      <c r="A277" s="831" t="s">
        <v>567</v>
      </c>
      <c r="B277" s="832" t="s">
        <v>568</v>
      </c>
      <c r="C277" s="835" t="s">
        <v>586</v>
      </c>
      <c r="D277" s="863" t="s">
        <v>587</v>
      </c>
      <c r="E277" s="835" t="s">
        <v>2618</v>
      </c>
      <c r="F277" s="863" t="s">
        <v>2619</v>
      </c>
      <c r="G277" s="835" t="s">
        <v>2700</v>
      </c>
      <c r="H277" s="835" t="s">
        <v>2701</v>
      </c>
      <c r="I277" s="849">
        <v>7200</v>
      </c>
      <c r="J277" s="849">
        <v>1</v>
      </c>
      <c r="K277" s="850">
        <v>7200</v>
      </c>
    </row>
    <row r="278" spans="1:11" ht="14.4" customHeight="1" x14ac:dyDescent="0.3">
      <c r="A278" s="831" t="s">
        <v>567</v>
      </c>
      <c r="B278" s="832" t="s">
        <v>568</v>
      </c>
      <c r="C278" s="835" t="s">
        <v>586</v>
      </c>
      <c r="D278" s="863" t="s">
        <v>587</v>
      </c>
      <c r="E278" s="835" t="s">
        <v>2618</v>
      </c>
      <c r="F278" s="863" t="s">
        <v>2619</v>
      </c>
      <c r="G278" s="835" t="s">
        <v>2702</v>
      </c>
      <c r="H278" s="835" t="s">
        <v>2703</v>
      </c>
      <c r="I278" s="849">
        <v>7200</v>
      </c>
      <c r="J278" s="849">
        <v>1</v>
      </c>
      <c r="K278" s="850">
        <v>7200</v>
      </c>
    </row>
    <row r="279" spans="1:11" ht="14.4" customHeight="1" x14ac:dyDescent="0.3">
      <c r="A279" s="831" t="s">
        <v>567</v>
      </c>
      <c r="B279" s="832" t="s">
        <v>568</v>
      </c>
      <c r="C279" s="835" t="s">
        <v>586</v>
      </c>
      <c r="D279" s="863" t="s">
        <v>587</v>
      </c>
      <c r="E279" s="835" t="s">
        <v>2618</v>
      </c>
      <c r="F279" s="863" t="s">
        <v>2619</v>
      </c>
      <c r="G279" s="835" t="s">
        <v>2704</v>
      </c>
      <c r="H279" s="835" t="s">
        <v>2705</v>
      </c>
      <c r="I279" s="849">
        <v>7200</v>
      </c>
      <c r="J279" s="849">
        <v>2</v>
      </c>
      <c r="K279" s="850">
        <v>14400</v>
      </c>
    </row>
    <row r="280" spans="1:11" ht="14.4" customHeight="1" x14ac:dyDescent="0.3">
      <c r="A280" s="831" t="s">
        <v>567</v>
      </c>
      <c r="B280" s="832" t="s">
        <v>568</v>
      </c>
      <c r="C280" s="835" t="s">
        <v>586</v>
      </c>
      <c r="D280" s="863" t="s">
        <v>587</v>
      </c>
      <c r="E280" s="835" t="s">
        <v>2618</v>
      </c>
      <c r="F280" s="863" t="s">
        <v>2619</v>
      </c>
      <c r="G280" s="835" t="s">
        <v>2706</v>
      </c>
      <c r="H280" s="835" t="s">
        <v>2707</v>
      </c>
      <c r="I280" s="849">
        <v>7200</v>
      </c>
      <c r="J280" s="849">
        <v>3</v>
      </c>
      <c r="K280" s="850">
        <v>21600</v>
      </c>
    </row>
    <row r="281" spans="1:11" ht="14.4" customHeight="1" x14ac:dyDescent="0.3">
      <c r="A281" s="831" t="s">
        <v>567</v>
      </c>
      <c r="B281" s="832" t="s">
        <v>568</v>
      </c>
      <c r="C281" s="835" t="s">
        <v>586</v>
      </c>
      <c r="D281" s="863" t="s">
        <v>587</v>
      </c>
      <c r="E281" s="835" t="s">
        <v>2618</v>
      </c>
      <c r="F281" s="863" t="s">
        <v>2619</v>
      </c>
      <c r="G281" s="835" t="s">
        <v>2708</v>
      </c>
      <c r="H281" s="835" t="s">
        <v>2709</v>
      </c>
      <c r="I281" s="849">
        <v>7200</v>
      </c>
      <c r="J281" s="849">
        <v>1</v>
      </c>
      <c r="K281" s="850">
        <v>7200</v>
      </c>
    </row>
    <row r="282" spans="1:11" ht="14.4" customHeight="1" x14ac:dyDescent="0.3">
      <c r="A282" s="831" t="s">
        <v>567</v>
      </c>
      <c r="B282" s="832" t="s">
        <v>568</v>
      </c>
      <c r="C282" s="835" t="s">
        <v>586</v>
      </c>
      <c r="D282" s="863" t="s">
        <v>587</v>
      </c>
      <c r="E282" s="835" t="s">
        <v>2618</v>
      </c>
      <c r="F282" s="863" t="s">
        <v>2619</v>
      </c>
      <c r="G282" s="835" t="s">
        <v>2710</v>
      </c>
      <c r="H282" s="835" t="s">
        <v>2711</v>
      </c>
      <c r="I282" s="849">
        <v>7200</v>
      </c>
      <c r="J282" s="849">
        <v>1</v>
      </c>
      <c r="K282" s="850">
        <v>7200</v>
      </c>
    </row>
    <row r="283" spans="1:11" ht="14.4" customHeight="1" x14ac:dyDescent="0.3">
      <c r="A283" s="831" t="s">
        <v>567</v>
      </c>
      <c r="B283" s="832" t="s">
        <v>568</v>
      </c>
      <c r="C283" s="835" t="s">
        <v>586</v>
      </c>
      <c r="D283" s="863" t="s">
        <v>587</v>
      </c>
      <c r="E283" s="835" t="s">
        <v>2618</v>
      </c>
      <c r="F283" s="863" t="s">
        <v>2619</v>
      </c>
      <c r="G283" s="835" t="s">
        <v>2712</v>
      </c>
      <c r="H283" s="835" t="s">
        <v>2713</v>
      </c>
      <c r="I283" s="849">
        <v>7200</v>
      </c>
      <c r="J283" s="849">
        <v>1</v>
      </c>
      <c r="K283" s="850">
        <v>7200</v>
      </c>
    </row>
    <row r="284" spans="1:11" ht="14.4" customHeight="1" x14ac:dyDescent="0.3">
      <c r="A284" s="831" t="s">
        <v>567</v>
      </c>
      <c r="B284" s="832" t="s">
        <v>568</v>
      </c>
      <c r="C284" s="835" t="s">
        <v>586</v>
      </c>
      <c r="D284" s="863" t="s">
        <v>587</v>
      </c>
      <c r="E284" s="835" t="s">
        <v>2618</v>
      </c>
      <c r="F284" s="863" t="s">
        <v>2619</v>
      </c>
      <c r="G284" s="835" t="s">
        <v>2714</v>
      </c>
      <c r="H284" s="835" t="s">
        <v>2715</v>
      </c>
      <c r="I284" s="849">
        <v>7200</v>
      </c>
      <c r="J284" s="849">
        <v>1</v>
      </c>
      <c r="K284" s="850">
        <v>7200</v>
      </c>
    </row>
    <row r="285" spans="1:11" ht="14.4" customHeight="1" x14ac:dyDescent="0.3">
      <c r="A285" s="831" t="s">
        <v>567</v>
      </c>
      <c r="B285" s="832" t="s">
        <v>568</v>
      </c>
      <c r="C285" s="835" t="s">
        <v>586</v>
      </c>
      <c r="D285" s="863" t="s">
        <v>587</v>
      </c>
      <c r="E285" s="835" t="s">
        <v>2618</v>
      </c>
      <c r="F285" s="863" t="s">
        <v>2619</v>
      </c>
      <c r="G285" s="835" t="s">
        <v>2716</v>
      </c>
      <c r="H285" s="835" t="s">
        <v>2717</v>
      </c>
      <c r="I285" s="849">
        <v>7200</v>
      </c>
      <c r="J285" s="849">
        <v>8</v>
      </c>
      <c r="K285" s="850">
        <v>57600</v>
      </c>
    </row>
    <row r="286" spans="1:11" ht="14.4" customHeight="1" x14ac:dyDescent="0.3">
      <c r="A286" s="831" t="s">
        <v>567</v>
      </c>
      <c r="B286" s="832" t="s">
        <v>568</v>
      </c>
      <c r="C286" s="835" t="s">
        <v>586</v>
      </c>
      <c r="D286" s="863" t="s">
        <v>587</v>
      </c>
      <c r="E286" s="835" t="s">
        <v>2618</v>
      </c>
      <c r="F286" s="863" t="s">
        <v>2619</v>
      </c>
      <c r="G286" s="835" t="s">
        <v>2718</v>
      </c>
      <c r="H286" s="835" t="s">
        <v>2719</v>
      </c>
      <c r="I286" s="849">
        <v>7200</v>
      </c>
      <c r="J286" s="849">
        <v>12</v>
      </c>
      <c r="K286" s="850">
        <v>86400</v>
      </c>
    </row>
    <row r="287" spans="1:11" ht="14.4" customHeight="1" x14ac:dyDescent="0.3">
      <c r="A287" s="831" t="s">
        <v>567</v>
      </c>
      <c r="B287" s="832" t="s">
        <v>568</v>
      </c>
      <c r="C287" s="835" t="s">
        <v>586</v>
      </c>
      <c r="D287" s="863" t="s">
        <v>587</v>
      </c>
      <c r="E287" s="835" t="s">
        <v>2618</v>
      </c>
      <c r="F287" s="863" t="s">
        <v>2619</v>
      </c>
      <c r="G287" s="835" t="s">
        <v>2720</v>
      </c>
      <c r="H287" s="835" t="s">
        <v>2721</v>
      </c>
      <c r="I287" s="849">
        <v>7200</v>
      </c>
      <c r="J287" s="849">
        <v>2</v>
      </c>
      <c r="K287" s="850">
        <v>14400</v>
      </c>
    </row>
    <row r="288" spans="1:11" ht="14.4" customHeight="1" x14ac:dyDescent="0.3">
      <c r="A288" s="831" t="s">
        <v>567</v>
      </c>
      <c r="B288" s="832" t="s">
        <v>568</v>
      </c>
      <c r="C288" s="835" t="s">
        <v>586</v>
      </c>
      <c r="D288" s="863" t="s">
        <v>587</v>
      </c>
      <c r="E288" s="835" t="s">
        <v>2618</v>
      </c>
      <c r="F288" s="863" t="s">
        <v>2619</v>
      </c>
      <c r="G288" s="835" t="s">
        <v>2722</v>
      </c>
      <c r="H288" s="835" t="s">
        <v>2723</v>
      </c>
      <c r="I288" s="849">
        <v>7200</v>
      </c>
      <c r="J288" s="849">
        <v>5</v>
      </c>
      <c r="K288" s="850">
        <v>36000</v>
      </c>
    </row>
    <row r="289" spans="1:11" ht="14.4" customHeight="1" x14ac:dyDescent="0.3">
      <c r="A289" s="831" t="s">
        <v>567</v>
      </c>
      <c r="B289" s="832" t="s">
        <v>568</v>
      </c>
      <c r="C289" s="835" t="s">
        <v>586</v>
      </c>
      <c r="D289" s="863" t="s">
        <v>587</v>
      </c>
      <c r="E289" s="835" t="s">
        <v>2618</v>
      </c>
      <c r="F289" s="863" t="s">
        <v>2619</v>
      </c>
      <c r="G289" s="835" t="s">
        <v>2724</v>
      </c>
      <c r="H289" s="835" t="s">
        <v>2725</v>
      </c>
      <c r="I289" s="849">
        <v>3906.5</v>
      </c>
      <c r="J289" s="849">
        <v>1</v>
      </c>
      <c r="K289" s="850">
        <v>3906.5</v>
      </c>
    </row>
    <row r="290" spans="1:11" ht="14.4" customHeight="1" x14ac:dyDescent="0.3">
      <c r="A290" s="831" t="s">
        <v>567</v>
      </c>
      <c r="B290" s="832" t="s">
        <v>568</v>
      </c>
      <c r="C290" s="835" t="s">
        <v>586</v>
      </c>
      <c r="D290" s="863" t="s">
        <v>587</v>
      </c>
      <c r="E290" s="835" t="s">
        <v>2618</v>
      </c>
      <c r="F290" s="863" t="s">
        <v>2619</v>
      </c>
      <c r="G290" s="835" t="s">
        <v>2726</v>
      </c>
      <c r="H290" s="835" t="s">
        <v>2727</v>
      </c>
      <c r="I290" s="849">
        <v>3910.3133138020835</v>
      </c>
      <c r="J290" s="849">
        <v>3</v>
      </c>
      <c r="K290" s="850">
        <v>11730.93994140625</v>
      </c>
    </row>
    <row r="291" spans="1:11" ht="14.4" customHeight="1" x14ac:dyDescent="0.3">
      <c r="A291" s="831" t="s">
        <v>567</v>
      </c>
      <c r="B291" s="832" t="s">
        <v>568</v>
      </c>
      <c r="C291" s="835" t="s">
        <v>586</v>
      </c>
      <c r="D291" s="863" t="s">
        <v>587</v>
      </c>
      <c r="E291" s="835" t="s">
        <v>2618</v>
      </c>
      <c r="F291" s="863" t="s">
        <v>2619</v>
      </c>
      <c r="G291" s="835" t="s">
        <v>2728</v>
      </c>
      <c r="H291" s="835" t="s">
        <v>2729</v>
      </c>
      <c r="I291" s="849">
        <v>3898</v>
      </c>
      <c r="J291" s="849">
        <v>5</v>
      </c>
      <c r="K291" s="850">
        <v>19456</v>
      </c>
    </row>
    <row r="292" spans="1:11" ht="14.4" customHeight="1" x14ac:dyDescent="0.3">
      <c r="A292" s="831" t="s">
        <v>567</v>
      </c>
      <c r="B292" s="832" t="s">
        <v>568</v>
      </c>
      <c r="C292" s="835" t="s">
        <v>586</v>
      </c>
      <c r="D292" s="863" t="s">
        <v>587</v>
      </c>
      <c r="E292" s="835" t="s">
        <v>2618</v>
      </c>
      <c r="F292" s="863" t="s">
        <v>2619</v>
      </c>
      <c r="G292" s="835" t="s">
        <v>2730</v>
      </c>
      <c r="H292" s="835" t="s">
        <v>2731</v>
      </c>
      <c r="I292" s="849">
        <v>3885.25</v>
      </c>
      <c r="J292" s="849">
        <v>5</v>
      </c>
      <c r="K292" s="850">
        <v>19405</v>
      </c>
    </row>
    <row r="293" spans="1:11" ht="14.4" customHeight="1" x14ac:dyDescent="0.3">
      <c r="A293" s="831" t="s">
        <v>567</v>
      </c>
      <c r="B293" s="832" t="s">
        <v>568</v>
      </c>
      <c r="C293" s="835" t="s">
        <v>586</v>
      </c>
      <c r="D293" s="863" t="s">
        <v>587</v>
      </c>
      <c r="E293" s="835" t="s">
        <v>2618</v>
      </c>
      <c r="F293" s="863" t="s">
        <v>2619</v>
      </c>
      <c r="G293" s="835" t="s">
        <v>2732</v>
      </c>
      <c r="H293" s="835" t="s">
        <v>2733</v>
      </c>
      <c r="I293" s="849">
        <v>3885.7132975260415</v>
      </c>
      <c r="J293" s="849">
        <v>3</v>
      </c>
      <c r="K293" s="850">
        <v>11657.139892578125</v>
      </c>
    </row>
    <row r="294" spans="1:11" ht="14.4" customHeight="1" x14ac:dyDescent="0.3">
      <c r="A294" s="831" t="s">
        <v>567</v>
      </c>
      <c r="B294" s="832" t="s">
        <v>568</v>
      </c>
      <c r="C294" s="835" t="s">
        <v>586</v>
      </c>
      <c r="D294" s="863" t="s">
        <v>587</v>
      </c>
      <c r="E294" s="835" t="s">
        <v>2618</v>
      </c>
      <c r="F294" s="863" t="s">
        <v>2619</v>
      </c>
      <c r="G294" s="835" t="s">
        <v>2734</v>
      </c>
      <c r="H294" s="835" t="s">
        <v>2735</v>
      </c>
      <c r="I294" s="849">
        <v>3886.639892578125</v>
      </c>
      <c r="J294" s="849">
        <v>2</v>
      </c>
      <c r="K294" s="850">
        <v>7773.27978515625</v>
      </c>
    </row>
    <row r="295" spans="1:11" ht="14.4" customHeight="1" x14ac:dyDescent="0.3">
      <c r="A295" s="831" t="s">
        <v>567</v>
      </c>
      <c r="B295" s="832" t="s">
        <v>568</v>
      </c>
      <c r="C295" s="835" t="s">
        <v>586</v>
      </c>
      <c r="D295" s="863" t="s">
        <v>587</v>
      </c>
      <c r="E295" s="835" t="s">
        <v>2618</v>
      </c>
      <c r="F295" s="863" t="s">
        <v>2619</v>
      </c>
      <c r="G295" s="835" t="s">
        <v>2736</v>
      </c>
      <c r="H295" s="835" t="s">
        <v>2737</v>
      </c>
      <c r="I295" s="849">
        <v>3872.5</v>
      </c>
      <c r="J295" s="849">
        <v>4</v>
      </c>
      <c r="K295" s="850">
        <v>15473</v>
      </c>
    </row>
    <row r="296" spans="1:11" ht="14.4" customHeight="1" x14ac:dyDescent="0.3">
      <c r="A296" s="831" t="s">
        <v>567</v>
      </c>
      <c r="B296" s="832" t="s">
        <v>568</v>
      </c>
      <c r="C296" s="835" t="s">
        <v>586</v>
      </c>
      <c r="D296" s="863" t="s">
        <v>587</v>
      </c>
      <c r="E296" s="835" t="s">
        <v>2618</v>
      </c>
      <c r="F296" s="863" t="s">
        <v>2619</v>
      </c>
      <c r="G296" s="835" t="s">
        <v>2738</v>
      </c>
      <c r="H296" s="835" t="s">
        <v>2739</v>
      </c>
      <c r="I296" s="849">
        <v>2897.510009765625</v>
      </c>
      <c r="J296" s="849">
        <v>1</v>
      </c>
      <c r="K296" s="850">
        <v>2897.510009765625</v>
      </c>
    </row>
    <row r="297" spans="1:11" ht="14.4" customHeight="1" x14ac:dyDescent="0.3">
      <c r="A297" s="831" t="s">
        <v>567</v>
      </c>
      <c r="B297" s="832" t="s">
        <v>568</v>
      </c>
      <c r="C297" s="835" t="s">
        <v>586</v>
      </c>
      <c r="D297" s="863" t="s">
        <v>587</v>
      </c>
      <c r="E297" s="835" t="s">
        <v>2618</v>
      </c>
      <c r="F297" s="863" t="s">
        <v>2619</v>
      </c>
      <c r="G297" s="835" t="s">
        <v>2740</v>
      </c>
      <c r="H297" s="835" t="s">
        <v>2741</v>
      </c>
      <c r="I297" s="849">
        <v>2897.510009765625</v>
      </c>
      <c r="J297" s="849">
        <v>1</v>
      </c>
      <c r="K297" s="850">
        <v>2897.510009765625</v>
      </c>
    </row>
    <row r="298" spans="1:11" ht="14.4" customHeight="1" x14ac:dyDescent="0.3">
      <c r="A298" s="831" t="s">
        <v>567</v>
      </c>
      <c r="B298" s="832" t="s">
        <v>568</v>
      </c>
      <c r="C298" s="835" t="s">
        <v>586</v>
      </c>
      <c r="D298" s="863" t="s">
        <v>587</v>
      </c>
      <c r="E298" s="835" t="s">
        <v>2618</v>
      </c>
      <c r="F298" s="863" t="s">
        <v>2619</v>
      </c>
      <c r="G298" s="835" t="s">
        <v>2742</v>
      </c>
      <c r="H298" s="835" t="s">
        <v>2743</v>
      </c>
      <c r="I298" s="849">
        <v>2897.510009765625</v>
      </c>
      <c r="J298" s="849">
        <v>1</v>
      </c>
      <c r="K298" s="850">
        <v>2897.510009765625</v>
      </c>
    </row>
    <row r="299" spans="1:11" ht="14.4" customHeight="1" x14ac:dyDescent="0.3">
      <c r="A299" s="831" t="s">
        <v>567</v>
      </c>
      <c r="B299" s="832" t="s">
        <v>568</v>
      </c>
      <c r="C299" s="835" t="s">
        <v>586</v>
      </c>
      <c r="D299" s="863" t="s">
        <v>587</v>
      </c>
      <c r="E299" s="835" t="s">
        <v>2618</v>
      </c>
      <c r="F299" s="863" t="s">
        <v>2619</v>
      </c>
      <c r="G299" s="835" t="s">
        <v>2744</v>
      </c>
      <c r="H299" s="835" t="s">
        <v>2745</v>
      </c>
      <c r="I299" s="849">
        <v>2897.5</v>
      </c>
      <c r="J299" s="849">
        <v>1</v>
      </c>
      <c r="K299" s="850">
        <v>2897.5</v>
      </c>
    </row>
    <row r="300" spans="1:11" ht="14.4" customHeight="1" x14ac:dyDescent="0.3">
      <c r="A300" s="831" t="s">
        <v>567</v>
      </c>
      <c r="B300" s="832" t="s">
        <v>568</v>
      </c>
      <c r="C300" s="835" t="s">
        <v>586</v>
      </c>
      <c r="D300" s="863" t="s">
        <v>587</v>
      </c>
      <c r="E300" s="835" t="s">
        <v>2618</v>
      </c>
      <c r="F300" s="863" t="s">
        <v>2619</v>
      </c>
      <c r="G300" s="835" t="s">
        <v>2694</v>
      </c>
      <c r="H300" s="835" t="s">
        <v>2746</v>
      </c>
      <c r="I300" s="849">
        <v>7200</v>
      </c>
      <c r="J300" s="849">
        <v>6</v>
      </c>
      <c r="K300" s="850">
        <v>43200</v>
      </c>
    </row>
    <row r="301" spans="1:11" ht="14.4" customHeight="1" x14ac:dyDescent="0.3">
      <c r="A301" s="831" t="s">
        <v>567</v>
      </c>
      <c r="B301" s="832" t="s">
        <v>568</v>
      </c>
      <c r="C301" s="835" t="s">
        <v>586</v>
      </c>
      <c r="D301" s="863" t="s">
        <v>587</v>
      </c>
      <c r="E301" s="835" t="s">
        <v>2618</v>
      </c>
      <c r="F301" s="863" t="s">
        <v>2619</v>
      </c>
      <c r="G301" s="835" t="s">
        <v>2747</v>
      </c>
      <c r="H301" s="835" t="s">
        <v>2748</v>
      </c>
      <c r="I301" s="849">
        <v>7200</v>
      </c>
      <c r="J301" s="849">
        <v>5</v>
      </c>
      <c r="K301" s="850">
        <v>36000</v>
      </c>
    </row>
    <row r="302" spans="1:11" ht="14.4" customHeight="1" x14ac:dyDescent="0.3">
      <c r="A302" s="831" t="s">
        <v>567</v>
      </c>
      <c r="B302" s="832" t="s">
        <v>568</v>
      </c>
      <c r="C302" s="835" t="s">
        <v>586</v>
      </c>
      <c r="D302" s="863" t="s">
        <v>587</v>
      </c>
      <c r="E302" s="835" t="s">
        <v>2618</v>
      </c>
      <c r="F302" s="863" t="s">
        <v>2619</v>
      </c>
      <c r="G302" s="835" t="s">
        <v>2710</v>
      </c>
      <c r="H302" s="835" t="s">
        <v>2749</v>
      </c>
      <c r="I302" s="849">
        <v>7200</v>
      </c>
      <c r="J302" s="849">
        <v>1</v>
      </c>
      <c r="K302" s="850">
        <v>7200</v>
      </c>
    </row>
    <row r="303" spans="1:11" ht="14.4" customHeight="1" x14ac:dyDescent="0.3">
      <c r="A303" s="831" t="s">
        <v>567</v>
      </c>
      <c r="B303" s="832" t="s">
        <v>568</v>
      </c>
      <c r="C303" s="835" t="s">
        <v>586</v>
      </c>
      <c r="D303" s="863" t="s">
        <v>587</v>
      </c>
      <c r="E303" s="835" t="s">
        <v>2618</v>
      </c>
      <c r="F303" s="863" t="s">
        <v>2619</v>
      </c>
      <c r="G303" s="835" t="s">
        <v>2712</v>
      </c>
      <c r="H303" s="835" t="s">
        <v>2750</v>
      </c>
      <c r="I303" s="849">
        <v>7200</v>
      </c>
      <c r="J303" s="849">
        <v>7</v>
      </c>
      <c r="K303" s="850">
        <v>50400</v>
      </c>
    </row>
    <row r="304" spans="1:11" ht="14.4" customHeight="1" x14ac:dyDescent="0.3">
      <c r="A304" s="831" t="s">
        <v>567</v>
      </c>
      <c r="B304" s="832" t="s">
        <v>568</v>
      </c>
      <c r="C304" s="835" t="s">
        <v>586</v>
      </c>
      <c r="D304" s="863" t="s">
        <v>587</v>
      </c>
      <c r="E304" s="835" t="s">
        <v>2618</v>
      </c>
      <c r="F304" s="863" t="s">
        <v>2619</v>
      </c>
      <c r="G304" s="835" t="s">
        <v>2716</v>
      </c>
      <c r="H304" s="835" t="s">
        <v>2751</v>
      </c>
      <c r="I304" s="849">
        <v>7200</v>
      </c>
      <c r="J304" s="849">
        <v>9</v>
      </c>
      <c r="K304" s="850">
        <v>64800</v>
      </c>
    </row>
    <row r="305" spans="1:11" ht="14.4" customHeight="1" x14ac:dyDescent="0.3">
      <c r="A305" s="831" t="s">
        <v>567</v>
      </c>
      <c r="B305" s="832" t="s">
        <v>568</v>
      </c>
      <c r="C305" s="835" t="s">
        <v>586</v>
      </c>
      <c r="D305" s="863" t="s">
        <v>587</v>
      </c>
      <c r="E305" s="835" t="s">
        <v>2618</v>
      </c>
      <c r="F305" s="863" t="s">
        <v>2619</v>
      </c>
      <c r="G305" s="835" t="s">
        <v>2722</v>
      </c>
      <c r="H305" s="835" t="s">
        <v>2752</v>
      </c>
      <c r="I305" s="849">
        <v>7200</v>
      </c>
      <c r="J305" s="849">
        <v>1</v>
      </c>
      <c r="K305" s="850">
        <v>7200</v>
      </c>
    </row>
    <row r="306" spans="1:11" ht="14.4" customHeight="1" x14ac:dyDescent="0.3">
      <c r="A306" s="831" t="s">
        <v>567</v>
      </c>
      <c r="B306" s="832" t="s">
        <v>568</v>
      </c>
      <c r="C306" s="835" t="s">
        <v>586</v>
      </c>
      <c r="D306" s="863" t="s">
        <v>587</v>
      </c>
      <c r="E306" s="835" t="s">
        <v>2618</v>
      </c>
      <c r="F306" s="863" t="s">
        <v>2619</v>
      </c>
      <c r="G306" s="835" t="s">
        <v>2753</v>
      </c>
      <c r="H306" s="835" t="s">
        <v>2754</v>
      </c>
      <c r="I306" s="849">
        <v>7490.31982421875</v>
      </c>
      <c r="J306" s="849">
        <v>1</v>
      </c>
      <c r="K306" s="850">
        <v>7490.31982421875</v>
      </c>
    </row>
    <row r="307" spans="1:11" ht="14.4" customHeight="1" x14ac:dyDescent="0.3">
      <c r="A307" s="831" t="s">
        <v>567</v>
      </c>
      <c r="B307" s="832" t="s">
        <v>568</v>
      </c>
      <c r="C307" s="835" t="s">
        <v>586</v>
      </c>
      <c r="D307" s="863" t="s">
        <v>587</v>
      </c>
      <c r="E307" s="835" t="s">
        <v>2618</v>
      </c>
      <c r="F307" s="863" t="s">
        <v>2619</v>
      </c>
      <c r="G307" s="835" t="s">
        <v>2755</v>
      </c>
      <c r="H307" s="835" t="s">
        <v>2756</v>
      </c>
      <c r="I307" s="849">
        <v>7490.31982421875</v>
      </c>
      <c r="J307" s="849">
        <v>2</v>
      </c>
      <c r="K307" s="850">
        <v>14980.6396484375</v>
      </c>
    </row>
    <row r="308" spans="1:11" ht="14.4" customHeight="1" x14ac:dyDescent="0.3">
      <c r="A308" s="831" t="s">
        <v>567</v>
      </c>
      <c r="B308" s="832" t="s">
        <v>568</v>
      </c>
      <c r="C308" s="835" t="s">
        <v>586</v>
      </c>
      <c r="D308" s="863" t="s">
        <v>587</v>
      </c>
      <c r="E308" s="835" t="s">
        <v>2618</v>
      </c>
      <c r="F308" s="863" t="s">
        <v>2619</v>
      </c>
      <c r="G308" s="835" t="s">
        <v>2728</v>
      </c>
      <c r="H308" s="835" t="s">
        <v>2757</v>
      </c>
      <c r="I308" s="849">
        <v>3893.75</v>
      </c>
      <c r="J308" s="849">
        <v>3</v>
      </c>
      <c r="K308" s="850">
        <v>11668.5</v>
      </c>
    </row>
    <row r="309" spans="1:11" ht="14.4" customHeight="1" x14ac:dyDescent="0.3">
      <c r="A309" s="831" t="s">
        <v>567</v>
      </c>
      <c r="B309" s="832" t="s">
        <v>568</v>
      </c>
      <c r="C309" s="835" t="s">
        <v>586</v>
      </c>
      <c r="D309" s="863" t="s">
        <v>587</v>
      </c>
      <c r="E309" s="835" t="s">
        <v>2618</v>
      </c>
      <c r="F309" s="863" t="s">
        <v>2619</v>
      </c>
      <c r="G309" s="835" t="s">
        <v>2730</v>
      </c>
      <c r="H309" s="835" t="s">
        <v>2758</v>
      </c>
      <c r="I309" s="849">
        <v>3872.5</v>
      </c>
      <c r="J309" s="849">
        <v>4</v>
      </c>
      <c r="K309" s="850">
        <v>15507</v>
      </c>
    </row>
    <row r="310" spans="1:11" ht="14.4" customHeight="1" x14ac:dyDescent="0.3">
      <c r="A310" s="831" t="s">
        <v>567</v>
      </c>
      <c r="B310" s="832" t="s">
        <v>568</v>
      </c>
      <c r="C310" s="835" t="s">
        <v>586</v>
      </c>
      <c r="D310" s="863" t="s">
        <v>587</v>
      </c>
      <c r="E310" s="835" t="s">
        <v>2618</v>
      </c>
      <c r="F310" s="863" t="s">
        <v>2619</v>
      </c>
      <c r="G310" s="835" t="s">
        <v>2734</v>
      </c>
      <c r="H310" s="835" t="s">
        <v>2759</v>
      </c>
      <c r="I310" s="849">
        <v>3949</v>
      </c>
      <c r="J310" s="849">
        <v>1</v>
      </c>
      <c r="K310" s="850">
        <v>3949</v>
      </c>
    </row>
    <row r="311" spans="1:11" ht="14.4" customHeight="1" x14ac:dyDescent="0.3">
      <c r="A311" s="831" t="s">
        <v>567</v>
      </c>
      <c r="B311" s="832" t="s">
        <v>568</v>
      </c>
      <c r="C311" s="835" t="s">
        <v>586</v>
      </c>
      <c r="D311" s="863" t="s">
        <v>587</v>
      </c>
      <c r="E311" s="835" t="s">
        <v>2618</v>
      </c>
      <c r="F311" s="863" t="s">
        <v>2619</v>
      </c>
      <c r="G311" s="835" t="s">
        <v>2760</v>
      </c>
      <c r="H311" s="835" t="s">
        <v>2761</v>
      </c>
      <c r="I311" s="849">
        <v>3906.5</v>
      </c>
      <c r="J311" s="849">
        <v>1</v>
      </c>
      <c r="K311" s="850">
        <v>3906.5</v>
      </c>
    </row>
    <row r="312" spans="1:11" ht="14.4" customHeight="1" x14ac:dyDescent="0.3">
      <c r="A312" s="831" t="s">
        <v>567</v>
      </c>
      <c r="B312" s="832" t="s">
        <v>568</v>
      </c>
      <c r="C312" s="835" t="s">
        <v>586</v>
      </c>
      <c r="D312" s="863" t="s">
        <v>587</v>
      </c>
      <c r="E312" s="835" t="s">
        <v>2618</v>
      </c>
      <c r="F312" s="863" t="s">
        <v>2619</v>
      </c>
      <c r="G312" s="835" t="s">
        <v>2762</v>
      </c>
      <c r="H312" s="835" t="s">
        <v>2763</v>
      </c>
      <c r="I312" s="849">
        <v>2897.5066731770835</v>
      </c>
      <c r="J312" s="849">
        <v>3</v>
      </c>
      <c r="K312" s="850">
        <v>8692.52001953125</v>
      </c>
    </row>
    <row r="313" spans="1:11" ht="14.4" customHeight="1" x14ac:dyDescent="0.3">
      <c r="A313" s="831" t="s">
        <v>567</v>
      </c>
      <c r="B313" s="832" t="s">
        <v>568</v>
      </c>
      <c r="C313" s="835" t="s">
        <v>586</v>
      </c>
      <c r="D313" s="863" t="s">
        <v>587</v>
      </c>
      <c r="E313" s="835" t="s">
        <v>2618</v>
      </c>
      <c r="F313" s="863" t="s">
        <v>2619</v>
      </c>
      <c r="G313" s="835" t="s">
        <v>2764</v>
      </c>
      <c r="H313" s="835" t="s">
        <v>2765</v>
      </c>
      <c r="I313" s="849">
        <v>2897.510009765625</v>
      </c>
      <c r="J313" s="849">
        <v>4</v>
      </c>
      <c r="K313" s="850">
        <v>11590.02978515625</v>
      </c>
    </row>
    <row r="314" spans="1:11" ht="14.4" customHeight="1" x14ac:dyDescent="0.3">
      <c r="A314" s="831" t="s">
        <v>567</v>
      </c>
      <c r="B314" s="832" t="s">
        <v>568</v>
      </c>
      <c r="C314" s="835" t="s">
        <v>586</v>
      </c>
      <c r="D314" s="863" t="s">
        <v>587</v>
      </c>
      <c r="E314" s="835" t="s">
        <v>2618</v>
      </c>
      <c r="F314" s="863" t="s">
        <v>2619</v>
      </c>
      <c r="G314" s="835" t="s">
        <v>2764</v>
      </c>
      <c r="H314" s="835" t="s">
        <v>2766</v>
      </c>
      <c r="I314" s="849">
        <v>2897.5</v>
      </c>
      <c r="J314" s="849">
        <v>2</v>
      </c>
      <c r="K314" s="850">
        <v>5795</v>
      </c>
    </row>
    <row r="315" spans="1:11" ht="14.4" customHeight="1" x14ac:dyDescent="0.3">
      <c r="A315" s="831" t="s">
        <v>567</v>
      </c>
      <c r="B315" s="832" t="s">
        <v>568</v>
      </c>
      <c r="C315" s="835" t="s">
        <v>586</v>
      </c>
      <c r="D315" s="863" t="s">
        <v>587</v>
      </c>
      <c r="E315" s="835" t="s">
        <v>2618</v>
      </c>
      <c r="F315" s="863" t="s">
        <v>2619</v>
      </c>
      <c r="G315" s="835" t="s">
        <v>2767</v>
      </c>
      <c r="H315" s="835" t="s">
        <v>2768</v>
      </c>
      <c r="I315" s="849">
        <v>2897.5033365885415</v>
      </c>
      <c r="J315" s="849">
        <v>6</v>
      </c>
      <c r="K315" s="850">
        <v>17385.019775390625</v>
      </c>
    </row>
    <row r="316" spans="1:11" ht="14.4" customHeight="1" x14ac:dyDescent="0.3">
      <c r="A316" s="831" t="s">
        <v>567</v>
      </c>
      <c r="B316" s="832" t="s">
        <v>568</v>
      </c>
      <c r="C316" s="835" t="s">
        <v>586</v>
      </c>
      <c r="D316" s="863" t="s">
        <v>587</v>
      </c>
      <c r="E316" s="835" t="s">
        <v>2618</v>
      </c>
      <c r="F316" s="863" t="s">
        <v>2619</v>
      </c>
      <c r="G316" s="835" t="s">
        <v>2744</v>
      </c>
      <c r="H316" s="835" t="s">
        <v>2769</v>
      </c>
      <c r="I316" s="849">
        <v>2897.5</v>
      </c>
      <c r="J316" s="849">
        <v>2</v>
      </c>
      <c r="K316" s="850">
        <v>5795</v>
      </c>
    </row>
    <row r="317" spans="1:11" ht="14.4" customHeight="1" x14ac:dyDescent="0.3">
      <c r="A317" s="831" t="s">
        <v>567</v>
      </c>
      <c r="B317" s="832" t="s">
        <v>568</v>
      </c>
      <c r="C317" s="835" t="s">
        <v>586</v>
      </c>
      <c r="D317" s="863" t="s">
        <v>587</v>
      </c>
      <c r="E317" s="835" t="s">
        <v>2618</v>
      </c>
      <c r="F317" s="863" t="s">
        <v>2619</v>
      </c>
      <c r="G317" s="835" t="s">
        <v>2770</v>
      </c>
      <c r="H317" s="835" t="s">
        <v>2771</v>
      </c>
      <c r="I317" s="849">
        <v>2897.510009765625</v>
      </c>
      <c r="J317" s="849">
        <v>1</v>
      </c>
      <c r="K317" s="850">
        <v>2897.510009765625</v>
      </c>
    </row>
    <row r="318" spans="1:11" ht="14.4" customHeight="1" x14ac:dyDescent="0.3">
      <c r="A318" s="831" t="s">
        <v>567</v>
      </c>
      <c r="B318" s="832" t="s">
        <v>568</v>
      </c>
      <c r="C318" s="835" t="s">
        <v>586</v>
      </c>
      <c r="D318" s="863" t="s">
        <v>587</v>
      </c>
      <c r="E318" s="835" t="s">
        <v>2618</v>
      </c>
      <c r="F318" s="863" t="s">
        <v>2619</v>
      </c>
      <c r="G318" s="835" t="s">
        <v>2772</v>
      </c>
      <c r="H318" s="835" t="s">
        <v>2773</v>
      </c>
      <c r="I318" s="849">
        <v>619.52001953125</v>
      </c>
      <c r="J318" s="849">
        <v>1</v>
      </c>
      <c r="K318" s="850">
        <v>619.52001953125</v>
      </c>
    </row>
    <row r="319" spans="1:11" ht="14.4" customHeight="1" x14ac:dyDescent="0.3">
      <c r="A319" s="831" t="s">
        <v>567</v>
      </c>
      <c r="B319" s="832" t="s">
        <v>568</v>
      </c>
      <c r="C319" s="835" t="s">
        <v>586</v>
      </c>
      <c r="D319" s="863" t="s">
        <v>587</v>
      </c>
      <c r="E319" s="835" t="s">
        <v>2618</v>
      </c>
      <c r="F319" s="863" t="s">
        <v>2619</v>
      </c>
      <c r="G319" s="835" t="s">
        <v>2774</v>
      </c>
      <c r="H319" s="835" t="s">
        <v>2775</v>
      </c>
      <c r="I319" s="849">
        <v>1324</v>
      </c>
      <c r="J319" s="849">
        <v>7</v>
      </c>
      <c r="K319" s="850">
        <v>9268</v>
      </c>
    </row>
    <row r="320" spans="1:11" ht="14.4" customHeight="1" x14ac:dyDescent="0.3">
      <c r="A320" s="831" t="s">
        <v>567</v>
      </c>
      <c r="B320" s="832" t="s">
        <v>568</v>
      </c>
      <c r="C320" s="835" t="s">
        <v>586</v>
      </c>
      <c r="D320" s="863" t="s">
        <v>587</v>
      </c>
      <c r="E320" s="835" t="s">
        <v>2618</v>
      </c>
      <c r="F320" s="863" t="s">
        <v>2619</v>
      </c>
      <c r="G320" s="835" t="s">
        <v>2776</v>
      </c>
      <c r="H320" s="835" t="s">
        <v>2777</v>
      </c>
      <c r="I320" s="849">
        <v>1324</v>
      </c>
      <c r="J320" s="849">
        <v>5</v>
      </c>
      <c r="K320" s="850">
        <v>6620</v>
      </c>
    </row>
    <row r="321" spans="1:11" ht="14.4" customHeight="1" x14ac:dyDescent="0.3">
      <c r="A321" s="831" t="s">
        <v>567</v>
      </c>
      <c r="B321" s="832" t="s">
        <v>568</v>
      </c>
      <c r="C321" s="835" t="s">
        <v>586</v>
      </c>
      <c r="D321" s="863" t="s">
        <v>587</v>
      </c>
      <c r="E321" s="835" t="s">
        <v>2618</v>
      </c>
      <c r="F321" s="863" t="s">
        <v>2619</v>
      </c>
      <c r="G321" s="835" t="s">
        <v>2778</v>
      </c>
      <c r="H321" s="835" t="s">
        <v>2779</v>
      </c>
      <c r="I321" s="849">
        <v>1324</v>
      </c>
      <c r="J321" s="849">
        <v>10</v>
      </c>
      <c r="K321" s="850">
        <v>13240</v>
      </c>
    </row>
    <row r="322" spans="1:11" ht="14.4" customHeight="1" x14ac:dyDescent="0.3">
      <c r="A322" s="831" t="s">
        <v>567</v>
      </c>
      <c r="B322" s="832" t="s">
        <v>568</v>
      </c>
      <c r="C322" s="835" t="s">
        <v>586</v>
      </c>
      <c r="D322" s="863" t="s">
        <v>587</v>
      </c>
      <c r="E322" s="835" t="s">
        <v>2618</v>
      </c>
      <c r="F322" s="863" t="s">
        <v>2619</v>
      </c>
      <c r="G322" s="835" t="s">
        <v>2780</v>
      </c>
      <c r="H322" s="835" t="s">
        <v>2781</v>
      </c>
      <c r="I322" s="849">
        <v>1324</v>
      </c>
      <c r="J322" s="849">
        <v>8</v>
      </c>
      <c r="K322" s="850">
        <v>10592</v>
      </c>
    </row>
    <row r="323" spans="1:11" ht="14.4" customHeight="1" x14ac:dyDescent="0.3">
      <c r="A323" s="831" t="s">
        <v>567</v>
      </c>
      <c r="B323" s="832" t="s">
        <v>568</v>
      </c>
      <c r="C323" s="835" t="s">
        <v>586</v>
      </c>
      <c r="D323" s="863" t="s">
        <v>587</v>
      </c>
      <c r="E323" s="835" t="s">
        <v>2618</v>
      </c>
      <c r="F323" s="863" t="s">
        <v>2619</v>
      </c>
      <c r="G323" s="835" t="s">
        <v>2782</v>
      </c>
      <c r="H323" s="835" t="s">
        <v>2783</v>
      </c>
      <c r="I323" s="849">
        <v>1324</v>
      </c>
      <c r="J323" s="849">
        <v>3</v>
      </c>
      <c r="K323" s="850">
        <v>3972</v>
      </c>
    </row>
    <row r="324" spans="1:11" ht="14.4" customHeight="1" x14ac:dyDescent="0.3">
      <c r="A324" s="831" t="s">
        <v>567</v>
      </c>
      <c r="B324" s="832" t="s">
        <v>568</v>
      </c>
      <c r="C324" s="835" t="s">
        <v>586</v>
      </c>
      <c r="D324" s="863" t="s">
        <v>587</v>
      </c>
      <c r="E324" s="835" t="s">
        <v>2618</v>
      </c>
      <c r="F324" s="863" t="s">
        <v>2619</v>
      </c>
      <c r="G324" s="835" t="s">
        <v>2784</v>
      </c>
      <c r="H324" s="835" t="s">
        <v>2785</v>
      </c>
      <c r="I324" s="849">
        <v>1324</v>
      </c>
      <c r="J324" s="849">
        <v>5</v>
      </c>
      <c r="K324" s="850">
        <v>6620</v>
      </c>
    </row>
    <row r="325" spans="1:11" ht="14.4" customHeight="1" x14ac:dyDescent="0.3">
      <c r="A325" s="831" t="s">
        <v>567</v>
      </c>
      <c r="B325" s="832" t="s">
        <v>568</v>
      </c>
      <c r="C325" s="835" t="s">
        <v>586</v>
      </c>
      <c r="D325" s="863" t="s">
        <v>587</v>
      </c>
      <c r="E325" s="835" t="s">
        <v>2618</v>
      </c>
      <c r="F325" s="863" t="s">
        <v>2619</v>
      </c>
      <c r="G325" s="835" t="s">
        <v>2786</v>
      </c>
      <c r="H325" s="835" t="s">
        <v>2787</v>
      </c>
      <c r="I325" s="849">
        <v>1324</v>
      </c>
      <c r="J325" s="849">
        <v>10</v>
      </c>
      <c r="K325" s="850">
        <v>13240</v>
      </c>
    </row>
    <row r="326" spans="1:11" ht="14.4" customHeight="1" x14ac:dyDescent="0.3">
      <c r="A326" s="831" t="s">
        <v>567</v>
      </c>
      <c r="B326" s="832" t="s">
        <v>568</v>
      </c>
      <c r="C326" s="835" t="s">
        <v>586</v>
      </c>
      <c r="D326" s="863" t="s">
        <v>587</v>
      </c>
      <c r="E326" s="835" t="s">
        <v>2618</v>
      </c>
      <c r="F326" s="863" t="s">
        <v>2619</v>
      </c>
      <c r="G326" s="835" t="s">
        <v>2788</v>
      </c>
      <c r="H326" s="835" t="s">
        <v>2789</v>
      </c>
      <c r="I326" s="849">
        <v>1324</v>
      </c>
      <c r="J326" s="849">
        <v>8</v>
      </c>
      <c r="K326" s="850">
        <v>10592</v>
      </c>
    </row>
    <row r="327" spans="1:11" ht="14.4" customHeight="1" x14ac:dyDescent="0.3">
      <c r="A327" s="831" t="s">
        <v>567</v>
      </c>
      <c r="B327" s="832" t="s">
        <v>568</v>
      </c>
      <c r="C327" s="835" t="s">
        <v>586</v>
      </c>
      <c r="D327" s="863" t="s">
        <v>587</v>
      </c>
      <c r="E327" s="835" t="s">
        <v>2618</v>
      </c>
      <c r="F327" s="863" t="s">
        <v>2619</v>
      </c>
      <c r="G327" s="835" t="s">
        <v>2790</v>
      </c>
      <c r="H327" s="835" t="s">
        <v>2791</v>
      </c>
      <c r="I327" s="849">
        <v>1324</v>
      </c>
      <c r="J327" s="849">
        <v>5</v>
      </c>
      <c r="K327" s="850">
        <v>6620</v>
      </c>
    </row>
    <row r="328" spans="1:11" ht="14.4" customHeight="1" x14ac:dyDescent="0.3">
      <c r="A328" s="831" t="s">
        <v>567</v>
      </c>
      <c r="B328" s="832" t="s">
        <v>568</v>
      </c>
      <c r="C328" s="835" t="s">
        <v>586</v>
      </c>
      <c r="D328" s="863" t="s">
        <v>587</v>
      </c>
      <c r="E328" s="835" t="s">
        <v>2618</v>
      </c>
      <c r="F328" s="863" t="s">
        <v>2619</v>
      </c>
      <c r="G328" s="835" t="s">
        <v>2792</v>
      </c>
      <c r="H328" s="835" t="s">
        <v>2793</v>
      </c>
      <c r="I328" s="849">
        <v>976.60498046875</v>
      </c>
      <c r="J328" s="849">
        <v>4</v>
      </c>
      <c r="K328" s="850">
        <v>3906.409912109375</v>
      </c>
    </row>
    <row r="329" spans="1:11" ht="14.4" customHeight="1" x14ac:dyDescent="0.3">
      <c r="A329" s="831" t="s">
        <v>567</v>
      </c>
      <c r="B329" s="832" t="s">
        <v>568</v>
      </c>
      <c r="C329" s="835" t="s">
        <v>586</v>
      </c>
      <c r="D329" s="863" t="s">
        <v>587</v>
      </c>
      <c r="E329" s="835" t="s">
        <v>2618</v>
      </c>
      <c r="F329" s="863" t="s">
        <v>2619</v>
      </c>
      <c r="G329" s="835" t="s">
        <v>2794</v>
      </c>
      <c r="H329" s="835" t="s">
        <v>2795</v>
      </c>
      <c r="I329" s="849">
        <v>2496.969970703125</v>
      </c>
      <c r="J329" s="849">
        <v>1</v>
      </c>
      <c r="K329" s="850">
        <v>2496.969970703125</v>
      </c>
    </row>
    <row r="330" spans="1:11" ht="14.4" customHeight="1" x14ac:dyDescent="0.3">
      <c r="A330" s="831" t="s">
        <v>567</v>
      </c>
      <c r="B330" s="832" t="s">
        <v>568</v>
      </c>
      <c r="C330" s="835" t="s">
        <v>586</v>
      </c>
      <c r="D330" s="863" t="s">
        <v>587</v>
      </c>
      <c r="E330" s="835" t="s">
        <v>2618</v>
      </c>
      <c r="F330" s="863" t="s">
        <v>2619</v>
      </c>
      <c r="G330" s="835" t="s">
        <v>2796</v>
      </c>
      <c r="H330" s="835" t="s">
        <v>2797</v>
      </c>
      <c r="I330" s="849">
        <v>1000</v>
      </c>
      <c r="J330" s="849">
        <v>1</v>
      </c>
      <c r="K330" s="850">
        <v>1000</v>
      </c>
    </row>
    <row r="331" spans="1:11" ht="14.4" customHeight="1" x14ac:dyDescent="0.3">
      <c r="A331" s="831" t="s">
        <v>567</v>
      </c>
      <c r="B331" s="832" t="s">
        <v>568</v>
      </c>
      <c r="C331" s="835" t="s">
        <v>586</v>
      </c>
      <c r="D331" s="863" t="s">
        <v>587</v>
      </c>
      <c r="E331" s="835" t="s">
        <v>2618</v>
      </c>
      <c r="F331" s="863" t="s">
        <v>2619</v>
      </c>
      <c r="G331" s="835" t="s">
        <v>2798</v>
      </c>
      <c r="H331" s="835" t="s">
        <v>2799</v>
      </c>
      <c r="I331" s="849">
        <v>565</v>
      </c>
      <c r="J331" s="849">
        <v>1</v>
      </c>
      <c r="K331" s="850">
        <v>565</v>
      </c>
    </row>
    <row r="332" spans="1:11" ht="14.4" customHeight="1" x14ac:dyDescent="0.3">
      <c r="A332" s="831" t="s">
        <v>567</v>
      </c>
      <c r="B332" s="832" t="s">
        <v>568</v>
      </c>
      <c r="C332" s="835" t="s">
        <v>586</v>
      </c>
      <c r="D332" s="863" t="s">
        <v>587</v>
      </c>
      <c r="E332" s="835" t="s">
        <v>2618</v>
      </c>
      <c r="F332" s="863" t="s">
        <v>2619</v>
      </c>
      <c r="G332" s="835" t="s">
        <v>2800</v>
      </c>
      <c r="H332" s="835" t="s">
        <v>2801</v>
      </c>
      <c r="I332" s="849">
        <v>5150</v>
      </c>
      <c r="J332" s="849">
        <v>1</v>
      </c>
      <c r="K332" s="850">
        <v>5150</v>
      </c>
    </row>
    <row r="333" spans="1:11" ht="14.4" customHeight="1" x14ac:dyDescent="0.3">
      <c r="A333" s="831" t="s">
        <v>567</v>
      </c>
      <c r="B333" s="832" t="s">
        <v>568</v>
      </c>
      <c r="C333" s="835" t="s">
        <v>586</v>
      </c>
      <c r="D333" s="863" t="s">
        <v>587</v>
      </c>
      <c r="E333" s="835" t="s">
        <v>2618</v>
      </c>
      <c r="F333" s="863" t="s">
        <v>2619</v>
      </c>
      <c r="G333" s="835" t="s">
        <v>2802</v>
      </c>
      <c r="H333" s="835" t="s">
        <v>2803</v>
      </c>
      <c r="I333" s="849">
        <v>1725</v>
      </c>
      <c r="J333" s="849">
        <v>5</v>
      </c>
      <c r="K333" s="850">
        <v>8625</v>
      </c>
    </row>
    <row r="334" spans="1:11" ht="14.4" customHeight="1" x14ac:dyDescent="0.3">
      <c r="A334" s="831" t="s">
        <v>567</v>
      </c>
      <c r="B334" s="832" t="s">
        <v>568</v>
      </c>
      <c r="C334" s="835" t="s">
        <v>586</v>
      </c>
      <c r="D334" s="863" t="s">
        <v>587</v>
      </c>
      <c r="E334" s="835" t="s">
        <v>2618</v>
      </c>
      <c r="F334" s="863" t="s">
        <v>2619</v>
      </c>
      <c r="G334" s="835" t="s">
        <v>2804</v>
      </c>
      <c r="H334" s="835" t="s">
        <v>2805</v>
      </c>
      <c r="I334" s="849">
        <v>2530.0499674479165</v>
      </c>
      <c r="J334" s="849">
        <v>6</v>
      </c>
      <c r="K334" s="850">
        <v>15180.2998046875</v>
      </c>
    </row>
    <row r="335" spans="1:11" ht="14.4" customHeight="1" x14ac:dyDescent="0.3">
      <c r="A335" s="831" t="s">
        <v>567</v>
      </c>
      <c r="B335" s="832" t="s">
        <v>568</v>
      </c>
      <c r="C335" s="835" t="s">
        <v>586</v>
      </c>
      <c r="D335" s="863" t="s">
        <v>587</v>
      </c>
      <c r="E335" s="835" t="s">
        <v>2618</v>
      </c>
      <c r="F335" s="863" t="s">
        <v>2619</v>
      </c>
      <c r="G335" s="835" t="s">
        <v>2806</v>
      </c>
      <c r="H335" s="835" t="s">
        <v>2807</v>
      </c>
      <c r="I335" s="849">
        <v>3105</v>
      </c>
      <c r="J335" s="849">
        <v>2</v>
      </c>
      <c r="K335" s="850">
        <v>6210</v>
      </c>
    </row>
    <row r="336" spans="1:11" ht="14.4" customHeight="1" x14ac:dyDescent="0.3">
      <c r="A336" s="831" t="s">
        <v>567</v>
      </c>
      <c r="B336" s="832" t="s">
        <v>568</v>
      </c>
      <c r="C336" s="835" t="s">
        <v>586</v>
      </c>
      <c r="D336" s="863" t="s">
        <v>587</v>
      </c>
      <c r="E336" s="835" t="s">
        <v>2618</v>
      </c>
      <c r="F336" s="863" t="s">
        <v>2619</v>
      </c>
      <c r="G336" s="835" t="s">
        <v>2802</v>
      </c>
      <c r="H336" s="835" t="s">
        <v>2808</v>
      </c>
      <c r="I336" s="849">
        <v>1675.7857142857142</v>
      </c>
      <c r="J336" s="849">
        <v>16</v>
      </c>
      <c r="K336" s="850">
        <v>26910.5</v>
      </c>
    </row>
    <row r="337" spans="1:11" ht="14.4" customHeight="1" x14ac:dyDescent="0.3">
      <c r="A337" s="831" t="s">
        <v>567</v>
      </c>
      <c r="B337" s="832" t="s">
        <v>568</v>
      </c>
      <c r="C337" s="835" t="s">
        <v>586</v>
      </c>
      <c r="D337" s="863" t="s">
        <v>587</v>
      </c>
      <c r="E337" s="835" t="s">
        <v>2618</v>
      </c>
      <c r="F337" s="863" t="s">
        <v>2619</v>
      </c>
      <c r="G337" s="835" t="s">
        <v>2806</v>
      </c>
      <c r="H337" s="835" t="s">
        <v>2809</v>
      </c>
      <c r="I337" s="849">
        <v>3105</v>
      </c>
      <c r="J337" s="849">
        <v>6</v>
      </c>
      <c r="K337" s="850">
        <v>18630</v>
      </c>
    </row>
    <row r="338" spans="1:11" ht="14.4" customHeight="1" x14ac:dyDescent="0.3">
      <c r="A338" s="831" t="s">
        <v>567</v>
      </c>
      <c r="B338" s="832" t="s">
        <v>568</v>
      </c>
      <c r="C338" s="835" t="s">
        <v>586</v>
      </c>
      <c r="D338" s="863" t="s">
        <v>587</v>
      </c>
      <c r="E338" s="835" t="s">
        <v>2618</v>
      </c>
      <c r="F338" s="863" t="s">
        <v>2619</v>
      </c>
      <c r="G338" s="835" t="s">
        <v>2810</v>
      </c>
      <c r="H338" s="835" t="s">
        <v>2811</v>
      </c>
      <c r="I338" s="849">
        <v>1064.800048828125</v>
      </c>
      <c r="J338" s="849">
        <v>2</v>
      </c>
      <c r="K338" s="850">
        <v>2129.60009765625</v>
      </c>
    </row>
    <row r="339" spans="1:11" ht="14.4" customHeight="1" x14ac:dyDescent="0.3">
      <c r="A339" s="831" t="s">
        <v>567</v>
      </c>
      <c r="B339" s="832" t="s">
        <v>568</v>
      </c>
      <c r="C339" s="835" t="s">
        <v>586</v>
      </c>
      <c r="D339" s="863" t="s">
        <v>587</v>
      </c>
      <c r="E339" s="835" t="s">
        <v>2618</v>
      </c>
      <c r="F339" s="863" t="s">
        <v>2619</v>
      </c>
      <c r="G339" s="835" t="s">
        <v>2812</v>
      </c>
      <c r="H339" s="835" t="s">
        <v>2813</v>
      </c>
      <c r="I339" s="849">
        <v>650.03997802734375</v>
      </c>
      <c r="J339" s="849">
        <v>1</v>
      </c>
      <c r="K339" s="850">
        <v>650.03997802734375</v>
      </c>
    </row>
    <row r="340" spans="1:11" ht="14.4" customHeight="1" x14ac:dyDescent="0.3">
      <c r="A340" s="831" t="s">
        <v>567</v>
      </c>
      <c r="B340" s="832" t="s">
        <v>568</v>
      </c>
      <c r="C340" s="835" t="s">
        <v>586</v>
      </c>
      <c r="D340" s="863" t="s">
        <v>587</v>
      </c>
      <c r="E340" s="835" t="s">
        <v>2618</v>
      </c>
      <c r="F340" s="863" t="s">
        <v>2619</v>
      </c>
      <c r="G340" s="835" t="s">
        <v>2814</v>
      </c>
      <c r="H340" s="835" t="s">
        <v>2815</v>
      </c>
      <c r="I340" s="849">
        <v>42.349998474121094</v>
      </c>
      <c r="J340" s="849">
        <v>60</v>
      </c>
      <c r="K340" s="850">
        <v>2541</v>
      </c>
    </row>
    <row r="341" spans="1:11" ht="14.4" customHeight="1" x14ac:dyDescent="0.3">
      <c r="A341" s="831" t="s">
        <v>567</v>
      </c>
      <c r="B341" s="832" t="s">
        <v>568</v>
      </c>
      <c r="C341" s="835" t="s">
        <v>586</v>
      </c>
      <c r="D341" s="863" t="s">
        <v>587</v>
      </c>
      <c r="E341" s="835" t="s">
        <v>2618</v>
      </c>
      <c r="F341" s="863" t="s">
        <v>2619</v>
      </c>
      <c r="G341" s="835" t="s">
        <v>2816</v>
      </c>
      <c r="H341" s="835" t="s">
        <v>2817</v>
      </c>
      <c r="I341" s="849">
        <v>42.349998474121094</v>
      </c>
      <c r="J341" s="849">
        <v>180</v>
      </c>
      <c r="K341" s="850">
        <v>7623</v>
      </c>
    </row>
    <row r="342" spans="1:11" ht="14.4" customHeight="1" x14ac:dyDescent="0.3">
      <c r="A342" s="831" t="s">
        <v>567</v>
      </c>
      <c r="B342" s="832" t="s">
        <v>568</v>
      </c>
      <c r="C342" s="835" t="s">
        <v>586</v>
      </c>
      <c r="D342" s="863" t="s">
        <v>587</v>
      </c>
      <c r="E342" s="835" t="s">
        <v>2618</v>
      </c>
      <c r="F342" s="863" t="s">
        <v>2619</v>
      </c>
      <c r="G342" s="835" t="s">
        <v>2818</v>
      </c>
      <c r="H342" s="835" t="s">
        <v>2819</v>
      </c>
      <c r="I342" s="849">
        <v>42.349998474121094</v>
      </c>
      <c r="J342" s="849">
        <v>60</v>
      </c>
      <c r="K342" s="850">
        <v>2541</v>
      </c>
    </row>
    <row r="343" spans="1:11" ht="14.4" customHeight="1" x14ac:dyDescent="0.3">
      <c r="A343" s="831" t="s">
        <v>567</v>
      </c>
      <c r="B343" s="832" t="s">
        <v>568</v>
      </c>
      <c r="C343" s="835" t="s">
        <v>586</v>
      </c>
      <c r="D343" s="863" t="s">
        <v>587</v>
      </c>
      <c r="E343" s="835" t="s">
        <v>2618</v>
      </c>
      <c r="F343" s="863" t="s">
        <v>2619</v>
      </c>
      <c r="G343" s="835" t="s">
        <v>2816</v>
      </c>
      <c r="H343" s="835" t="s">
        <v>2820</v>
      </c>
      <c r="I343" s="849">
        <v>42.349998474121094</v>
      </c>
      <c r="J343" s="849">
        <v>60</v>
      </c>
      <c r="K343" s="850">
        <v>2541</v>
      </c>
    </row>
    <row r="344" spans="1:11" ht="14.4" customHeight="1" x14ac:dyDescent="0.3">
      <c r="A344" s="831" t="s">
        <v>567</v>
      </c>
      <c r="B344" s="832" t="s">
        <v>568</v>
      </c>
      <c r="C344" s="835" t="s">
        <v>586</v>
      </c>
      <c r="D344" s="863" t="s">
        <v>587</v>
      </c>
      <c r="E344" s="835" t="s">
        <v>2618</v>
      </c>
      <c r="F344" s="863" t="s">
        <v>2619</v>
      </c>
      <c r="G344" s="835" t="s">
        <v>2821</v>
      </c>
      <c r="H344" s="835" t="s">
        <v>2822</v>
      </c>
      <c r="I344" s="849">
        <v>1027.1566365559895</v>
      </c>
      <c r="J344" s="849">
        <v>11</v>
      </c>
      <c r="K344" s="850">
        <v>11274.06005859375</v>
      </c>
    </row>
    <row r="345" spans="1:11" ht="14.4" customHeight="1" x14ac:dyDescent="0.3">
      <c r="A345" s="831" t="s">
        <v>567</v>
      </c>
      <c r="B345" s="832" t="s">
        <v>568</v>
      </c>
      <c r="C345" s="835" t="s">
        <v>586</v>
      </c>
      <c r="D345" s="863" t="s">
        <v>587</v>
      </c>
      <c r="E345" s="835" t="s">
        <v>2618</v>
      </c>
      <c r="F345" s="863" t="s">
        <v>2619</v>
      </c>
      <c r="G345" s="835" t="s">
        <v>2823</v>
      </c>
      <c r="H345" s="835" t="s">
        <v>2824</v>
      </c>
      <c r="I345" s="849">
        <v>5232.5</v>
      </c>
      <c r="J345" s="849">
        <v>2</v>
      </c>
      <c r="K345" s="850">
        <v>10465</v>
      </c>
    </row>
    <row r="346" spans="1:11" ht="14.4" customHeight="1" x14ac:dyDescent="0.3">
      <c r="A346" s="831" t="s">
        <v>567</v>
      </c>
      <c r="B346" s="832" t="s">
        <v>568</v>
      </c>
      <c r="C346" s="835" t="s">
        <v>586</v>
      </c>
      <c r="D346" s="863" t="s">
        <v>587</v>
      </c>
      <c r="E346" s="835" t="s">
        <v>2618</v>
      </c>
      <c r="F346" s="863" t="s">
        <v>2619</v>
      </c>
      <c r="G346" s="835" t="s">
        <v>2825</v>
      </c>
      <c r="H346" s="835" t="s">
        <v>2826</v>
      </c>
      <c r="I346" s="849">
        <v>42.349998474121094</v>
      </c>
      <c r="J346" s="849">
        <v>120</v>
      </c>
      <c r="K346" s="850">
        <v>5082</v>
      </c>
    </row>
    <row r="347" spans="1:11" ht="14.4" customHeight="1" x14ac:dyDescent="0.3">
      <c r="A347" s="831" t="s">
        <v>567</v>
      </c>
      <c r="B347" s="832" t="s">
        <v>568</v>
      </c>
      <c r="C347" s="835" t="s">
        <v>586</v>
      </c>
      <c r="D347" s="863" t="s">
        <v>587</v>
      </c>
      <c r="E347" s="835" t="s">
        <v>2618</v>
      </c>
      <c r="F347" s="863" t="s">
        <v>2619</v>
      </c>
      <c r="G347" s="835" t="s">
        <v>2827</v>
      </c>
      <c r="H347" s="835" t="s">
        <v>2828</v>
      </c>
      <c r="I347" s="849">
        <v>3197</v>
      </c>
      <c r="J347" s="849">
        <v>1</v>
      </c>
      <c r="K347" s="850">
        <v>3197</v>
      </c>
    </row>
    <row r="348" spans="1:11" ht="14.4" customHeight="1" x14ac:dyDescent="0.3">
      <c r="A348" s="831" t="s">
        <v>567</v>
      </c>
      <c r="B348" s="832" t="s">
        <v>568</v>
      </c>
      <c r="C348" s="835" t="s">
        <v>586</v>
      </c>
      <c r="D348" s="863" t="s">
        <v>587</v>
      </c>
      <c r="E348" s="835" t="s">
        <v>2618</v>
      </c>
      <c r="F348" s="863" t="s">
        <v>2619</v>
      </c>
      <c r="G348" s="835" t="s">
        <v>2829</v>
      </c>
      <c r="H348" s="835" t="s">
        <v>2830</v>
      </c>
      <c r="I348" s="849">
        <v>7713</v>
      </c>
      <c r="J348" s="849">
        <v>1</v>
      </c>
      <c r="K348" s="850">
        <v>7713</v>
      </c>
    </row>
    <row r="349" spans="1:11" ht="14.4" customHeight="1" x14ac:dyDescent="0.3">
      <c r="A349" s="831" t="s">
        <v>567</v>
      </c>
      <c r="B349" s="832" t="s">
        <v>568</v>
      </c>
      <c r="C349" s="835" t="s">
        <v>586</v>
      </c>
      <c r="D349" s="863" t="s">
        <v>587</v>
      </c>
      <c r="E349" s="835" t="s">
        <v>2618</v>
      </c>
      <c r="F349" s="863" t="s">
        <v>2619</v>
      </c>
      <c r="G349" s="835" t="s">
        <v>2831</v>
      </c>
      <c r="H349" s="835" t="s">
        <v>2832</v>
      </c>
      <c r="I349" s="849">
        <v>367.83999633789062</v>
      </c>
      <c r="J349" s="849">
        <v>1</v>
      </c>
      <c r="K349" s="850">
        <v>367.83999633789062</v>
      </c>
    </row>
    <row r="350" spans="1:11" ht="14.4" customHeight="1" x14ac:dyDescent="0.3">
      <c r="A350" s="831" t="s">
        <v>567</v>
      </c>
      <c r="B350" s="832" t="s">
        <v>568</v>
      </c>
      <c r="C350" s="835" t="s">
        <v>586</v>
      </c>
      <c r="D350" s="863" t="s">
        <v>587</v>
      </c>
      <c r="E350" s="835" t="s">
        <v>2618</v>
      </c>
      <c r="F350" s="863" t="s">
        <v>2619</v>
      </c>
      <c r="G350" s="835" t="s">
        <v>2833</v>
      </c>
      <c r="H350" s="835" t="s">
        <v>2834</v>
      </c>
      <c r="I350" s="849">
        <v>825</v>
      </c>
      <c r="J350" s="849">
        <v>5</v>
      </c>
      <c r="K350" s="850">
        <v>4125</v>
      </c>
    </row>
    <row r="351" spans="1:11" ht="14.4" customHeight="1" x14ac:dyDescent="0.3">
      <c r="A351" s="831" t="s">
        <v>567</v>
      </c>
      <c r="B351" s="832" t="s">
        <v>568</v>
      </c>
      <c r="C351" s="835" t="s">
        <v>586</v>
      </c>
      <c r="D351" s="863" t="s">
        <v>587</v>
      </c>
      <c r="E351" s="835" t="s">
        <v>2618</v>
      </c>
      <c r="F351" s="863" t="s">
        <v>2619</v>
      </c>
      <c r="G351" s="835" t="s">
        <v>2835</v>
      </c>
      <c r="H351" s="835" t="s">
        <v>2836</v>
      </c>
      <c r="I351" s="849">
        <v>653.4000244140625</v>
      </c>
      <c r="J351" s="849">
        <v>1</v>
      </c>
      <c r="K351" s="850">
        <v>653.4000244140625</v>
      </c>
    </row>
    <row r="352" spans="1:11" ht="14.4" customHeight="1" x14ac:dyDescent="0.3">
      <c r="A352" s="831" t="s">
        <v>567</v>
      </c>
      <c r="B352" s="832" t="s">
        <v>568</v>
      </c>
      <c r="C352" s="835" t="s">
        <v>586</v>
      </c>
      <c r="D352" s="863" t="s">
        <v>587</v>
      </c>
      <c r="E352" s="835" t="s">
        <v>2618</v>
      </c>
      <c r="F352" s="863" t="s">
        <v>2619</v>
      </c>
      <c r="G352" s="835" t="s">
        <v>2837</v>
      </c>
      <c r="H352" s="835" t="s">
        <v>2838</v>
      </c>
      <c r="I352" s="849">
        <v>1122.8800048828125</v>
      </c>
      <c r="J352" s="849">
        <v>2</v>
      </c>
      <c r="K352" s="850">
        <v>2245.75</v>
      </c>
    </row>
    <row r="353" spans="1:11" ht="14.4" customHeight="1" x14ac:dyDescent="0.3">
      <c r="A353" s="831" t="s">
        <v>567</v>
      </c>
      <c r="B353" s="832" t="s">
        <v>568</v>
      </c>
      <c r="C353" s="835" t="s">
        <v>586</v>
      </c>
      <c r="D353" s="863" t="s">
        <v>587</v>
      </c>
      <c r="E353" s="835" t="s">
        <v>2618</v>
      </c>
      <c r="F353" s="863" t="s">
        <v>2619</v>
      </c>
      <c r="G353" s="835" t="s">
        <v>2839</v>
      </c>
      <c r="H353" s="835" t="s">
        <v>2840</v>
      </c>
      <c r="I353" s="849">
        <v>480.54499816894531</v>
      </c>
      <c r="J353" s="849">
        <v>6</v>
      </c>
      <c r="K353" s="850">
        <v>2883.2100524902344</v>
      </c>
    </row>
    <row r="354" spans="1:11" ht="14.4" customHeight="1" x14ac:dyDescent="0.3">
      <c r="A354" s="831" t="s">
        <v>567</v>
      </c>
      <c r="B354" s="832" t="s">
        <v>568</v>
      </c>
      <c r="C354" s="835" t="s">
        <v>586</v>
      </c>
      <c r="D354" s="863" t="s">
        <v>587</v>
      </c>
      <c r="E354" s="835" t="s">
        <v>2618</v>
      </c>
      <c r="F354" s="863" t="s">
        <v>2619</v>
      </c>
      <c r="G354" s="835" t="s">
        <v>2841</v>
      </c>
      <c r="H354" s="835" t="s">
        <v>2842</v>
      </c>
      <c r="I354" s="849">
        <v>304</v>
      </c>
      <c r="J354" s="849">
        <v>23</v>
      </c>
      <c r="K354" s="850">
        <v>6992</v>
      </c>
    </row>
    <row r="355" spans="1:11" ht="14.4" customHeight="1" x14ac:dyDescent="0.3">
      <c r="A355" s="831" t="s">
        <v>567</v>
      </c>
      <c r="B355" s="832" t="s">
        <v>568</v>
      </c>
      <c r="C355" s="835" t="s">
        <v>586</v>
      </c>
      <c r="D355" s="863" t="s">
        <v>587</v>
      </c>
      <c r="E355" s="835" t="s">
        <v>2618</v>
      </c>
      <c r="F355" s="863" t="s">
        <v>2619</v>
      </c>
      <c r="G355" s="835" t="s">
        <v>2843</v>
      </c>
      <c r="H355" s="835" t="s">
        <v>2844</v>
      </c>
      <c r="I355" s="849">
        <v>996</v>
      </c>
      <c r="J355" s="849">
        <v>3</v>
      </c>
      <c r="K355" s="850">
        <v>2988</v>
      </c>
    </row>
    <row r="356" spans="1:11" ht="14.4" customHeight="1" x14ac:dyDescent="0.3">
      <c r="A356" s="831" t="s">
        <v>567</v>
      </c>
      <c r="B356" s="832" t="s">
        <v>568</v>
      </c>
      <c r="C356" s="835" t="s">
        <v>586</v>
      </c>
      <c r="D356" s="863" t="s">
        <v>587</v>
      </c>
      <c r="E356" s="835" t="s">
        <v>2618</v>
      </c>
      <c r="F356" s="863" t="s">
        <v>2619</v>
      </c>
      <c r="G356" s="835" t="s">
        <v>2845</v>
      </c>
      <c r="H356" s="835" t="s">
        <v>2846</v>
      </c>
      <c r="I356" s="849">
        <v>996</v>
      </c>
      <c r="J356" s="849">
        <v>13</v>
      </c>
      <c r="K356" s="850">
        <v>12948</v>
      </c>
    </row>
    <row r="357" spans="1:11" ht="14.4" customHeight="1" x14ac:dyDescent="0.3">
      <c r="A357" s="831" t="s">
        <v>567</v>
      </c>
      <c r="B357" s="832" t="s">
        <v>568</v>
      </c>
      <c r="C357" s="835" t="s">
        <v>586</v>
      </c>
      <c r="D357" s="863" t="s">
        <v>587</v>
      </c>
      <c r="E357" s="835" t="s">
        <v>2618</v>
      </c>
      <c r="F357" s="863" t="s">
        <v>2619</v>
      </c>
      <c r="G357" s="835" t="s">
        <v>2847</v>
      </c>
      <c r="H357" s="835" t="s">
        <v>2848</v>
      </c>
      <c r="I357" s="849">
        <v>996</v>
      </c>
      <c r="J357" s="849">
        <v>39</v>
      </c>
      <c r="K357" s="850">
        <v>38844</v>
      </c>
    </row>
    <row r="358" spans="1:11" ht="14.4" customHeight="1" x14ac:dyDescent="0.3">
      <c r="A358" s="831" t="s">
        <v>567</v>
      </c>
      <c r="B358" s="832" t="s">
        <v>568</v>
      </c>
      <c r="C358" s="835" t="s">
        <v>586</v>
      </c>
      <c r="D358" s="863" t="s">
        <v>587</v>
      </c>
      <c r="E358" s="835" t="s">
        <v>2618</v>
      </c>
      <c r="F358" s="863" t="s">
        <v>2619</v>
      </c>
      <c r="G358" s="835" t="s">
        <v>2849</v>
      </c>
      <c r="H358" s="835" t="s">
        <v>2850</v>
      </c>
      <c r="I358" s="849">
        <v>996</v>
      </c>
      <c r="J358" s="849">
        <v>18</v>
      </c>
      <c r="K358" s="850">
        <v>17928</v>
      </c>
    </row>
    <row r="359" spans="1:11" ht="14.4" customHeight="1" x14ac:dyDescent="0.3">
      <c r="A359" s="831" t="s">
        <v>567</v>
      </c>
      <c r="B359" s="832" t="s">
        <v>568</v>
      </c>
      <c r="C359" s="835" t="s">
        <v>586</v>
      </c>
      <c r="D359" s="863" t="s">
        <v>587</v>
      </c>
      <c r="E359" s="835" t="s">
        <v>2618</v>
      </c>
      <c r="F359" s="863" t="s">
        <v>2619</v>
      </c>
      <c r="G359" s="835" t="s">
        <v>2851</v>
      </c>
      <c r="H359" s="835" t="s">
        <v>2852</v>
      </c>
      <c r="I359" s="849">
        <v>1045.1600341796875</v>
      </c>
      <c r="J359" s="849">
        <v>2</v>
      </c>
      <c r="K359" s="850">
        <v>2090.320068359375</v>
      </c>
    </row>
    <row r="360" spans="1:11" ht="14.4" customHeight="1" x14ac:dyDescent="0.3">
      <c r="A360" s="831" t="s">
        <v>567</v>
      </c>
      <c r="B360" s="832" t="s">
        <v>568</v>
      </c>
      <c r="C360" s="835" t="s">
        <v>586</v>
      </c>
      <c r="D360" s="863" t="s">
        <v>587</v>
      </c>
      <c r="E360" s="835" t="s">
        <v>2618</v>
      </c>
      <c r="F360" s="863" t="s">
        <v>2619</v>
      </c>
      <c r="G360" s="835" t="s">
        <v>2853</v>
      </c>
      <c r="H360" s="835" t="s">
        <v>2854</v>
      </c>
      <c r="I360" s="849">
        <v>474.69000244140625</v>
      </c>
      <c r="J360" s="849">
        <v>2</v>
      </c>
      <c r="K360" s="850">
        <v>949.3699951171875</v>
      </c>
    </row>
    <row r="361" spans="1:11" ht="14.4" customHeight="1" x14ac:dyDescent="0.3">
      <c r="A361" s="831" t="s">
        <v>567</v>
      </c>
      <c r="B361" s="832" t="s">
        <v>568</v>
      </c>
      <c r="C361" s="835" t="s">
        <v>586</v>
      </c>
      <c r="D361" s="863" t="s">
        <v>587</v>
      </c>
      <c r="E361" s="835" t="s">
        <v>2618</v>
      </c>
      <c r="F361" s="863" t="s">
        <v>2619</v>
      </c>
      <c r="G361" s="835" t="s">
        <v>2855</v>
      </c>
      <c r="H361" s="835" t="s">
        <v>2856</v>
      </c>
      <c r="I361" s="849">
        <v>474.67999267578125</v>
      </c>
      <c r="J361" s="849">
        <v>3</v>
      </c>
      <c r="K361" s="850">
        <v>1424.050048828125</v>
      </c>
    </row>
    <row r="362" spans="1:11" ht="14.4" customHeight="1" x14ac:dyDescent="0.3">
      <c r="A362" s="831" t="s">
        <v>567</v>
      </c>
      <c r="B362" s="832" t="s">
        <v>568</v>
      </c>
      <c r="C362" s="835" t="s">
        <v>586</v>
      </c>
      <c r="D362" s="863" t="s">
        <v>587</v>
      </c>
      <c r="E362" s="835" t="s">
        <v>2618</v>
      </c>
      <c r="F362" s="863" t="s">
        <v>2619</v>
      </c>
      <c r="G362" s="835" t="s">
        <v>2855</v>
      </c>
      <c r="H362" s="835" t="s">
        <v>2857</v>
      </c>
      <c r="I362" s="849">
        <v>474.67999267578125</v>
      </c>
      <c r="J362" s="849">
        <v>4</v>
      </c>
      <c r="K362" s="850">
        <v>1898.719970703125</v>
      </c>
    </row>
    <row r="363" spans="1:11" ht="14.4" customHeight="1" x14ac:dyDescent="0.3">
      <c r="A363" s="831" t="s">
        <v>567</v>
      </c>
      <c r="B363" s="832" t="s">
        <v>568</v>
      </c>
      <c r="C363" s="835" t="s">
        <v>586</v>
      </c>
      <c r="D363" s="863" t="s">
        <v>587</v>
      </c>
      <c r="E363" s="835" t="s">
        <v>2618</v>
      </c>
      <c r="F363" s="863" t="s">
        <v>2619</v>
      </c>
      <c r="G363" s="835" t="s">
        <v>2858</v>
      </c>
      <c r="H363" s="835" t="s">
        <v>2859</v>
      </c>
      <c r="I363" s="849">
        <v>474.68499755859375</v>
      </c>
      <c r="J363" s="849">
        <v>15</v>
      </c>
      <c r="K363" s="850">
        <v>7120.25</v>
      </c>
    </row>
    <row r="364" spans="1:11" ht="14.4" customHeight="1" x14ac:dyDescent="0.3">
      <c r="A364" s="831" t="s">
        <v>567</v>
      </c>
      <c r="B364" s="832" t="s">
        <v>568</v>
      </c>
      <c r="C364" s="835" t="s">
        <v>586</v>
      </c>
      <c r="D364" s="863" t="s">
        <v>587</v>
      </c>
      <c r="E364" s="835" t="s">
        <v>2618</v>
      </c>
      <c r="F364" s="863" t="s">
        <v>2619</v>
      </c>
      <c r="G364" s="835" t="s">
        <v>2860</v>
      </c>
      <c r="H364" s="835" t="s">
        <v>2861</v>
      </c>
      <c r="I364" s="849">
        <v>503.92001342773437</v>
      </c>
      <c r="J364" s="849">
        <v>24</v>
      </c>
      <c r="K364" s="850">
        <v>12094.08984375</v>
      </c>
    </row>
    <row r="365" spans="1:11" ht="14.4" customHeight="1" x14ac:dyDescent="0.3">
      <c r="A365" s="831" t="s">
        <v>567</v>
      </c>
      <c r="B365" s="832" t="s">
        <v>568</v>
      </c>
      <c r="C365" s="835" t="s">
        <v>586</v>
      </c>
      <c r="D365" s="863" t="s">
        <v>587</v>
      </c>
      <c r="E365" s="835" t="s">
        <v>2618</v>
      </c>
      <c r="F365" s="863" t="s">
        <v>2619</v>
      </c>
      <c r="G365" s="835" t="s">
        <v>2862</v>
      </c>
      <c r="H365" s="835" t="s">
        <v>2863</v>
      </c>
      <c r="I365" s="849">
        <v>503.92001342773437</v>
      </c>
      <c r="J365" s="849">
        <v>8</v>
      </c>
      <c r="K365" s="850">
        <v>4031.340087890625</v>
      </c>
    </row>
    <row r="366" spans="1:11" ht="14.4" customHeight="1" x14ac:dyDescent="0.3">
      <c r="A366" s="831" t="s">
        <v>567</v>
      </c>
      <c r="B366" s="832" t="s">
        <v>568</v>
      </c>
      <c r="C366" s="835" t="s">
        <v>586</v>
      </c>
      <c r="D366" s="863" t="s">
        <v>587</v>
      </c>
      <c r="E366" s="835" t="s">
        <v>2618</v>
      </c>
      <c r="F366" s="863" t="s">
        <v>2619</v>
      </c>
      <c r="G366" s="835" t="s">
        <v>2864</v>
      </c>
      <c r="H366" s="835" t="s">
        <v>2865</v>
      </c>
      <c r="I366" s="849">
        <v>253.05999755859375</v>
      </c>
      <c r="J366" s="849">
        <v>9</v>
      </c>
      <c r="K366" s="850">
        <v>2559.5599975585937</v>
      </c>
    </row>
    <row r="367" spans="1:11" ht="14.4" customHeight="1" x14ac:dyDescent="0.3">
      <c r="A367" s="831" t="s">
        <v>567</v>
      </c>
      <c r="B367" s="832" t="s">
        <v>568</v>
      </c>
      <c r="C367" s="835" t="s">
        <v>586</v>
      </c>
      <c r="D367" s="863" t="s">
        <v>587</v>
      </c>
      <c r="E367" s="835" t="s">
        <v>2618</v>
      </c>
      <c r="F367" s="863" t="s">
        <v>2619</v>
      </c>
      <c r="G367" s="835" t="s">
        <v>2866</v>
      </c>
      <c r="H367" s="835" t="s">
        <v>2867</v>
      </c>
      <c r="I367" s="849">
        <v>196.64999389648437</v>
      </c>
      <c r="J367" s="849">
        <v>1</v>
      </c>
      <c r="K367" s="850">
        <v>196.64999389648437</v>
      </c>
    </row>
    <row r="368" spans="1:11" ht="14.4" customHeight="1" x14ac:dyDescent="0.3">
      <c r="A368" s="831" t="s">
        <v>567</v>
      </c>
      <c r="B368" s="832" t="s">
        <v>568</v>
      </c>
      <c r="C368" s="835" t="s">
        <v>586</v>
      </c>
      <c r="D368" s="863" t="s">
        <v>587</v>
      </c>
      <c r="E368" s="835" t="s">
        <v>2618</v>
      </c>
      <c r="F368" s="863" t="s">
        <v>2619</v>
      </c>
      <c r="G368" s="835" t="s">
        <v>2868</v>
      </c>
      <c r="H368" s="835" t="s">
        <v>2869</v>
      </c>
      <c r="I368" s="849">
        <v>309.47000122070313</v>
      </c>
      <c r="J368" s="849">
        <v>2</v>
      </c>
      <c r="K368" s="850">
        <v>618.92999267578125</v>
      </c>
    </row>
    <row r="369" spans="1:11" ht="14.4" customHeight="1" x14ac:dyDescent="0.3">
      <c r="A369" s="831" t="s">
        <v>567</v>
      </c>
      <c r="B369" s="832" t="s">
        <v>568</v>
      </c>
      <c r="C369" s="835" t="s">
        <v>586</v>
      </c>
      <c r="D369" s="863" t="s">
        <v>587</v>
      </c>
      <c r="E369" s="835" t="s">
        <v>2618</v>
      </c>
      <c r="F369" s="863" t="s">
        <v>2619</v>
      </c>
      <c r="G369" s="835" t="s">
        <v>2870</v>
      </c>
      <c r="H369" s="835" t="s">
        <v>2871</v>
      </c>
      <c r="I369" s="849">
        <v>246.67999267578125</v>
      </c>
      <c r="J369" s="849">
        <v>13</v>
      </c>
      <c r="K369" s="850">
        <v>3206.780029296875</v>
      </c>
    </row>
    <row r="370" spans="1:11" ht="14.4" customHeight="1" x14ac:dyDescent="0.3">
      <c r="A370" s="831" t="s">
        <v>567</v>
      </c>
      <c r="B370" s="832" t="s">
        <v>568</v>
      </c>
      <c r="C370" s="835" t="s">
        <v>586</v>
      </c>
      <c r="D370" s="863" t="s">
        <v>587</v>
      </c>
      <c r="E370" s="835" t="s">
        <v>2618</v>
      </c>
      <c r="F370" s="863" t="s">
        <v>2619</v>
      </c>
      <c r="G370" s="835" t="s">
        <v>2872</v>
      </c>
      <c r="H370" s="835" t="s">
        <v>2873</v>
      </c>
      <c r="I370" s="849">
        <v>269.10000610351562</v>
      </c>
      <c r="J370" s="849">
        <v>16</v>
      </c>
      <c r="K370" s="850">
        <v>4305.6000061035156</v>
      </c>
    </row>
    <row r="371" spans="1:11" ht="14.4" customHeight="1" x14ac:dyDescent="0.3">
      <c r="A371" s="831" t="s">
        <v>567</v>
      </c>
      <c r="B371" s="832" t="s">
        <v>568</v>
      </c>
      <c r="C371" s="835" t="s">
        <v>586</v>
      </c>
      <c r="D371" s="863" t="s">
        <v>587</v>
      </c>
      <c r="E371" s="835" t="s">
        <v>2618</v>
      </c>
      <c r="F371" s="863" t="s">
        <v>2619</v>
      </c>
      <c r="G371" s="835" t="s">
        <v>2874</v>
      </c>
      <c r="H371" s="835" t="s">
        <v>2875</v>
      </c>
      <c r="I371" s="849">
        <v>269.10000610351562</v>
      </c>
      <c r="J371" s="849">
        <v>5</v>
      </c>
      <c r="K371" s="850">
        <v>1345.5000305175781</v>
      </c>
    </row>
    <row r="372" spans="1:11" ht="14.4" customHeight="1" x14ac:dyDescent="0.3">
      <c r="A372" s="831" t="s">
        <v>567</v>
      </c>
      <c r="B372" s="832" t="s">
        <v>568</v>
      </c>
      <c r="C372" s="835" t="s">
        <v>586</v>
      </c>
      <c r="D372" s="863" t="s">
        <v>587</v>
      </c>
      <c r="E372" s="835" t="s">
        <v>2618</v>
      </c>
      <c r="F372" s="863" t="s">
        <v>2619</v>
      </c>
      <c r="G372" s="835" t="s">
        <v>2876</v>
      </c>
      <c r="H372" s="835" t="s">
        <v>2877</v>
      </c>
      <c r="I372" s="849">
        <v>309.47000122070313</v>
      </c>
      <c r="J372" s="849">
        <v>3</v>
      </c>
      <c r="K372" s="850">
        <v>928.4000244140625</v>
      </c>
    </row>
    <row r="373" spans="1:11" ht="14.4" customHeight="1" x14ac:dyDescent="0.3">
      <c r="A373" s="831" t="s">
        <v>567</v>
      </c>
      <c r="B373" s="832" t="s">
        <v>568</v>
      </c>
      <c r="C373" s="835" t="s">
        <v>586</v>
      </c>
      <c r="D373" s="863" t="s">
        <v>587</v>
      </c>
      <c r="E373" s="835" t="s">
        <v>2618</v>
      </c>
      <c r="F373" s="863" t="s">
        <v>2619</v>
      </c>
      <c r="G373" s="835" t="s">
        <v>2878</v>
      </c>
      <c r="H373" s="835" t="s">
        <v>2879</v>
      </c>
      <c r="I373" s="849">
        <v>246.67999267578125</v>
      </c>
      <c r="J373" s="849">
        <v>1</v>
      </c>
      <c r="K373" s="850">
        <v>246.67999267578125</v>
      </c>
    </row>
    <row r="374" spans="1:11" ht="14.4" customHeight="1" x14ac:dyDescent="0.3">
      <c r="A374" s="831" t="s">
        <v>567</v>
      </c>
      <c r="B374" s="832" t="s">
        <v>568</v>
      </c>
      <c r="C374" s="835" t="s">
        <v>586</v>
      </c>
      <c r="D374" s="863" t="s">
        <v>587</v>
      </c>
      <c r="E374" s="835" t="s">
        <v>2618</v>
      </c>
      <c r="F374" s="863" t="s">
        <v>2619</v>
      </c>
      <c r="G374" s="835" t="s">
        <v>2880</v>
      </c>
      <c r="H374" s="835" t="s">
        <v>2881</v>
      </c>
      <c r="I374" s="849">
        <v>246.67999267578125</v>
      </c>
      <c r="J374" s="849">
        <v>37</v>
      </c>
      <c r="K374" s="850">
        <v>9126.9801025390625</v>
      </c>
    </row>
    <row r="375" spans="1:11" ht="14.4" customHeight="1" x14ac:dyDescent="0.3">
      <c r="A375" s="831" t="s">
        <v>567</v>
      </c>
      <c r="B375" s="832" t="s">
        <v>568</v>
      </c>
      <c r="C375" s="835" t="s">
        <v>586</v>
      </c>
      <c r="D375" s="863" t="s">
        <v>587</v>
      </c>
      <c r="E375" s="835" t="s">
        <v>2618</v>
      </c>
      <c r="F375" s="863" t="s">
        <v>2619</v>
      </c>
      <c r="G375" s="835" t="s">
        <v>2882</v>
      </c>
      <c r="H375" s="835" t="s">
        <v>2883</v>
      </c>
      <c r="I375" s="849">
        <v>269.10000610351562</v>
      </c>
      <c r="J375" s="849">
        <v>15</v>
      </c>
      <c r="K375" s="850">
        <v>4036.5</v>
      </c>
    </row>
    <row r="376" spans="1:11" ht="14.4" customHeight="1" x14ac:dyDescent="0.3">
      <c r="A376" s="831" t="s">
        <v>567</v>
      </c>
      <c r="B376" s="832" t="s">
        <v>568</v>
      </c>
      <c r="C376" s="835" t="s">
        <v>586</v>
      </c>
      <c r="D376" s="863" t="s">
        <v>587</v>
      </c>
      <c r="E376" s="835" t="s">
        <v>2618</v>
      </c>
      <c r="F376" s="863" t="s">
        <v>2619</v>
      </c>
      <c r="G376" s="835" t="s">
        <v>2884</v>
      </c>
      <c r="H376" s="835" t="s">
        <v>2885</v>
      </c>
      <c r="I376" s="849">
        <v>246.67999267578125</v>
      </c>
      <c r="J376" s="849">
        <v>1</v>
      </c>
      <c r="K376" s="850">
        <v>246.67999267578125</v>
      </c>
    </row>
    <row r="377" spans="1:11" ht="14.4" customHeight="1" x14ac:dyDescent="0.3">
      <c r="A377" s="831" t="s">
        <v>567</v>
      </c>
      <c r="B377" s="832" t="s">
        <v>568</v>
      </c>
      <c r="C377" s="835" t="s">
        <v>586</v>
      </c>
      <c r="D377" s="863" t="s">
        <v>587</v>
      </c>
      <c r="E377" s="835" t="s">
        <v>2618</v>
      </c>
      <c r="F377" s="863" t="s">
        <v>2619</v>
      </c>
      <c r="G377" s="835" t="s">
        <v>2886</v>
      </c>
      <c r="H377" s="835" t="s">
        <v>2887</v>
      </c>
      <c r="I377" s="849">
        <v>269.10000610351562</v>
      </c>
      <c r="J377" s="849">
        <v>1</v>
      </c>
      <c r="K377" s="850">
        <v>269.10000610351562</v>
      </c>
    </row>
    <row r="378" spans="1:11" ht="14.4" customHeight="1" x14ac:dyDescent="0.3">
      <c r="A378" s="831" t="s">
        <v>567</v>
      </c>
      <c r="B378" s="832" t="s">
        <v>568</v>
      </c>
      <c r="C378" s="835" t="s">
        <v>586</v>
      </c>
      <c r="D378" s="863" t="s">
        <v>587</v>
      </c>
      <c r="E378" s="835" t="s">
        <v>2618</v>
      </c>
      <c r="F378" s="863" t="s">
        <v>2619</v>
      </c>
      <c r="G378" s="835" t="s">
        <v>2888</v>
      </c>
      <c r="H378" s="835" t="s">
        <v>2889</v>
      </c>
      <c r="I378" s="849">
        <v>1842</v>
      </c>
      <c r="J378" s="849">
        <v>1</v>
      </c>
      <c r="K378" s="850">
        <v>1842</v>
      </c>
    </row>
    <row r="379" spans="1:11" ht="14.4" customHeight="1" x14ac:dyDescent="0.3">
      <c r="A379" s="831" t="s">
        <v>567</v>
      </c>
      <c r="B379" s="832" t="s">
        <v>568</v>
      </c>
      <c r="C379" s="835" t="s">
        <v>586</v>
      </c>
      <c r="D379" s="863" t="s">
        <v>587</v>
      </c>
      <c r="E379" s="835" t="s">
        <v>2618</v>
      </c>
      <c r="F379" s="863" t="s">
        <v>2619</v>
      </c>
      <c r="G379" s="835" t="s">
        <v>2890</v>
      </c>
      <c r="H379" s="835" t="s">
        <v>2891</v>
      </c>
      <c r="I379" s="849">
        <v>1842</v>
      </c>
      <c r="J379" s="849">
        <v>1</v>
      </c>
      <c r="K379" s="850">
        <v>1842</v>
      </c>
    </row>
    <row r="380" spans="1:11" ht="14.4" customHeight="1" x14ac:dyDescent="0.3">
      <c r="A380" s="831" t="s">
        <v>567</v>
      </c>
      <c r="B380" s="832" t="s">
        <v>568</v>
      </c>
      <c r="C380" s="835" t="s">
        <v>586</v>
      </c>
      <c r="D380" s="863" t="s">
        <v>587</v>
      </c>
      <c r="E380" s="835" t="s">
        <v>2618</v>
      </c>
      <c r="F380" s="863" t="s">
        <v>2619</v>
      </c>
      <c r="G380" s="835" t="s">
        <v>2892</v>
      </c>
      <c r="H380" s="835" t="s">
        <v>2893</v>
      </c>
      <c r="I380" s="849">
        <v>748</v>
      </c>
      <c r="J380" s="849">
        <v>1</v>
      </c>
      <c r="K380" s="850">
        <v>748</v>
      </c>
    </row>
    <row r="381" spans="1:11" ht="14.4" customHeight="1" x14ac:dyDescent="0.3">
      <c r="A381" s="831" t="s">
        <v>567</v>
      </c>
      <c r="B381" s="832" t="s">
        <v>568</v>
      </c>
      <c r="C381" s="835" t="s">
        <v>586</v>
      </c>
      <c r="D381" s="863" t="s">
        <v>587</v>
      </c>
      <c r="E381" s="835" t="s">
        <v>2618</v>
      </c>
      <c r="F381" s="863" t="s">
        <v>2619</v>
      </c>
      <c r="G381" s="835" t="s">
        <v>2894</v>
      </c>
      <c r="H381" s="835" t="s">
        <v>2895</v>
      </c>
      <c r="I381" s="849">
        <v>3496.010009765625</v>
      </c>
      <c r="J381" s="849">
        <v>1</v>
      </c>
      <c r="K381" s="850">
        <v>3496.010009765625</v>
      </c>
    </row>
    <row r="382" spans="1:11" ht="14.4" customHeight="1" x14ac:dyDescent="0.3">
      <c r="A382" s="831" t="s">
        <v>567</v>
      </c>
      <c r="B382" s="832" t="s">
        <v>568</v>
      </c>
      <c r="C382" s="835" t="s">
        <v>586</v>
      </c>
      <c r="D382" s="863" t="s">
        <v>587</v>
      </c>
      <c r="E382" s="835" t="s">
        <v>2618</v>
      </c>
      <c r="F382" s="863" t="s">
        <v>2619</v>
      </c>
      <c r="G382" s="835" t="s">
        <v>2896</v>
      </c>
      <c r="H382" s="835" t="s">
        <v>2897</v>
      </c>
      <c r="I382" s="849">
        <v>1784</v>
      </c>
      <c r="J382" s="849">
        <v>3</v>
      </c>
      <c r="K382" s="850">
        <v>5352</v>
      </c>
    </row>
    <row r="383" spans="1:11" ht="14.4" customHeight="1" x14ac:dyDescent="0.3">
      <c r="A383" s="831" t="s">
        <v>567</v>
      </c>
      <c r="B383" s="832" t="s">
        <v>568</v>
      </c>
      <c r="C383" s="835" t="s">
        <v>586</v>
      </c>
      <c r="D383" s="863" t="s">
        <v>587</v>
      </c>
      <c r="E383" s="835" t="s">
        <v>2618</v>
      </c>
      <c r="F383" s="863" t="s">
        <v>2619</v>
      </c>
      <c r="G383" s="835" t="s">
        <v>2898</v>
      </c>
      <c r="H383" s="835" t="s">
        <v>2899</v>
      </c>
      <c r="I383" s="849">
        <v>1784</v>
      </c>
      <c r="J383" s="849">
        <v>7</v>
      </c>
      <c r="K383" s="850">
        <v>12488</v>
      </c>
    </row>
    <row r="384" spans="1:11" ht="14.4" customHeight="1" x14ac:dyDescent="0.3">
      <c r="A384" s="831" t="s">
        <v>567</v>
      </c>
      <c r="B384" s="832" t="s">
        <v>568</v>
      </c>
      <c r="C384" s="835" t="s">
        <v>586</v>
      </c>
      <c r="D384" s="863" t="s">
        <v>587</v>
      </c>
      <c r="E384" s="835" t="s">
        <v>2618</v>
      </c>
      <c r="F384" s="863" t="s">
        <v>2619</v>
      </c>
      <c r="G384" s="835" t="s">
        <v>2900</v>
      </c>
      <c r="H384" s="835" t="s">
        <v>2901</v>
      </c>
      <c r="I384" s="849">
        <v>1486.6666666666667</v>
      </c>
      <c r="J384" s="849">
        <v>8</v>
      </c>
      <c r="K384" s="850">
        <v>12488</v>
      </c>
    </row>
    <row r="385" spans="1:11" ht="14.4" customHeight="1" x14ac:dyDescent="0.3">
      <c r="A385" s="831" t="s">
        <v>567</v>
      </c>
      <c r="B385" s="832" t="s">
        <v>568</v>
      </c>
      <c r="C385" s="835" t="s">
        <v>586</v>
      </c>
      <c r="D385" s="863" t="s">
        <v>587</v>
      </c>
      <c r="E385" s="835" t="s">
        <v>2618</v>
      </c>
      <c r="F385" s="863" t="s">
        <v>2619</v>
      </c>
      <c r="G385" s="835" t="s">
        <v>2902</v>
      </c>
      <c r="H385" s="835" t="s">
        <v>2903</v>
      </c>
      <c r="I385" s="849">
        <v>1784</v>
      </c>
      <c r="J385" s="849">
        <v>11</v>
      </c>
      <c r="K385" s="850">
        <v>19624</v>
      </c>
    </row>
    <row r="386" spans="1:11" ht="14.4" customHeight="1" x14ac:dyDescent="0.3">
      <c r="A386" s="831" t="s">
        <v>567</v>
      </c>
      <c r="B386" s="832" t="s">
        <v>568</v>
      </c>
      <c r="C386" s="835" t="s">
        <v>586</v>
      </c>
      <c r="D386" s="863" t="s">
        <v>587</v>
      </c>
      <c r="E386" s="835" t="s">
        <v>2618</v>
      </c>
      <c r="F386" s="863" t="s">
        <v>2619</v>
      </c>
      <c r="G386" s="835" t="s">
        <v>2904</v>
      </c>
      <c r="H386" s="835" t="s">
        <v>2905</v>
      </c>
      <c r="I386" s="849">
        <v>1784</v>
      </c>
      <c r="J386" s="849">
        <v>4</v>
      </c>
      <c r="K386" s="850">
        <v>7136</v>
      </c>
    </row>
    <row r="387" spans="1:11" ht="14.4" customHeight="1" x14ac:dyDescent="0.3">
      <c r="A387" s="831" t="s">
        <v>567</v>
      </c>
      <c r="B387" s="832" t="s">
        <v>568</v>
      </c>
      <c r="C387" s="835" t="s">
        <v>586</v>
      </c>
      <c r="D387" s="863" t="s">
        <v>587</v>
      </c>
      <c r="E387" s="835" t="s">
        <v>2618</v>
      </c>
      <c r="F387" s="863" t="s">
        <v>2619</v>
      </c>
      <c r="G387" s="835" t="s">
        <v>2906</v>
      </c>
      <c r="H387" s="835" t="s">
        <v>2907</v>
      </c>
      <c r="I387" s="849">
        <v>1784</v>
      </c>
      <c r="J387" s="849">
        <v>7</v>
      </c>
      <c r="K387" s="850">
        <v>12488</v>
      </c>
    </row>
    <row r="388" spans="1:11" ht="14.4" customHeight="1" x14ac:dyDescent="0.3">
      <c r="A388" s="831" t="s">
        <v>567</v>
      </c>
      <c r="B388" s="832" t="s">
        <v>568</v>
      </c>
      <c r="C388" s="835" t="s">
        <v>586</v>
      </c>
      <c r="D388" s="863" t="s">
        <v>587</v>
      </c>
      <c r="E388" s="835" t="s">
        <v>2618</v>
      </c>
      <c r="F388" s="863" t="s">
        <v>2619</v>
      </c>
      <c r="G388" s="835" t="s">
        <v>2908</v>
      </c>
      <c r="H388" s="835" t="s">
        <v>2909</v>
      </c>
      <c r="I388" s="849">
        <v>1784</v>
      </c>
      <c r="J388" s="849">
        <v>13</v>
      </c>
      <c r="K388" s="850">
        <v>23192</v>
      </c>
    </row>
    <row r="389" spans="1:11" ht="14.4" customHeight="1" x14ac:dyDescent="0.3">
      <c r="A389" s="831" t="s">
        <v>567</v>
      </c>
      <c r="B389" s="832" t="s">
        <v>568</v>
      </c>
      <c r="C389" s="835" t="s">
        <v>586</v>
      </c>
      <c r="D389" s="863" t="s">
        <v>587</v>
      </c>
      <c r="E389" s="835" t="s">
        <v>2618</v>
      </c>
      <c r="F389" s="863" t="s">
        <v>2619</v>
      </c>
      <c r="G389" s="835" t="s">
        <v>2910</v>
      </c>
      <c r="H389" s="835" t="s">
        <v>2911</v>
      </c>
      <c r="I389" s="849">
        <v>1784</v>
      </c>
      <c r="J389" s="849">
        <v>5</v>
      </c>
      <c r="K389" s="850">
        <v>8920</v>
      </c>
    </row>
    <row r="390" spans="1:11" ht="14.4" customHeight="1" x14ac:dyDescent="0.3">
      <c r="A390" s="831" t="s">
        <v>567</v>
      </c>
      <c r="B390" s="832" t="s">
        <v>568</v>
      </c>
      <c r="C390" s="835" t="s">
        <v>586</v>
      </c>
      <c r="D390" s="863" t="s">
        <v>587</v>
      </c>
      <c r="E390" s="835" t="s">
        <v>2618</v>
      </c>
      <c r="F390" s="863" t="s">
        <v>2619</v>
      </c>
      <c r="G390" s="835" t="s">
        <v>2912</v>
      </c>
      <c r="H390" s="835" t="s">
        <v>2913</v>
      </c>
      <c r="I390" s="849">
        <v>1672.5</v>
      </c>
      <c r="J390" s="849">
        <v>19</v>
      </c>
      <c r="K390" s="850">
        <v>32112</v>
      </c>
    </row>
    <row r="391" spans="1:11" ht="14.4" customHeight="1" x14ac:dyDescent="0.3">
      <c r="A391" s="831" t="s">
        <v>567</v>
      </c>
      <c r="B391" s="832" t="s">
        <v>568</v>
      </c>
      <c r="C391" s="835" t="s">
        <v>586</v>
      </c>
      <c r="D391" s="863" t="s">
        <v>587</v>
      </c>
      <c r="E391" s="835" t="s">
        <v>2618</v>
      </c>
      <c r="F391" s="863" t="s">
        <v>2619</v>
      </c>
      <c r="G391" s="835" t="s">
        <v>2914</v>
      </c>
      <c r="H391" s="835" t="s">
        <v>2915</v>
      </c>
      <c r="I391" s="849">
        <v>1784</v>
      </c>
      <c r="J391" s="849">
        <v>7</v>
      </c>
      <c r="K391" s="850">
        <v>12488</v>
      </c>
    </row>
    <row r="392" spans="1:11" ht="14.4" customHeight="1" x14ac:dyDescent="0.3">
      <c r="A392" s="831" t="s">
        <v>567</v>
      </c>
      <c r="B392" s="832" t="s">
        <v>568</v>
      </c>
      <c r="C392" s="835" t="s">
        <v>586</v>
      </c>
      <c r="D392" s="863" t="s">
        <v>587</v>
      </c>
      <c r="E392" s="835" t="s">
        <v>2618</v>
      </c>
      <c r="F392" s="863" t="s">
        <v>2619</v>
      </c>
      <c r="G392" s="835" t="s">
        <v>2916</v>
      </c>
      <c r="H392" s="835" t="s">
        <v>2917</v>
      </c>
      <c r="I392" s="849">
        <v>1784</v>
      </c>
      <c r="J392" s="849">
        <v>5</v>
      </c>
      <c r="K392" s="850">
        <v>8920</v>
      </c>
    </row>
    <row r="393" spans="1:11" ht="14.4" customHeight="1" x14ac:dyDescent="0.3">
      <c r="A393" s="831" t="s">
        <v>567</v>
      </c>
      <c r="B393" s="832" t="s">
        <v>568</v>
      </c>
      <c r="C393" s="835" t="s">
        <v>586</v>
      </c>
      <c r="D393" s="863" t="s">
        <v>587</v>
      </c>
      <c r="E393" s="835" t="s">
        <v>2618</v>
      </c>
      <c r="F393" s="863" t="s">
        <v>2619</v>
      </c>
      <c r="G393" s="835" t="s">
        <v>2918</v>
      </c>
      <c r="H393" s="835" t="s">
        <v>2919</v>
      </c>
      <c r="I393" s="849">
        <v>1784</v>
      </c>
      <c r="J393" s="849">
        <v>5</v>
      </c>
      <c r="K393" s="850">
        <v>8920</v>
      </c>
    </row>
    <row r="394" spans="1:11" ht="14.4" customHeight="1" x14ac:dyDescent="0.3">
      <c r="A394" s="831" t="s">
        <v>567</v>
      </c>
      <c r="B394" s="832" t="s">
        <v>568</v>
      </c>
      <c r="C394" s="835" t="s">
        <v>586</v>
      </c>
      <c r="D394" s="863" t="s">
        <v>587</v>
      </c>
      <c r="E394" s="835" t="s">
        <v>2618</v>
      </c>
      <c r="F394" s="863" t="s">
        <v>2619</v>
      </c>
      <c r="G394" s="835" t="s">
        <v>2920</v>
      </c>
      <c r="H394" s="835" t="s">
        <v>2921</v>
      </c>
      <c r="I394" s="849">
        <v>118.58000183105469</v>
      </c>
      <c r="J394" s="849">
        <v>50</v>
      </c>
      <c r="K394" s="850">
        <v>5929</v>
      </c>
    </row>
    <row r="395" spans="1:11" ht="14.4" customHeight="1" x14ac:dyDescent="0.3">
      <c r="A395" s="831" t="s">
        <v>567</v>
      </c>
      <c r="B395" s="832" t="s">
        <v>568</v>
      </c>
      <c r="C395" s="835" t="s">
        <v>586</v>
      </c>
      <c r="D395" s="863" t="s">
        <v>587</v>
      </c>
      <c r="E395" s="835" t="s">
        <v>2618</v>
      </c>
      <c r="F395" s="863" t="s">
        <v>2619</v>
      </c>
      <c r="G395" s="835" t="s">
        <v>2922</v>
      </c>
      <c r="H395" s="835" t="s">
        <v>2923</v>
      </c>
      <c r="I395" s="849">
        <v>143.99000549316406</v>
      </c>
      <c r="J395" s="849">
        <v>30</v>
      </c>
      <c r="K395" s="850">
        <v>4319.7001953125</v>
      </c>
    </row>
    <row r="396" spans="1:11" ht="14.4" customHeight="1" x14ac:dyDescent="0.3">
      <c r="A396" s="831" t="s">
        <v>567</v>
      </c>
      <c r="B396" s="832" t="s">
        <v>568</v>
      </c>
      <c r="C396" s="835" t="s">
        <v>586</v>
      </c>
      <c r="D396" s="863" t="s">
        <v>587</v>
      </c>
      <c r="E396" s="835" t="s">
        <v>2618</v>
      </c>
      <c r="F396" s="863" t="s">
        <v>2619</v>
      </c>
      <c r="G396" s="835" t="s">
        <v>2924</v>
      </c>
      <c r="H396" s="835" t="s">
        <v>2925</v>
      </c>
      <c r="I396" s="849">
        <v>143.99000549316406</v>
      </c>
      <c r="J396" s="849">
        <v>30</v>
      </c>
      <c r="K396" s="850">
        <v>4319.7001953125</v>
      </c>
    </row>
    <row r="397" spans="1:11" ht="14.4" customHeight="1" x14ac:dyDescent="0.3">
      <c r="A397" s="831" t="s">
        <v>567</v>
      </c>
      <c r="B397" s="832" t="s">
        <v>568</v>
      </c>
      <c r="C397" s="835" t="s">
        <v>586</v>
      </c>
      <c r="D397" s="863" t="s">
        <v>587</v>
      </c>
      <c r="E397" s="835" t="s">
        <v>2618</v>
      </c>
      <c r="F397" s="863" t="s">
        <v>2619</v>
      </c>
      <c r="G397" s="835" t="s">
        <v>2926</v>
      </c>
      <c r="H397" s="835" t="s">
        <v>2927</v>
      </c>
      <c r="I397" s="849">
        <v>143.99000549316406</v>
      </c>
      <c r="J397" s="849">
        <v>30</v>
      </c>
      <c r="K397" s="850">
        <v>4319.7001953125</v>
      </c>
    </row>
    <row r="398" spans="1:11" ht="14.4" customHeight="1" x14ac:dyDescent="0.3">
      <c r="A398" s="831" t="s">
        <v>567</v>
      </c>
      <c r="B398" s="832" t="s">
        <v>568</v>
      </c>
      <c r="C398" s="835" t="s">
        <v>586</v>
      </c>
      <c r="D398" s="863" t="s">
        <v>587</v>
      </c>
      <c r="E398" s="835" t="s">
        <v>2618</v>
      </c>
      <c r="F398" s="863" t="s">
        <v>2619</v>
      </c>
      <c r="G398" s="835" t="s">
        <v>2928</v>
      </c>
      <c r="H398" s="835" t="s">
        <v>2929</v>
      </c>
      <c r="I398" s="849">
        <v>279.29998779296875</v>
      </c>
      <c r="J398" s="849">
        <v>1</v>
      </c>
      <c r="K398" s="850">
        <v>279.29998779296875</v>
      </c>
    </row>
    <row r="399" spans="1:11" ht="14.4" customHeight="1" x14ac:dyDescent="0.3">
      <c r="A399" s="831" t="s">
        <v>567</v>
      </c>
      <c r="B399" s="832" t="s">
        <v>568</v>
      </c>
      <c r="C399" s="835" t="s">
        <v>589</v>
      </c>
      <c r="D399" s="863" t="s">
        <v>590</v>
      </c>
      <c r="E399" s="835" t="s">
        <v>2261</v>
      </c>
      <c r="F399" s="863" t="s">
        <v>2262</v>
      </c>
      <c r="G399" s="835" t="s">
        <v>2930</v>
      </c>
      <c r="H399" s="835" t="s">
        <v>2931</v>
      </c>
      <c r="I399" s="849">
        <v>8.684999942779541</v>
      </c>
      <c r="J399" s="849">
        <v>80</v>
      </c>
      <c r="K399" s="850">
        <v>690</v>
      </c>
    </row>
    <row r="400" spans="1:11" ht="14.4" customHeight="1" x14ac:dyDescent="0.3">
      <c r="A400" s="831" t="s">
        <v>567</v>
      </c>
      <c r="B400" s="832" t="s">
        <v>568</v>
      </c>
      <c r="C400" s="835" t="s">
        <v>589</v>
      </c>
      <c r="D400" s="863" t="s">
        <v>590</v>
      </c>
      <c r="E400" s="835" t="s">
        <v>2261</v>
      </c>
      <c r="F400" s="863" t="s">
        <v>2262</v>
      </c>
      <c r="G400" s="835" t="s">
        <v>2932</v>
      </c>
      <c r="H400" s="835" t="s">
        <v>2933</v>
      </c>
      <c r="I400" s="849">
        <v>5.3228573117937357</v>
      </c>
      <c r="J400" s="849">
        <v>1700</v>
      </c>
      <c r="K400" s="850">
        <v>9065.4100341796875</v>
      </c>
    </row>
    <row r="401" spans="1:11" ht="14.4" customHeight="1" x14ac:dyDescent="0.3">
      <c r="A401" s="831" t="s">
        <v>567</v>
      </c>
      <c r="B401" s="832" t="s">
        <v>568</v>
      </c>
      <c r="C401" s="835" t="s">
        <v>589</v>
      </c>
      <c r="D401" s="863" t="s">
        <v>590</v>
      </c>
      <c r="E401" s="835" t="s">
        <v>2261</v>
      </c>
      <c r="F401" s="863" t="s">
        <v>2262</v>
      </c>
      <c r="G401" s="835" t="s">
        <v>2525</v>
      </c>
      <c r="H401" s="835" t="s">
        <v>2526</v>
      </c>
      <c r="I401" s="849">
        <v>6.2399997711181641</v>
      </c>
      <c r="J401" s="849">
        <v>100</v>
      </c>
      <c r="K401" s="850">
        <v>624</v>
      </c>
    </row>
    <row r="402" spans="1:11" ht="14.4" customHeight="1" x14ac:dyDescent="0.3">
      <c r="A402" s="831" t="s">
        <v>567</v>
      </c>
      <c r="B402" s="832" t="s">
        <v>568</v>
      </c>
      <c r="C402" s="835" t="s">
        <v>589</v>
      </c>
      <c r="D402" s="863" t="s">
        <v>590</v>
      </c>
      <c r="E402" s="835" t="s">
        <v>2261</v>
      </c>
      <c r="F402" s="863" t="s">
        <v>2262</v>
      </c>
      <c r="G402" s="835" t="s">
        <v>2529</v>
      </c>
      <c r="H402" s="835" t="s">
        <v>2530</v>
      </c>
      <c r="I402" s="849">
        <v>0.62000000476837158</v>
      </c>
      <c r="J402" s="849">
        <v>2000</v>
      </c>
      <c r="K402" s="850">
        <v>1240</v>
      </c>
    </row>
    <row r="403" spans="1:11" ht="14.4" customHeight="1" x14ac:dyDescent="0.3">
      <c r="A403" s="831" t="s">
        <v>567</v>
      </c>
      <c r="B403" s="832" t="s">
        <v>568</v>
      </c>
      <c r="C403" s="835" t="s">
        <v>589</v>
      </c>
      <c r="D403" s="863" t="s">
        <v>590</v>
      </c>
      <c r="E403" s="835" t="s">
        <v>2261</v>
      </c>
      <c r="F403" s="863" t="s">
        <v>2262</v>
      </c>
      <c r="G403" s="835" t="s">
        <v>2535</v>
      </c>
      <c r="H403" s="835" t="s">
        <v>2536</v>
      </c>
      <c r="I403" s="849">
        <v>1.1699999570846558</v>
      </c>
      <c r="J403" s="849">
        <v>1000</v>
      </c>
      <c r="K403" s="850">
        <v>1170</v>
      </c>
    </row>
    <row r="404" spans="1:11" ht="14.4" customHeight="1" x14ac:dyDescent="0.3">
      <c r="A404" s="831" t="s">
        <v>567</v>
      </c>
      <c r="B404" s="832" t="s">
        <v>568</v>
      </c>
      <c r="C404" s="835" t="s">
        <v>589</v>
      </c>
      <c r="D404" s="863" t="s">
        <v>590</v>
      </c>
      <c r="E404" s="835" t="s">
        <v>2261</v>
      </c>
      <c r="F404" s="863" t="s">
        <v>2262</v>
      </c>
      <c r="G404" s="835" t="s">
        <v>2537</v>
      </c>
      <c r="H404" s="835" t="s">
        <v>2538</v>
      </c>
      <c r="I404" s="849">
        <v>0.25199999809265139</v>
      </c>
      <c r="J404" s="849">
        <v>37500</v>
      </c>
      <c r="K404" s="850">
        <v>9495</v>
      </c>
    </row>
    <row r="405" spans="1:11" ht="14.4" customHeight="1" x14ac:dyDescent="0.3">
      <c r="A405" s="831" t="s">
        <v>567</v>
      </c>
      <c r="B405" s="832" t="s">
        <v>568</v>
      </c>
      <c r="C405" s="835" t="s">
        <v>589</v>
      </c>
      <c r="D405" s="863" t="s">
        <v>590</v>
      </c>
      <c r="E405" s="835" t="s">
        <v>2261</v>
      </c>
      <c r="F405" s="863" t="s">
        <v>2262</v>
      </c>
      <c r="G405" s="835" t="s">
        <v>2934</v>
      </c>
      <c r="H405" s="835" t="s">
        <v>2935</v>
      </c>
      <c r="I405" s="849">
        <v>162.71000671386719</v>
      </c>
      <c r="J405" s="849">
        <v>2</v>
      </c>
      <c r="K405" s="850">
        <v>325.42001342773437</v>
      </c>
    </row>
    <row r="406" spans="1:11" ht="14.4" customHeight="1" x14ac:dyDescent="0.3">
      <c r="A406" s="831" t="s">
        <v>567</v>
      </c>
      <c r="B406" s="832" t="s">
        <v>568</v>
      </c>
      <c r="C406" s="835" t="s">
        <v>589</v>
      </c>
      <c r="D406" s="863" t="s">
        <v>590</v>
      </c>
      <c r="E406" s="835" t="s">
        <v>2261</v>
      </c>
      <c r="F406" s="863" t="s">
        <v>2262</v>
      </c>
      <c r="G406" s="835" t="s">
        <v>2263</v>
      </c>
      <c r="H406" s="835" t="s">
        <v>2264</v>
      </c>
      <c r="I406" s="849">
        <v>18.861999893188475</v>
      </c>
      <c r="J406" s="849">
        <v>2050</v>
      </c>
      <c r="K406" s="850">
        <v>38337.7890625</v>
      </c>
    </row>
    <row r="407" spans="1:11" ht="14.4" customHeight="1" x14ac:dyDescent="0.3">
      <c r="A407" s="831" t="s">
        <v>567</v>
      </c>
      <c r="B407" s="832" t="s">
        <v>568</v>
      </c>
      <c r="C407" s="835" t="s">
        <v>589</v>
      </c>
      <c r="D407" s="863" t="s">
        <v>590</v>
      </c>
      <c r="E407" s="835" t="s">
        <v>2261</v>
      </c>
      <c r="F407" s="863" t="s">
        <v>2262</v>
      </c>
      <c r="G407" s="835" t="s">
        <v>2936</v>
      </c>
      <c r="H407" s="835" t="s">
        <v>2937</v>
      </c>
      <c r="I407" s="849">
        <v>100.37999725341797</v>
      </c>
      <c r="J407" s="849">
        <v>2</v>
      </c>
      <c r="K407" s="850">
        <v>200.75999450683594</v>
      </c>
    </row>
    <row r="408" spans="1:11" ht="14.4" customHeight="1" x14ac:dyDescent="0.3">
      <c r="A408" s="831" t="s">
        <v>567</v>
      </c>
      <c r="B408" s="832" t="s">
        <v>568</v>
      </c>
      <c r="C408" s="835" t="s">
        <v>589</v>
      </c>
      <c r="D408" s="863" t="s">
        <v>590</v>
      </c>
      <c r="E408" s="835" t="s">
        <v>2261</v>
      </c>
      <c r="F408" s="863" t="s">
        <v>2262</v>
      </c>
      <c r="G408" s="835" t="s">
        <v>2936</v>
      </c>
      <c r="H408" s="835" t="s">
        <v>2938</v>
      </c>
      <c r="I408" s="849">
        <v>98.419998168945313</v>
      </c>
      <c r="J408" s="849">
        <v>5</v>
      </c>
      <c r="K408" s="850">
        <v>492.10000610351562</v>
      </c>
    </row>
    <row r="409" spans="1:11" ht="14.4" customHeight="1" x14ac:dyDescent="0.3">
      <c r="A409" s="831" t="s">
        <v>567</v>
      </c>
      <c r="B409" s="832" t="s">
        <v>568</v>
      </c>
      <c r="C409" s="835" t="s">
        <v>589</v>
      </c>
      <c r="D409" s="863" t="s">
        <v>590</v>
      </c>
      <c r="E409" s="835" t="s">
        <v>2261</v>
      </c>
      <c r="F409" s="863" t="s">
        <v>2262</v>
      </c>
      <c r="G409" s="835" t="s">
        <v>2541</v>
      </c>
      <c r="H409" s="835" t="s">
        <v>2542</v>
      </c>
      <c r="I409" s="849">
        <v>124.26799926757812</v>
      </c>
      <c r="J409" s="849">
        <v>180</v>
      </c>
      <c r="K409" s="850">
        <v>22362.77001953125</v>
      </c>
    </row>
    <row r="410" spans="1:11" ht="14.4" customHeight="1" x14ac:dyDescent="0.3">
      <c r="A410" s="831" t="s">
        <v>567</v>
      </c>
      <c r="B410" s="832" t="s">
        <v>568</v>
      </c>
      <c r="C410" s="835" t="s">
        <v>589</v>
      </c>
      <c r="D410" s="863" t="s">
        <v>590</v>
      </c>
      <c r="E410" s="835" t="s">
        <v>2261</v>
      </c>
      <c r="F410" s="863" t="s">
        <v>2262</v>
      </c>
      <c r="G410" s="835" t="s">
        <v>2265</v>
      </c>
      <c r="H410" s="835" t="s">
        <v>2266</v>
      </c>
      <c r="I410" s="849">
        <v>156.64999694824218</v>
      </c>
      <c r="J410" s="849">
        <v>250</v>
      </c>
      <c r="K410" s="850">
        <v>39223.48974609375</v>
      </c>
    </row>
    <row r="411" spans="1:11" ht="14.4" customHeight="1" x14ac:dyDescent="0.3">
      <c r="A411" s="831" t="s">
        <v>567</v>
      </c>
      <c r="B411" s="832" t="s">
        <v>568</v>
      </c>
      <c r="C411" s="835" t="s">
        <v>589</v>
      </c>
      <c r="D411" s="863" t="s">
        <v>590</v>
      </c>
      <c r="E411" s="835" t="s">
        <v>2261</v>
      </c>
      <c r="F411" s="863" t="s">
        <v>2262</v>
      </c>
      <c r="G411" s="835" t="s">
        <v>2267</v>
      </c>
      <c r="H411" s="835" t="s">
        <v>2268</v>
      </c>
      <c r="I411" s="849">
        <v>22.149999618530273</v>
      </c>
      <c r="J411" s="849">
        <v>50</v>
      </c>
      <c r="K411" s="850">
        <v>1107.5</v>
      </c>
    </row>
    <row r="412" spans="1:11" ht="14.4" customHeight="1" x14ac:dyDescent="0.3">
      <c r="A412" s="831" t="s">
        <v>567</v>
      </c>
      <c r="B412" s="832" t="s">
        <v>568</v>
      </c>
      <c r="C412" s="835" t="s">
        <v>589</v>
      </c>
      <c r="D412" s="863" t="s">
        <v>590</v>
      </c>
      <c r="E412" s="835" t="s">
        <v>2261</v>
      </c>
      <c r="F412" s="863" t="s">
        <v>2262</v>
      </c>
      <c r="G412" s="835" t="s">
        <v>2271</v>
      </c>
      <c r="H412" s="835" t="s">
        <v>2272</v>
      </c>
      <c r="I412" s="849">
        <v>2.869999885559082</v>
      </c>
      <c r="J412" s="849">
        <v>100</v>
      </c>
      <c r="K412" s="850">
        <v>287</v>
      </c>
    </row>
    <row r="413" spans="1:11" ht="14.4" customHeight="1" x14ac:dyDescent="0.3">
      <c r="A413" s="831" t="s">
        <v>567</v>
      </c>
      <c r="B413" s="832" t="s">
        <v>568</v>
      </c>
      <c r="C413" s="835" t="s">
        <v>589</v>
      </c>
      <c r="D413" s="863" t="s">
        <v>590</v>
      </c>
      <c r="E413" s="835" t="s">
        <v>2261</v>
      </c>
      <c r="F413" s="863" t="s">
        <v>2262</v>
      </c>
      <c r="G413" s="835" t="s">
        <v>2273</v>
      </c>
      <c r="H413" s="835" t="s">
        <v>2274</v>
      </c>
      <c r="I413" s="849">
        <v>5.2750000953674316</v>
      </c>
      <c r="J413" s="849">
        <v>50</v>
      </c>
      <c r="K413" s="850">
        <v>263.79999542236328</v>
      </c>
    </row>
    <row r="414" spans="1:11" ht="14.4" customHeight="1" x14ac:dyDescent="0.3">
      <c r="A414" s="831" t="s">
        <v>567</v>
      </c>
      <c r="B414" s="832" t="s">
        <v>568</v>
      </c>
      <c r="C414" s="835" t="s">
        <v>589</v>
      </c>
      <c r="D414" s="863" t="s">
        <v>590</v>
      </c>
      <c r="E414" s="835" t="s">
        <v>2261</v>
      </c>
      <c r="F414" s="863" t="s">
        <v>2262</v>
      </c>
      <c r="G414" s="835" t="s">
        <v>2275</v>
      </c>
      <c r="H414" s="835" t="s">
        <v>2276</v>
      </c>
      <c r="I414" s="849">
        <v>139.56666564941406</v>
      </c>
      <c r="J414" s="849">
        <v>12</v>
      </c>
      <c r="K414" s="850">
        <v>1675.9899597167969</v>
      </c>
    </row>
    <row r="415" spans="1:11" ht="14.4" customHeight="1" x14ac:dyDescent="0.3">
      <c r="A415" s="831" t="s">
        <v>567</v>
      </c>
      <c r="B415" s="832" t="s">
        <v>568</v>
      </c>
      <c r="C415" s="835" t="s">
        <v>589</v>
      </c>
      <c r="D415" s="863" t="s">
        <v>590</v>
      </c>
      <c r="E415" s="835" t="s">
        <v>2261</v>
      </c>
      <c r="F415" s="863" t="s">
        <v>2262</v>
      </c>
      <c r="G415" s="835" t="s">
        <v>2277</v>
      </c>
      <c r="H415" s="835" t="s">
        <v>2278</v>
      </c>
      <c r="I415" s="849">
        <v>599.1500244140625</v>
      </c>
      <c r="J415" s="849">
        <v>6</v>
      </c>
      <c r="K415" s="850">
        <v>3594.900146484375</v>
      </c>
    </row>
    <row r="416" spans="1:11" ht="14.4" customHeight="1" x14ac:dyDescent="0.3">
      <c r="A416" s="831" t="s">
        <v>567</v>
      </c>
      <c r="B416" s="832" t="s">
        <v>568</v>
      </c>
      <c r="C416" s="835" t="s">
        <v>589</v>
      </c>
      <c r="D416" s="863" t="s">
        <v>590</v>
      </c>
      <c r="E416" s="835" t="s">
        <v>2261</v>
      </c>
      <c r="F416" s="863" t="s">
        <v>2262</v>
      </c>
      <c r="G416" s="835" t="s">
        <v>2285</v>
      </c>
      <c r="H416" s="835" t="s">
        <v>2286</v>
      </c>
      <c r="I416" s="849">
        <v>1.3799999952316284</v>
      </c>
      <c r="J416" s="849">
        <v>50</v>
      </c>
      <c r="K416" s="850">
        <v>69</v>
      </c>
    </row>
    <row r="417" spans="1:11" ht="14.4" customHeight="1" x14ac:dyDescent="0.3">
      <c r="A417" s="831" t="s">
        <v>567</v>
      </c>
      <c r="B417" s="832" t="s">
        <v>568</v>
      </c>
      <c r="C417" s="835" t="s">
        <v>589</v>
      </c>
      <c r="D417" s="863" t="s">
        <v>590</v>
      </c>
      <c r="E417" s="835" t="s">
        <v>2261</v>
      </c>
      <c r="F417" s="863" t="s">
        <v>2262</v>
      </c>
      <c r="G417" s="835" t="s">
        <v>2287</v>
      </c>
      <c r="H417" s="835" t="s">
        <v>2288</v>
      </c>
      <c r="I417" s="849">
        <v>13.020000457763672</v>
      </c>
      <c r="J417" s="849">
        <v>2</v>
      </c>
      <c r="K417" s="850">
        <v>26.040000915527344</v>
      </c>
    </row>
    <row r="418" spans="1:11" ht="14.4" customHeight="1" x14ac:dyDescent="0.3">
      <c r="A418" s="831" t="s">
        <v>567</v>
      </c>
      <c r="B418" s="832" t="s">
        <v>568</v>
      </c>
      <c r="C418" s="835" t="s">
        <v>589</v>
      </c>
      <c r="D418" s="863" t="s">
        <v>590</v>
      </c>
      <c r="E418" s="835" t="s">
        <v>2261</v>
      </c>
      <c r="F418" s="863" t="s">
        <v>2262</v>
      </c>
      <c r="G418" s="835" t="s">
        <v>2289</v>
      </c>
      <c r="H418" s="835" t="s">
        <v>2290</v>
      </c>
      <c r="I418" s="849">
        <v>0.85750001668930054</v>
      </c>
      <c r="J418" s="849">
        <v>400</v>
      </c>
      <c r="K418" s="850">
        <v>343</v>
      </c>
    </row>
    <row r="419" spans="1:11" ht="14.4" customHeight="1" x14ac:dyDescent="0.3">
      <c r="A419" s="831" t="s">
        <v>567</v>
      </c>
      <c r="B419" s="832" t="s">
        <v>568</v>
      </c>
      <c r="C419" s="835" t="s">
        <v>589</v>
      </c>
      <c r="D419" s="863" t="s">
        <v>590</v>
      </c>
      <c r="E419" s="835" t="s">
        <v>2261</v>
      </c>
      <c r="F419" s="863" t="s">
        <v>2262</v>
      </c>
      <c r="G419" s="835" t="s">
        <v>2291</v>
      </c>
      <c r="H419" s="835" t="s">
        <v>2292</v>
      </c>
      <c r="I419" s="849">
        <v>1.5199999809265137</v>
      </c>
      <c r="J419" s="849">
        <v>50</v>
      </c>
      <c r="K419" s="850">
        <v>76</v>
      </c>
    </row>
    <row r="420" spans="1:11" ht="14.4" customHeight="1" x14ac:dyDescent="0.3">
      <c r="A420" s="831" t="s">
        <v>567</v>
      </c>
      <c r="B420" s="832" t="s">
        <v>568</v>
      </c>
      <c r="C420" s="835" t="s">
        <v>589</v>
      </c>
      <c r="D420" s="863" t="s">
        <v>590</v>
      </c>
      <c r="E420" s="835" t="s">
        <v>2261</v>
      </c>
      <c r="F420" s="863" t="s">
        <v>2262</v>
      </c>
      <c r="G420" s="835" t="s">
        <v>2293</v>
      </c>
      <c r="H420" s="835" t="s">
        <v>2294</v>
      </c>
      <c r="I420" s="849">
        <v>2.0649999380111694</v>
      </c>
      <c r="J420" s="849">
        <v>150</v>
      </c>
      <c r="K420" s="850">
        <v>310</v>
      </c>
    </row>
    <row r="421" spans="1:11" ht="14.4" customHeight="1" x14ac:dyDescent="0.3">
      <c r="A421" s="831" t="s">
        <v>567</v>
      </c>
      <c r="B421" s="832" t="s">
        <v>568</v>
      </c>
      <c r="C421" s="835" t="s">
        <v>589</v>
      </c>
      <c r="D421" s="863" t="s">
        <v>590</v>
      </c>
      <c r="E421" s="835" t="s">
        <v>2261</v>
      </c>
      <c r="F421" s="863" t="s">
        <v>2262</v>
      </c>
      <c r="G421" s="835" t="s">
        <v>2295</v>
      </c>
      <c r="H421" s="835" t="s">
        <v>2296</v>
      </c>
      <c r="I421" s="849">
        <v>3.369999885559082</v>
      </c>
      <c r="J421" s="849">
        <v>100</v>
      </c>
      <c r="K421" s="850">
        <v>337</v>
      </c>
    </row>
    <row r="422" spans="1:11" ht="14.4" customHeight="1" x14ac:dyDescent="0.3">
      <c r="A422" s="831" t="s">
        <v>567</v>
      </c>
      <c r="B422" s="832" t="s">
        <v>568</v>
      </c>
      <c r="C422" s="835" t="s">
        <v>589</v>
      </c>
      <c r="D422" s="863" t="s">
        <v>590</v>
      </c>
      <c r="E422" s="835" t="s">
        <v>2261</v>
      </c>
      <c r="F422" s="863" t="s">
        <v>2262</v>
      </c>
      <c r="G422" s="835" t="s">
        <v>2297</v>
      </c>
      <c r="H422" s="835" t="s">
        <v>2298</v>
      </c>
      <c r="I422" s="849">
        <v>23.920000076293945</v>
      </c>
      <c r="J422" s="849">
        <v>4</v>
      </c>
      <c r="K422" s="850">
        <v>95.680000305175781</v>
      </c>
    </row>
    <row r="423" spans="1:11" ht="14.4" customHeight="1" x14ac:dyDescent="0.3">
      <c r="A423" s="831" t="s">
        <v>567</v>
      </c>
      <c r="B423" s="832" t="s">
        <v>568</v>
      </c>
      <c r="C423" s="835" t="s">
        <v>589</v>
      </c>
      <c r="D423" s="863" t="s">
        <v>590</v>
      </c>
      <c r="E423" s="835" t="s">
        <v>2261</v>
      </c>
      <c r="F423" s="863" t="s">
        <v>2262</v>
      </c>
      <c r="G423" s="835" t="s">
        <v>2299</v>
      </c>
      <c r="H423" s="835" t="s">
        <v>2300</v>
      </c>
      <c r="I423" s="849">
        <v>46.319999694824219</v>
      </c>
      <c r="J423" s="849">
        <v>4</v>
      </c>
      <c r="K423" s="850">
        <v>185.27999877929687</v>
      </c>
    </row>
    <row r="424" spans="1:11" ht="14.4" customHeight="1" x14ac:dyDescent="0.3">
      <c r="A424" s="831" t="s">
        <v>567</v>
      </c>
      <c r="B424" s="832" t="s">
        <v>568</v>
      </c>
      <c r="C424" s="835" t="s">
        <v>589</v>
      </c>
      <c r="D424" s="863" t="s">
        <v>590</v>
      </c>
      <c r="E424" s="835" t="s">
        <v>2261</v>
      </c>
      <c r="F424" s="863" t="s">
        <v>2262</v>
      </c>
      <c r="G424" s="835" t="s">
        <v>2303</v>
      </c>
      <c r="H424" s="835" t="s">
        <v>2304</v>
      </c>
      <c r="I424" s="849">
        <v>23</v>
      </c>
      <c r="J424" s="849">
        <v>24</v>
      </c>
      <c r="K424" s="850">
        <v>552</v>
      </c>
    </row>
    <row r="425" spans="1:11" ht="14.4" customHeight="1" x14ac:dyDescent="0.3">
      <c r="A425" s="831" t="s">
        <v>567</v>
      </c>
      <c r="B425" s="832" t="s">
        <v>568</v>
      </c>
      <c r="C425" s="835" t="s">
        <v>589</v>
      </c>
      <c r="D425" s="863" t="s">
        <v>590</v>
      </c>
      <c r="E425" s="835" t="s">
        <v>2261</v>
      </c>
      <c r="F425" s="863" t="s">
        <v>2262</v>
      </c>
      <c r="G425" s="835" t="s">
        <v>2939</v>
      </c>
      <c r="H425" s="835" t="s">
        <v>2940</v>
      </c>
      <c r="I425" s="849">
        <v>12.210000038146973</v>
      </c>
      <c r="J425" s="849">
        <v>10</v>
      </c>
      <c r="K425" s="850">
        <v>122.08999633789062</v>
      </c>
    </row>
    <row r="426" spans="1:11" ht="14.4" customHeight="1" x14ac:dyDescent="0.3">
      <c r="A426" s="831" t="s">
        <v>567</v>
      </c>
      <c r="B426" s="832" t="s">
        <v>568</v>
      </c>
      <c r="C426" s="835" t="s">
        <v>589</v>
      </c>
      <c r="D426" s="863" t="s">
        <v>590</v>
      </c>
      <c r="E426" s="835" t="s">
        <v>2261</v>
      </c>
      <c r="F426" s="863" t="s">
        <v>2262</v>
      </c>
      <c r="G426" s="835" t="s">
        <v>2941</v>
      </c>
      <c r="H426" s="835" t="s">
        <v>2942</v>
      </c>
      <c r="I426" s="849">
        <v>15.760000228881836</v>
      </c>
      <c r="J426" s="849">
        <v>10</v>
      </c>
      <c r="K426" s="850">
        <v>157.55000305175781</v>
      </c>
    </row>
    <row r="427" spans="1:11" ht="14.4" customHeight="1" x14ac:dyDescent="0.3">
      <c r="A427" s="831" t="s">
        <v>567</v>
      </c>
      <c r="B427" s="832" t="s">
        <v>568</v>
      </c>
      <c r="C427" s="835" t="s">
        <v>589</v>
      </c>
      <c r="D427" s="863" t="s">
        <v>590</v>
      </c>
      <c r="E427" s="835" t="s">
        <v>2261</v>
      </c>
      <c r="F427" s="863" t="s">
        <v>2262</v>
      </c>
      <c r="G427" s="835" t="s">
        <v>2307</v>
      </c>
      <c r="H427" s="835" t="s">
        <v>2308</v>
      </c>
      <c r="I427" s="849">
        <v>10.520000457763672</v>
      </c>
      <c r="J427" s="849">
        <v>70</v>
      </c>
      <c r="K427" s="850">
        <v>736.39999389648437</v>
      </c>
    </row>
    <row r="428" spans="1:11" ht="14.4" customHeight="1" x14ac:dyDescent="0.3">
      <c r="A428" s="831" t="s">
        <v>567</v>
      </c>
      <c r="B428" s="832" t="s">
        <v>568</v>
      </c>
      <c r="C428" s="835" t="s">
        <v>589</v>
      </c>
      <c r="D428" s="863" t="s">
        <v>590</v>
      </c>
      <c r="E428" s="835" t="s">
        <v>2261</v>
      </c>
      <c r="F428" s="863" t="s">
        <v>2262</v>
      </c>
      <c r="G428" s="835" t="s">
        <v>2943</v>
      </c>
      <c r="H428" s="835" t="s">
        <v>2944</v>
      </c>
      <c r="I428" s="849">
        <v>15.640000343322754</v>
      </c>
      <c r="J428" s="849">
        <v>20</v>
      </c>
      <c r="K428" s="850">
        <v>312.79998779296875</v>
      </c>
    </row>
    <row r="429" spans="1:11" ht="14.4" customHeight="1" x14ac:dyDescent="0.3">
      <c r="A429" s="831" t="s">
        <v>567</v>
      </c>
      <c r="B429" s="832" t="s">
        <v>568</v>
      </c>
      <c r="C429" s="835" t="s">
        <v>589</v>
      </c>
      <c r="D429" s="863" t="s">
        <v>590</v>
      </c>
      <c r="E429" s="835" t="s">
        <v>2261</v>
      </c>
      <c r="F429" s="863" t="s">
        <v>2262</v>
      </c>
      <c r="G429" s="835" t="s">
        <v>2945</v>
      </c>
      <c r="H429" s="835" t="s">
        <v>2946</v>
      </c>
      <c r="I429" s="849">
        <v>12.649999618530273</v>
      </c>
      <c r="J429" s="849">
        <v>45</v>
      </c>
      <c r="K429" s="850">
        <v>569.25</v>
      </c>
    </row>
    <row r="430" spans="1:11" ht="14.4" customHeight="1" x14ac:dyDescent="0.3">
      <c r="A430" s="831" t="s">
        <v>567</v>
      </c>
      <c r="B430" s="832" t="s">
        <v>568</v>
      </c>
      <c r="C430" s="835" t="s">
        <v>589</v>
      </c>
      <c r="D430" s="863" t="s">
        <v>590</v>
      </c>
      <c r="E430" s="835" t="s">
        <v>2261</v>
      </c>
      <c r="F430" s="863" t="s">
        <v>2262</v>
      </c>
      <c r="G430" s="835" t="s">
        <v>2947</v>
      </c>
      <c r="H430" s="835" t="s">
        <v>2948</v>
      </c>
      <c r="I430" s="849">
        <v>156.13999938964844</v>
      </c>
      <c r="J430" s="849">
        <v>1</v>
      </c>
      <c r="K430" s="850">
        <v>156.13999938964844</v>
      </c>
    </row>
    <row r="431" spans="1:11" ht="14.4" customHeight="1" x14ac:dyDescent="0.3">
      <c r="A431" s="831" t="s">
        <v>567</v>
      </c>
      <c r="B431" s="832" t="s">
        <v>568</v>
      </c>
      <c r="C431" s="835" t="s">
        <v>589</v>
      </c>
      <c r="D431" s="863" t="s">
        <v>590</v>
      </c>
      <c r="E431" s="835" t="s">
        <v>2261</v>
      </c>
      <c r="F431" s="863" t="s">
        <v>2262</v>
      </c>
      <c r="G431" s="835" t="s">
        <v>2949</v>
      </c>
      <c r="H431" s="835" t="s">
        <v>2950</v>
      </c>
      <c r="I431" s="849">
        <v>166.74000549316406</v>
      </c>
      <c r="J431" s="849">
        <v>1</v>
      </c>
      <c r="K431" s="850">
        <v>166.74000549316406</v>
      </c>
    </row>
    <row r="432" spans="1:11" ht="14.4" customHeight="1" x14ac:dyDescent="0.3">
      <c r="A432" s="831" t="s">
        <v>567</v>
      </c>
      <c r="B432" s="832" t="s">
        <v>568</v>
      </c>
      <c r="C432" s="835" t="s">
        <v>589</v>
      </c>
      <c r="D432" s="863" t="s">
        <v>590</v>
      </c>
      <c r="E432" s="835" t="s">
        <v>2261</v>
      </c>
      <c r="F432" s="863" t="s">
        <v>2262</v>
      </c>
      <c r="G432" s="835" t="s">
        <v>2951</v>
      </c>
      <c r="H432" s="835" t="s">
        <v>2952</v>
      </c>
      <c r="I432" s="849">
        <v>10.869999885559082</v>
      </c>
      <c r="J432" s="849">
        <v>300</v>
      </c>
      <c r="K432" s="850">
        <v>3261</v>
      </c>
    </row>
    <row r="433" spans="1:11" ht="14.4" customHeight="1" x14ac:dyDescent="0.3">
      <c r="A433" s="831" t="s">
        <v>567</v>
      </c>
      <c r="B433" s="832" t="s">
        <v>568</v>
      </c>
      <c r="C433" s="835" t="s">
        <v>589</v>
      </c>
      <c r="D433" s="863" t="s">
        <v>590</v>
      </c>
      <c r="E433" s="835" t="s">
        <v>2261</v>
      </c>
      <c r="F433" s="863" t="s">
        <v>2262</v>
      </c>
      <c r="G433" s="835" t="s">
        <v>2557</v>
      </c>
      <c r="H433" s="835" t="s">
        <v>2558</v>
      </c>
      <c r="I433" s="849">
        <v>0.67000001668930054</v>
      </c>
      <c r="J433" s="849">
        <v>2500</v>
      </c>
      <c r="K433" s="850">
        <v>1675</v>
      </c>
    </row>
    <row r="434" spans="1:11" ht="14.4" customHeight="1" x14ac:dyDescent="0.3">
      <c r="A434" s="831" t="s">
        <v>567</v>
      </c>
      <c r="B434" s="832" t="s">
        <v>568</v>
      </c>
      <c r="C434" s="835" t="s">
        <v>589</v>
      </c>
      <c r="D434" s="863" t="s">
        <v>590</v>
      </c>
      <c r="E434" s="835" t="s">
        <v>2261</v>
      </c>
      <c r="F434" s="863" t="s">
        <v>2262</v>
      </c>
      <c r="G434" s="835" t="s">
        <v>2953</v>
      </c>
      <c r="H434" s="835" t="s">
        <v>2954</v>
      </c>
      <c r="I434" s="849">
        <v>2.5399999618530273</v>
      </c>
      <c r="J434" s="849">
        <v>1000</v>
      </c>
      <c r="K434" s="850">
        <v>2539.199951171875</v>
      </c>
    </row>
    <row r="435" spans="1:11" ht="14.4" customHeight="1" x14ac:dyDescent="0.3">
      <c r="A435" s="831" t="s">
        <v>567</v>
      </c>
      <c r="B435" s="832" t="s">
        <v>568</v>
      </c>
      <c r="C435" s="835" t="s">
        <v>589</v>
      </c>
      <c r="D435" s="863" t="s">
        <v>590</v>
      </c>
      <c r="E435" s="835" t="s">
        <v>2261</v>
      </c>
      <c r="F435" s="863" t="s">
        <v>2262</v>
      </c>
      <c r="G435" s="835" t="s">
        <v>2955</v>
      </c>
      <c r="H435" s="835" t="s">
        <v>2956</v>
      </c>
      <c r="I435" s="849">
        <v>36.930000305175781</v>
      </c>
      <c r="J435" s="849">
        <v>25</v>
      </c>
      <c r="K435" s="850">
        <v>923.25</v>
      </c>
    </row>
    <row r="436" spans="1:11" ht="14.4" customHeight="1" x14ac:dyDescent="0.3">
      <c r="A436" s="831" t="s">
        <v>567</v>
      </c>
      <c r="B436" s="832" t="s">
        <v>568</v>
      </c>
      <c r="C436" s="835" t="s">
        <v>589</v>
      </c>
      <c r="D436" s="863" t="s">
        <v>590</v>
      </c>
      <c r="E436" s="835" t="s">
        <v>2261</v>
      </c>
      <c r="F436" s="863" t="s">
        <v>2262</v>
      </c>
      <c r="G436" s="835" t="s">
        <v>2559</v>
      </c>
      <c r="H436" s="835" t="s">
        <v>2560</v>
      </c>
      <c r="I436" s="849">
        <v>1.2100000381469727</v>
      </c>
      <c r="J436" s="849">
        <v>2000</v>
      </c>
      <c r="K436" s="850">
        <v>2420</v>
      </c>
    </row>
    <row r="437" spans="1:11" ht="14.4" customHeight="1" x14ac:dyDescent="0.3">
      <c r="A437" s="831" t="s">
        <v>567</v>
      </c>
      <c r="B437" s="832" t="s">
        <v>568</v>
      </c>
      <c r="C437" s="835" t="s">
        <v>589</v>
      </c>
      <c r="D437" s="863" t="s">
        <v>590</v>
      </c>
      <c r="E437" s="835" t="s">
        <v>2261</v>
      </c>
      <c r="F437" s="863" t="s">
        <v>2262</v>
      </c>
      <c r="G437" s="835" t="s">
        <v>2323</v>
      </c>
      <c r="H437" s="835" t="s">
        <v>2324</v>
      </c>
      <c r="I437" s="849">
        <v>7.6700000762939453</v>
      </c>
      <c r="J437" s="849">
        <v>96</v>
      </c>
      <c r="K437" s="850">
        <v>735.9000244140625</v>
      </c>
    </row>
    <row r="438" spans="1:11" ht="14.4" customHeight="1" x14ac:dyDescent="0.3">
      <c r="A438" s="831" t="s">
        <v>567</v>
      </c>
      <c r="B438" s="832" t="s">
        <v>568</v>
      </c>
      <c r="C438" s="835" t="s">
        <v>589</v>
      </c>
      <c r="D438" s="863" t="s">
        <v>590</v>
      </c>
      <c r="E438" s="835" t="s">
        <v>2261</v>
      </c>
      <c r="F438" s="863" t="s">
        <v>2262</v>
      </c>
      <c r="G438" s="835" t="s">
        <v>2561</v>
      </c>
      <c r="H438" s="835" t="s">
        <v>2562</v>
      </c>
      <c r="I438" s="849">
        <v>27.875</v>
      </c>
      <c r="J438" s="849">
        <v>4</v>
      </c>
      <c r="K438" s="850">
        <v>111.5</v>
      </c>
    </row>
    <row r="439" spans="1:11" ht="14.4" customHeight="1" x14ac:dyDescent="0.3">
      <c r="A439" s="831" t="s">
        <v>567</v>
      </c>
      <c r="B439" s="832" t="s">
        <v>568</v>
      </c>
      <c r="C439" s="835" t="s">
        <v>589</v>
      </c>
      <c r="D439" s="863" t="s">
        <v>590</v>
      </c>
      <c r="E439" s="835" t="s">
        <v>2261</v>
      </c>
      <c r="F439" s="863" t="s">
        <v>2262</v>
      </c>
      <c r="G439" s="835" t="s">
        <v>2957</v>
      </c>
      <c r="H439" s="835" t="s">
        <v>2958</v>
      </c>
      <c r="I439" s="849">
        <v>28.729999542236328</v>
      </c>
      <c r="J439" s="849">
        <v>24</v>
      </c>
      <c r="K439" s="850">
        <v>689.52001953125</v>
      </c>
    </row>
    <row r="440" spans="1:11" ht="14.4" customHeight="1" x14ac:dyDescent="0.3">
      <c r="A440" s="831" t="s">
        <v>567</v>
      </c>
      <c r="B440" s="832" t="s">
        <v>568</v>
      </c>
      <c r="C440" s="835" t="s">
        <v>589</v>
      </c>
      <c r="D440" s="863" t="s">
        <v>590</v>
      </c>
      <c r="E440" s="835" t="s">
        <v>2261</v>
      </c>
      <c r="F440" s="863" t="s">
        <v>2262</v>
      </c>
      <c r="G440" s="835" t="s">
        <v>2325</v>
      </c>
      <c r="H440" s="835" t="s">
        <v>2326</v>
      </c>
      <c r="I440" s="849">
        <v>260.29998779296875</v>
      </c>
      <c r="J440" s="849">
        <v>6</v>
      </c>
      <c r="K440" s="850">
        <v>1561.7999267578125</v>
      </c>
    </row>
    <row r="441" spans="1:11" ht="14.4" customHeight="1" x14ac:dyDescent="0.3">
      <c r="A441" s="831" t="s">
        <v>567</v>
      </c>
      <c r="B441" s="832" t="s">
        <v>568</v>
      </c>
      <c r="C441" s="835" t="s">
        <v>589</v>
      </c>
      <c r="D441" s="863" t="s">
        <v>590</v>
      </c>
      <c r="E441" s="835" t="s">
        <v>2327</v>
      </c>
      <c r="F441" s="863" t="s">
        <v>2328</v>
      </c>
      <c r="G441" s="835" t="s">
        <v>2337</v>
      </c>
      <c r="H441" s="835" t="s">
        <v>2338</v>
      </c>
      <c r="I441" s="849">
        <v>2.9100000858306885</v>
      </c>
      <c r="J441" s="849">
        <v>200</v>
      </c>
      <c r="K441" s="850">
        <v>582</v>
      </c>
    </row>
    <row r="442" spans="1:11" ht="14.4" customHeight="1" x14ac:dyDescent="0.3">
      <c r="A442" s="831" t="s">
        <v>567</v>
      </c>
      <c r="B442" s="832" t="s">
        <v>568</v>
      </c>
      <c r="C442" s="835" t="s">
        <v>589</v>
      </c>
      <c r="D442" s="863" t="s">
        <v>590</v>
      </c>
      <c r="E442" s="835" t="s">
        <v>2327</v>
      </c>
      <c r="F442" s="863" t="s">
        <v>2328</v>
      </c>
      <c r="G442" s="835" t="s">
        <v>2345</v>
      </c>
      <c r="H442" s="835" t="s">
        <v>2346</v>
      </c>
      <c r="I442" s="849">
        <v>6.1549999713897705</v>
      </c>
      <c r="J442" s="849">
        <v>40</v>
      </c>
      <c r="K442" s="850">
        <v>246.19999694824219</v>
      </c>
    </row>
    <row r="443" spans="1:11" ht="14.4" customHeight="1" x14ac:dyDescent="0.3">
      <c r="A443" s="831" t="s">
        <v>567</v>
      </c>
      <c r="B443" s="832" t="s">
        <v>568</v>
      </c>
      <c r="C443" s="835" t="s">
        <v>589</v>
      </c>
      <c r="D443" s="863" t="s">
        <v>590</v>
      </c>
      <c r="E443" s="835" t="s">
        <v>2327</v>
      </c>
      <c r="F443" s="863" t="s">
        <v>2328</v>
      </c>
      <c r="G443" s="835" t="s">
        <v>2571</v>
      </c>
      <c r="H443" s="835" t="s">
        <v>2572</v>
      </c>
      <c r="I443" s="849">
        <v>3.4480000495910645</v>
      </c>
      <c r="J443" s="849">
        <v>280</v>
      </c>
      <c r="K443" s="850">
        <v>965.99998474121094</v>
      </c>
    </row>
    <row r="444" spans="1:11" ht="14.4" customHeight="1" x14ac:dyDescent="0.3">
      <c r="A444" s="831" t="s">
        <v>567</v>
      </c>
      <c r="B444" s="832" t="s">
        <v>568</v>
      </c>
      <c r="C444" s="835" t="s">
        <v>589</v>
      </c>
      <c r="D444" s="863" t="s">
        <v>590</v>
      </c>
      <c r="E444" s="835" t="s">
        <v>2327</v>
      </c>
      <c r="F444" s="863" t="s">
        <v>2328</v>
      </c>
      <c r="G444" s="835" t="s">
        <v>2959</v>
      </c>
      <c r="H444" s="835" t="s">
        <v>2960</v>
      </c>
      <c r="I444" s="849">
        <v>4.0300002098083496</v>
      </c>
      <c r="J444" s="849">
        <v>30</v>
      </c>
      <c r="K444" s="850">
        <v>120.89999771118164</v>
      </c>
    </row>
    <row r="445" spans="1:11" ht="14.4" customHeight="1" x14ac:dyDescent="0.3">
      <c r="A445" s="831" t="s">
        <v>567</v>
      </c>
      <c r="B445" s="832" t="s">
        <v>568</v>
      </c>
      <c r="C445" s="835" t="s">
        <v>589</v>
      </c>
      <c r="D445" s="863" t="s">
        <v>590</v>
      </c>
      <c r="E445" s="835" t="s">
        <v>2327</v>
      </c>
      <c r="F445" s="863" t="s">
        <v>2328</v>
      </c>
      <c r="G445" s="835" t="s">
        <v>2390</v>
      </c>
      <c r="H445" s="835" t="s">
        <v>2391</v>
      </c>
      <c r="I445" s="849">
        <v>11.739999771118164</v>
      </c>
      <c r="J445" s="849">
        <v>50</v>
      </c>
      <c r="K445" s="850">
        <v>587.00000762939453</v>
      </c>
    </row>
    <row r="446" spans="1:11" ht="14.4" customHeight="1" x14ac:dyDescent="0.3">
      <c r="A446" s="831" t="s">
        <v>567</v>
      </c>
      <c r="B446" s="832" t="s">
        <v>568</v>
      </c>
      <c r="C446" s="835" t="s">
        <v>589</v>
      </c>
      <c r="D446" s="863" t="s">
        <v>590</v>
      </c>
      <c r="E446" s="835" t="s">
        <v>2327</v>
      </c>
      <c r="F446" s="863" t="s">
        <v>2328</v>
      </c>
      <c r="G446" s="835" t="s">
        <v>2404</v>
      </c>
      <c r="H446" s="835" t="s">
        <v>2405</v>
      </c>
      <c r="I446" s="849">
        <v>6.1700000762939453</v>
      </c>
      <c r="J446" s="849">
        <v>10</v>
      </c>
      <c r="K446" s="850">
        <v>61.700000762939453</v>
      </c>
    </row>
    <row r="447" spans="1:11" ht="14.4" customHeight="1" x14ac:dyDescent="0.3">
      <c r="A447" s="831" t="s">
        <v>567</v>
      </c>
      <c r="B447" s="832" t="s">
        <v>568</v>
      </c>
      <c r="C447" s="835" t="s">
        <v>589</v>
      </c>
      <c r="D447" s="863" t="s">
        <v>590</v>
      </c>
      <c r="E447" s="835" t="s">
        <v>2327</v>
      </c>
      <c r="F447" s="863" t="s">
        <v>2328</v>
      </c>
      <c r="G447" s="835" t="s">
        <v>2582</v>
      </c>
      <c r="H447" s="835" t="s">
        <v>2583</v>
      </c>
      <c r="I447" s="849">
        <v>6.679999828338623</v>
      </c>
      <c r="J447" s="849">
        <v>10</v>
      </c>
      <c r="K447" s="850">
        <v>66.800003051757813</v>
      </c>
    </row>
    <row r="448" spans="1:11" ht="14.4" customHeight="1" x14ac:dyDescent="0.3">
      <c r="A448" s="831" t="s">
        <v>567</v>
      </c>
      <c r="B448" s="832" t="s">
        <v>568</v>
      </c>
      <c r="C448" s="835" t="s">
        <v>589</v>
      </c>
      <c r="D448" s="863" t="s">
        <v>590</v>
      </c>
      <c r="E448" s="835" t="s">
        <v>2327</v>
      </c>
      <c r="F448" s="863" t="s">
        <v>2328</v>
      </c>
      <c r="G448" s="835" t="s">
        <v>2961</v>
      </c>
      <c r="H448" s="835" t="s">
        <v>2962</v>
      </c>
      <c r="I448" s="849">
        <v>6.6500000953674316</v>
      </c>
      <c r="J448" s="849">
        <v>10</v>
      </c>
      <c r="K448" s="850">
        <v>66.5</v>
      </c>
    </row>
    <row r="449" spans="1:11" ht="14.4" customHeight="1" x14ac:dyDescent="0.3">
      <c r="A449" s="831" t="s">
        <v>567</v>
      </c>
      <c r="B449" s="832" t="s">
        <v>568</v>
      </c>
      <c r="C449" s="835" t="s">
        <v>589</v>
      </c>
      <c r="D449" s="863" t="s">
        <v>590</v>
      </c>
      <c r="E449" s="835" t="s">
        <v>2327</v>
      </c>
      <c r="F449" s="863" t="s">
        <v>2328</v>
      </c>
      <c r="G449" s="835" t="s">
        <v>2410</v>
      </c>
      <c r="H449" s="835" t="s">
        <v>2411</v>
      </c>
      <c r="I449" s="849">
        <v>186.55000305175781</v>
      </c>
      <c r="J449" s="849">
        <v>3</v>
      </c>
      <c r="K449" s="850">
        <v>559.6500244140625</v>
      </c>
    </row>
    <row r="450" spans="1:11" ht="14.4" customHeight="1" x14ac:dyDescent="0.3">
      <c r="A450" s="831" t="s">
        <v>567</v>
      </c>
      <c r="B450" s="832" t="s">
        <v>568</v>
      </c>
      <c r="C450" s="835" t="s">
        <v>589</v>
      </c>
      <c r="D450" s="863" t="s">
        <v>590</v>
      </c>
      <c r="E450" s="835" t="s">
        <v>2327</v>
      </c>
      <c r="F450" s="863" t="s">
        <v>2328</v>
      </c>
      <c r="G450" s="835" t="s">
        <v>2412</v>
      </c>
      <c r="H450" s="835" t="s">
        <v>2413</v>
      </c>
      <c r="I450" s="849">
        <v>1.0850000182787578</v>
      </c>
      <c r="J450" s="849">
        <v>3700</v>
      </c>
      <c r="K450" s="850">
        <v>4015</v>
      </c>
    </row>
    <row r="451" spans="1:11" ht="14.4" customHeight="1" x14ac:dyDescent="0.3">
      <c r="A451" s="831" t="s">
        <v>567</v>
      </c>
      <c r="B451" s="832" t="s">
        <v>568</v>
      </c>
      <c r="C451" s="835" t="s">
        <v>589</v>
      </c>
      <c r="D451" s="863" t="s">
        <v>590</v>
      </c>
      <c r="E451" s="835" t="s">
        <v>2327</v>
      </c>
      <c r="F451" s="863" t="s">
        <v>2328</v>
      </c>
      <c r="G451" s="835" t="s">
        <v>2414</v>
      </c>
      <c r="H451" s="835" t="s">
        <v>2415</v>
      </c>
      <c r="I451" s="849">
        <v>0.47249999269843102</v>
      </c>
      <c r="J451" s="849">
        <v>9200</v>
      </c>
      <c r="K451" s="850">
        <v>4343</v>
      </c>
    </row>
    <row r="452" spans="1:11" ht="14.4" customHeight="1" x14ac:dyDescent="0.3">
      <c r="A452" s="831" t="s">
        <v>567</v>
      </c>
      <c r="B452" s="832" t="s">
        <v>568</v>
      </c>
      <c r="C452" s="835" t="s">
        <v>589</v>
      </c>
      <c r="D452" s="863" t="s">
        <v>590</v>
      </c>
      <c r="E452" s="835" t="s">
        <v>2327</v>
      </c>
      <c r="F452" s="863" t="s">
        <v>2328</v>
      </c>
      <c r="G452" s="835" t="s">
        <v>2416</v>
      </c>
      <c r="H452" s="835" t="s">
        <v>2417</v>
      </c>
      <c r="I452" s="849">
        <v>1.6699999570846558</v>
      </c>
      <c r="J452" s="849">
        <v>200</v>
      </c>
      <c r="K452" s="850">
        <v>334</v>
      </c>
    </row>
    <row r="453" spans="1:11" ht="14.4" customHeight="1" x14ac:dyDescent="0.3">
      <c r="A453" s="831" t="s">
        <v>567</v>
      </c>
      <c r="B453" s="832" t="s">
        <v>568</v>
      </c>
      <c r="C453" s="835" t="s">
        <v>589</v>
      </c>
      <c r="D453" s="863" t="s">
        <v>590</v>
      </c>
      <c r="E453" s="835" t="s">
        <v>2327</v>
      </c>
      <c r="F453" s="863" t="s">
        <v>2328</v>
      </c>
      <c r="G453" s="835" t="s">
        <v>2418</v>
      </c>
      <c r="H453" s="835" t="s">
        <v>2419</v>
      </c>
      <c r="I453" s="849">
        <v>0.66833335161209106</v>
      </c>
      <c r="J453" s="849">
        <v>6900</v>
      </c>
      <c r="K453" s="850">
        <v>4609</v>
      </c>
    </row>
    <row r="454" spans="1:11" ht="14.4" customHeight="1" x14ac:dyDescent="0.3">
      <c r="A454" s="831" t="s">
        <v>567</v>
      </c>
      <c r="B454" s="832" t="s">
        <v>568</v>
      </c>
      <c r="C454" s="835" t="s">
        <v>589</v>
      </c>
      <c r="D454" s="863" t="s">
        <v>590</v>
      </c>
      <c r="E454" s="835" t="s">
        <v>2327</v>
      </c>
      <c r="F454" s="863" t="s">
        <v>2328</v>
      </c>
      <c r="G454" s="835" t="s">
        <v>2420</v>
      </c>
      <c r="H454" s="835" t="s">
        <v>2421</v>
      </c>
      <c r="I454" s="849">
        <v>7.4200000762939453</v>
      </c>
      <c r="J454" s="849">
        <v>60</v>
      </c>
      <c r="K454" s="850">
        <v>445.20001220703125</v>
      </c>
    </row>
    <row r="455" spans="1:11" ht="14.4" customHeight="1" x14ac:dyDescent="0.3">
      <c r="A455" s="831" t="s">
        <v>567</v>
      </c>
      <c r="B455" s="832" t="s">
        <v>568</v>
      </c>
      <c r="C455" s="835" t="s">
        <v>589</v>
      </c>
      <c r="D455" s="863" t="s">
        <v>590</v>
      </c>
      <c r="E455" s="835" t="s">
        <v>2469</v>
      </c>
      <c r="F455" s="863" t="s">
        <v>2470</v>
      </c>
      <c r="G455" s="835" t="s">
        <v>2590</v>
      </c>
      <c r="H455" s="835" t="s">
        <v>2591</v>
      </c>
      <c r="I455" s="849">
        <v>24.72499942779541</v>
      </c>
      <c r="J455" s="849">
        <v>180</v>
      </c>
      <c r="K455" s="850">
        <v>4449.9600830078125</v>
      </c>
    </row>
    <row r="456" spans="1:11" ht="14.4" customHeight="1" x14ac:dyDescent="0.3">
      <c r="A456" s="831" t="s">
        <v>567</v>
      </c>
      <c r="B456" s="832" t="s">
        <v>568</v>
      </c>
      <c r="C456" s="835" t="s">
        <v>589</v>
      </c>
      <c r="D456" s="863" t="s">
        <v>590</v>
      </c>
      <c r="E456" s="835" t="s">
        <v>2469</v>
      </c>
      <c r="F456" s="863" t="s">
        <v>2470</v>
      </c>
      <c r="G456" s="835" t="s">
        <v>2471</v>
      </c>
      <c r="H456" s="835" t="s">
        <v>2472</v>
      </c>
      <c r="I456" s="849">
        <v>26.567999649047852</v>
      </c>
      <c r="J456" s="849">
        <v>792</v>
      </c>
      <c r="K456" s="850">
        <v>21039.120361328125</v>
      </c>
    </row>
    <row r="457" spans="1:11" ht="14.4" customHeight="1" x14ac:dyDescent="0.3">
      <c r="A457" s="831" t="s">
        <v>567</v>
      </c>
      <c r="B457" s="832" t="s">
        <v>568</v>
      </c>
      <c r="C457" s="835" t="s">
        <v>589</v>
      </c>
      <c r="D457" s="863" t="s">
        <v>590</v>
      </c>
      <c r="E457" s="835" t="s">
        <v>2469</v>
      </c>
      <c r="F457" s="863" t="s">
        <v>2470</v>
      </c>
      <c r="G457" s="835" t="s">
        <v>2473</v>
      </c>
      <c r="H457" s="835" t="s">
        <v>2474</v>
      </c>
      <c r="I457" s="849">
        <v>39.680000305175781</v>
      </c>
      <c r="J457" s="849">
        <v>432</v>
      </c>
      <c r="K457" s="850">
        <v>17139.600341796875</v>
      </c>
    </row>
    <row r="458" spans="1:11" ht="14.4" customHeight="1" x14ac:dyDescent="0.3">
      <c r="A458" s="831" t="s">
        <v>567</v>
      </c>
      <c r="B458" s="832" t="s">
        <v>568</v>
      </c>
      <c r="C458" s="835" t="s">
        <v>589</v>
      </c>
      <c r="D458" s="863" t="s">
        <v>590</v>
      </c>
      <c r="E458" s="835" t="s">
        <v>2469</v>
      </c>
      <c r="F458" s="863" t="s">
        <v>2470</v>
      </c>
      <c r="G458" s="835" t="s">
        <v>2963</v>
      </c>
      <c r="H458" s="835" t="s">
        <v>2964</v>
      </c>
      <c r="I458" s="849">
        <v>73.029998779296875</v>
      </c>
      <c r="J458" s="849">
        <v>36</v>
      </c>
      <c r="K458" s="850">
        <v>2628.89990234375</v>
      </c>
    </row>
    <row r="459" spans="1:11" ht="14.4" customHeight="1" x14ac:dyDescent="0.3">
      <c r="A459" s="831" t="s">
        <v>567</v>
      </c>
      <c r="B459" s="832" t="s">
        <v>568</v>
      </c>
      <c r="C459" s="835" t="s">
        <v>589</v>
      </c>
      <c r="D459" s="863" t="s">
        <v>590</v>
      </c>
      <c r="E459" s="835" t="s">
        <v>2469</v>
      </c>
      <c r="F459" s="863" t="s">
        <v>2470</v>
      </c>
      <c r="G459" s="835" t="s">
        <v>2965</v>
      </c>
      <c r="H459" s="835" t="s">
        <v>2966</v>
      </c>
      <c r="I459" s="849">
        <v>65.980003356933594</v>
      </c>
      <c r="J459" s="849">
        <v>24</v>
      </c>
      <c r="K459" s="850">
        <v>1583.550048828125</v>
      </c>
    </row>
    <row r="460" spans="1:11" ht="14.4" customHeight="1" x14ac:dyDescent="0.3">
      <c r="A460" s="831" t="s">
        <v>567</v>
      </c>
      <c r="B460" s="832" t="s">
        <v>568</v>
      </c>
      <c r="C460" s="835" t="s">
        <v>589</v>
      </c>
      <c r="D460" s="863" t="s">
        <v>590</v>
      </c>
      <c r="E460" s="835" t="s">
        <v>2469</v>
      </c>
      <c r="F460" s="863" t="s">
        <v>2470</v>
      </c>
      <c r="G460" s="835" t="s">
        <v>2598</v>
      </c>
      <c r="H460" s="835" t="s">
        <v>2599</v>
      </c>
      <c r="I460" s="849">
        <v>61.25</v>
      </c>
      <c r="J460" s="849">
        <v>24</v>
      </c>
      <c r="K460" s="850">
        <v>1470</v>
      </c>
    </row>
    <row r="461" spans="1:11" ht="14.4" customHeight="1" x14ac:dyDescent="0.3">
      <c r="A461" s="831" t="s">
        <v>567</v>
      </c>
      <c r="B461" s="832" t="s">
        <v>568</v>
      </c>
      <c r="C461" s="835" t="s">
        <v>589</v>
      </c>
      <c r="D461" s="863" t="s">
        <v>590</v>
      </c>
      <c r="E461" s="835" t="s">
        <v>2469</v>
      </c>
      <c r="F461" s="863" t="s">
        <v>2470</v>
      </c>
      <c r="G461" s="835" t="s">
        <v>2475</v>
      </c>
      <c r="H461" s="835" t="s">
        <v>2476</v>
      </c>
      <c r="I461" s="849">
        <v>60.380001068115234</v>
      </c>
      <c r="J461" s="849">
        <v>144</v>
      </c>
      <c r="K461" s="850">
        <v>8694</v>
      </c>
    </row>
    <row r="462" spans="1:11" ht="14.4" customHeight="1" x14ac:dyDescent="0.3">
      <c r="A462" s="831" t="s">
        <v>567</v>
      </c>
      <c r="B462" s="832" t="s">
        <v>568</v>
      </c>
      <c r="C462" s="835" t="s">
        <v>589</v>
      </c>
      <c r="D462" s="863" t="s">
        <v>590</v>
      </c>
      <c r="E462" s="835" t="s">
        <v>2469</v>
      </c>
      <c r="F462" s="863" t="s">
        <v>2470</v>
      </c>
      <c r="G462" s="835" t="s">
        <v>2477</v>
      </c>
      <c r="H462" s="835" t="s">
        <v>2478</v>
      </c>
      <c r="I462" s="849">
        <v>60.376667022705078</v>
      </c>
      <c r="J462" s="849">
        <v>432</v>
      </c>
      <c r="K462" s="850">
        <v>26081.65966796875</v>
      </c>
    </row>
    <row r="463" spans="1:11" ht="14.4" customHeight="1" x14ac:dyDescent="0.3">
      <c r="A463" s="831" t="s">
        <v>567</v>
      </c>
      <c r="B463" s="832" t="s">
        <v>568</v>
      </c>
      <c r="C463" s="835" t="s">
        <v>589</v>
      </c>
      <c r="D463" s="863" t="s">
        <v>590</v>
      </c>
      <c r="E463" s="835" t="s">
        <v>2469</v>
      </c>
      <c r="F463" s="863" t="s">
        <v>2470</v>
      </c>
      <c r="G463" s="835" t="s">
        <v>2479</v>
      </c>
      <c r="H463" s="835" t="s">
        <v>2480</v>
      </c>
      <c r="I463" s="849">
        <v>30.309999465942383</v>
      </c>
      <c r="J463" s="849">
        <v>60</v>
      </c>
      <c r="K463" s="850">
        <v>1818.739990234375</v>
      </c>
    </row>
    <row r="464" spans="1:11" ht="14.4" customHeight="1" x14ac:dyDescent="0.3">
      <c r="A464" s="831" t="s">
        <v>567</v>
      </c>
      <c r="B464" s="832" t="s">
        <v>568</v>
      </c>
      <c r="C464" s="835" t="s">
        <v>589</v>
      </c>
      <c r="D464" s="863" t="s">
        <v>590</v>
      </c>
      <c r="E464" s="835" t="s">
        <v>2469</v>
      </c>
      <c r="F464" s="863" t="s">
        <v>2470</v>
      </c>
      <c r="G464" s="835" t="s">
        <v>2600</v>
      </c>
      <c r="H464" s="835" t="s">
        <v>2601</v>
      </c>
      <c r="I464" s="849">
        <v>39.740001678466797</v>
      </c>
      <c r="J464" s="849">
        <v>36</v>
      </c>
      <c r="K464" s="850">
        <v>1430.5999755859375</v>
      </c>
    </row>
    <row r="465" spans="1:11" ht="14.4" customHeight="1" x14ac:dyDescent="0.3">
      <c r="A465" s="831" t="s">
        <v>567</v>
      </c>
      <c r="B465" s="832" t="s">
        <v>568</v>
      </c>
      <c r="C465" s="835" t="s">
        <v>589</v>
      </c>
      <c r="D465" s="863" t="s">
        <v>590</v>
      </c>
      <c r="E465" s="835" t="s">
        <v>2469</v>
      </c>
      <c r="F465" s="863" t="s">
        <v>2470</v>
      </c>
      <c r="G465" s="835" t="s">
        <v>2602</v>
      </c>
      <c r="H465" s="835" t="s">
        <v>2603</v>
      </c>
      <c r="I465" s="849">
        <v>40.139999389648438</v>
      </c>
      <c r="J465" s="849">
        <v>36</v>
      </c>
      <c r="K465" s="850">
        <v>1445.0899658203125</v>
      </c>
    </row>
    <row r="466" spans="1:11" ht="14.4" customHeight="1" x14ac:dyDescent="0.3">
      <c r="A466" s="831" t="s">
        <v>567</v>
      </c>
      <c r="B466" s="832" t="s">
        <v>568</v>
      </c>
      <c r="C466" s="835" t="s">
        <v>589</v>
      </c>
      <c r="D466" s="863" t="s">
        <v>590</v>
      </c>
      <c r="E466" s="835" t="s">
        <v>2469</v>
      </c>
      <c r="F466" s="863" t="s">
        <v>2470</v>
      </c>
      <c r="G466" s="835" t="s">
        <v>2967</v>
      </c>
      <c r="H466" s="835" t="s">
        <v>2968</v>
      </c>
      <c r="I466" s="849">
        <v>30.200000762939453</v>
      </c>
      <c r="J466" s="849">
        <v>36</v>
      </c>
      <c r="K466" s="850">
        <v>1087.2099609375</v>
      </c>
    </row>
    <row r="467" spans="1:11" ht="14.4" customHeight="1" x14ac:dyDescent="0.3">
      <c r="A467" s="831" t="s">
        <v>567</v>
      </c>
      <c r="B467" s="832" t="s">
        <v>568</v>
      </c>
      <c r="C467" s="835" t="s">
        <v>589</v>
      </c>
      <c r="D467" s="863" t="s">
        <v>590</v>
      </c>
      <c r="E467" s="835" t="s">
        <v>2469</v>
      </c>
      <c r="F467" s="863" t="s">
        <v>2470</v>
      </c>
      <c r="G467" s="835" t="s">
        <v>2606</v>
      </c>
      <c r="H467" s="835" t="s">
        <v>2607</v>
      </c>
      <c r="I467" s="849">
        <v>42.099998474121094</v>
      </c>
      <c r="J467" s="849">
        <v>756</v>
      </c>
      <c r="K467" s="850">
        <v>31829.68994140625</v>
      </c>
    </row>
    <row r="468" spans="1:11" ht="14.4" customHeight="1" x14ac:dyDescent="0.3">
      <c r="A468" s="831" t="s">
        <v>567</v>
      </c>
      <c r="B468" s="832" t="s">
        <v>568</v>
      </c>
      <c r="C468" s="835" t="s">
        <v>589</v>
      </c>
      <c r="D468" s="863" t="s">
        <v>590</v>
      </c>
      <c r="E468" s="835" t="s">
        <v>2469</v>
      </c>
      <c r="F468" s="863" t="s">
        <v>2470</v>
      </c>
      <c r="G468" s="835" t="s">
        <v>2608</v>
      </c>
      <c r="H468" s="835" t="s">
        <v>2609</v>
      </c>
      <c r="I468" s="849">
        <v>30.200000762939453</v>
      </c>
      <c r="J468" s="849">
        <v>72</v>
      </c>
      <c r="K468" s="850">
        <v>2174.419921875</v>
      </c>
    </row>
    <row r="469" spans="1:11" ht="14.4" customHeight="1" x14ac:dyDescent="0.3">
      <c r="A469" s="831" t="s">
        <v>567</v>
      </c>
      <c r="B469" s="832" t="s">
        <v>568</v>
      </c>
      <c r="C469" s="835" t="s">
        <v>589</v>
      </c>
      <c r="D469" s="863" t="s">
        <v>590</v>
      </c>
      <c r="E469" s="835" t="s">
        <v>2469</v>
      </c>
      <c r="F469" s="863" t="s">
        <v>2470</v>
      </c>
      <c r="G469" s="835" t="s">
        <v>2969</v>
      </c>
      <c r="H469" s="835" t="s">
        <v>2970</v>
      </c>
      <c r="I469" s="849">
        <v>41.290000915527344</v>
      </c>
      <c r="J469" s="849">
        <v>36</v>
      </c>
      <c r="K469" s="850">
        <v>1486.3800048828125</v>
      </c>
    </row>
    <row r="470" spans="1:11" ht="14.4" customHeight="1" x14ac:dyDescent="0.3">
      <c r="A470" s="831" t="s">
        <v>567</v>
      </c>
      <c r="B470" s="832" t="s">
        <v>568</v>
      </c>
      <c r="C470" s="835" t="s">
        <v>589</v>
      </c>
      <c r="D470" s="863" t="s">
        <v>590</v>
      </c>
      <c r="E470" s="835" t="s">
        <v>2469</v>
      </c>
      <c r="F470" s="863" t="s">
        <v>2470</v>
      </c>
      <c r="G470" s="835" t="s">
        <v>2481</v>
      </c>
      <c r="H470" s="835" t="s">
        <v>2482</v>
      </c>
      <c r="I470" s="849">
        <v>40.200000762939453</v>
      </c>
      <c r="J470" s="849">
        <v>252</v>
      </c>
      <c r="K470" s="850">
        <v>10130.1201171875</v>
      </c>
    </row>
    <row r="471" spans="1:11" ht="14.4" customHeight="1" x14ac:dyDescent="0.3">
      <c r="A471" s="831" t="s">
        <v>567</v>
      </c>
      <c r="B471" s="832" t="s">
        <v>568</v>
      </c>
      <c r="C471" s="835" t="s">
        <v>589</v>
      </c>
      <c r="D471" s="863" t="s">
        <v>590</v>
      </c>
      <c r="E471" s="835" t="s">
        <v>2469</v>
      </c>
      <c r="F471" s="863" t="s">
        <v>2470</v>
      </c>
      <c r="G471" s="835" t="s">
        <v>2971</v>
      </c>
      <c r="H471" s="835" t="s">
        <v>2972</v>
      </c>
      <c r="I471" s="849">
        <v>32.610000610351562</v>
      </c>
      <c r="J471" s="849">
        <v>36</v>
      </c>
      <c r="K471" s="850">
        <v>1173.81005859375</v>
      </c>
    </row>
    <row r="472" spans="1:11" ht="14.4" customHeight="1" x14ac:dyDescent="0.3">
      <c r="A472" s="831" t="s">
        <v>567</v>
      </c>
      <c r="B472" s="832" t="s">
        <v>568</v>
      </c>
      <c r="C472" s="835" t="s">
        <v>589</v>
      </c>
      <c r="D472" s="863" t="s">
        <v>590</v>
      </c>
      <c r="E472" s="835" t="s">
        <v>2469</v>
      </c>
      <c r="F472" s="863" t="s">
        <v>2470</v>
      </c>
      <c r="G472" s="835" t="s">
        <v>2483</v>
      </c>
      <c r="H472" s="835" t="s">
        <v>2484</v>
      </c>
      <c r="I472" s="849">
        <v>30.200000762939453</v>
      </c>
      <c r="J472" s="849">
        <v>72</v>
      </c>
      <c r="K472" s="850">
        <v>2174.419921875</v>
      </c>
    </row>
    <row r="473" spans="1:11" ht="14.4" customHeight="1" x14ac:dyDescent="0.3">
      <c r="A473" s="831" t="s">
        <v>567</v>
      </c>
      <c r="B473" s="832" t="s">
        <v>568</v>
      </c>
      <c r="C473" s="835" t="s">
        <v>589</v>
      </c>
      <c r="D473" s="863" t="s">
        <v>590</v>
      </c>
      <c r="E473" s="835" t="s">
        <v>2469</v>
      </c>
      <c r="F473" s="863" t="s">
        <v>2470</v>
      </c>
      <c r="G473" s="835" t="s">
        <v>2973</v>
      </c>
      <c r="H473" s="835" t="s">
        <v>2974</v>
      </c>
      <c r="I473" s="849">
        <v>63.130001068115234</v>
      </c>
      <c r="J473" s="849">
        <v>48</v>
      </c>
      <c r="K473" s="850">
        <v>3030.25</v>
      </c>
    </row>
    <row r="474" spans="1:11" ht="14.4" customHeight="1" x14ac:dyDescent="0.3">
      <c r="A474" s="831" t="s">
        <v>567</v>
      </c>
      <c r="B474" s="832" t="s">
        <v>568</v>
      </c>
      <c r="C474" s="835" t="s">
        <v>589</v>
      </c>
      <c r="D474" s="863" t="s">
        <v>590</v>
      </c>
      <c r="E474" s="835" t="s">
        <v>2469</v>
      </c>
      <c r="F474" s="863" t="s">
        <v>2470</v>
      </c>
      <c r="G474" s="835" t="s">
        <v>2485</v>
      </c>
      <c r="H474" s="835" t="s">
        <v>2486</v>
      </c>
      <c r="I474" s="849">
        <v>63.130001068115234</v>
      </c>
      <c r="J474" s="849">
        <v>24</v>
      </c>
      <c r="K474" s="850">
        <v>1515.1300048828125</v>
      </c>
    </row>
    <row r="475" spans="1:11" ht="14.4" customHeight="1" x14ac:dyDescent="0.3">
      <c r="A475" s="831" t="s">
        <v>567</v>
      </c>
      <c r="B475" s="832" t="s">
        <v>568</v>
      </c>
      <c r="C475" s="835" t="s">
        <v>589</v>
      </c>
      <c r="D475" s="863" t="s">
        <v>590</v>
      </c>
      <c r="E475" s="835" t="s">
        <v>2487</v>
      </c>
      <c r="F475" s="863" t="s">
        <v>2488</v>
      </c>
      <c r="G475" s="835" t="s">
        <v>2975</v>
      </c>
      <c r="H475" s="835" t="s">
        <v>2976</v>
      </c>
      <c r="I475" s="849">
        <v>0.47999998927116394</v>
      </c>
      <c r="J475" s="849">
        <v>500</v>
      </c>
      <c r="K475" s="850">
        <v>240</v>
      </c>
    </row>
    <row r="476" spans="1:11" ht="14.4" customHeight="1" x14ac:dyDescent="0.3">
      <c r="A476" s="831" t="s">
        <v>567</v>
      </c>
      <c r="B476" s="832" t="s">
        <v>568</v>
      </c>
      <c r="C476" s="835" t="s">
        <v>589</v>
      </c>
      <c r="D476" s="863" t="s">
        <v>590</v>
      </c>
      <c r="E476" s="835" t="s">
        <v>2487</v>
      </c>
      <c r="F476" s="863" t="s">
        <v>2488</v>
      </c>
      <c r="G476" s="835" t="s">
        <v>2489</v>
      </c>
      <c r="H476" s="835" t="s">
        <v>2490</v>
      </c>
      <c r="I476" s="849">
        <v>0.30000001192092896</v>
      </c>
      <c r="J476" s="849">
        <v>3000</v>
      </c>
      <c r="K476" s="850">
        <v>900</v>
      </c>
    </row>
    <row r="477" spans="1:11" ht="14.4" customHeight="1" x14ac:dyDescent="0.3">
      <c r="A477" s="831" t="s">
        <v>567</v>
      </c>
      <c r="B477" s="832" t="s">
        <v>568</v>
      </c>
      <c r="C477" s="835" t="s">
        <v>589</v>
      </c>
      <c r="D477" s="863" t="s">
        <v>590</v>
      </c>
      <c r="E477" s="835" t="s">
        <v>2487</v>
      </c>
      <c r="F477" s="863" t="s">
        <v>2488</v>
      </c>
      <c r="G477" s="835" t="s">
        <v>2491</v>
      </c>
      <c r="H477" s="835" t="s">
        <v>2492</v>
      </c>
      <c r="I477" s="849">
        <v>0.49000000953674316</v>
      </c>
      <c r="J477" s="849">
        <v>2000</v>
      </c>
      <c r="K477" s="850">
        <v>980</v>
      </c>
    </row>
    <row r="478" spans="1:11" ht="14.4" customHeight="1" x14ac:dyDescent="0.3">
      <c r="A478" s="831" t="s">
        <v>567</v>
      </c>
      <c r="B478" s="832" t="s">
        <v>568</v>
      </c>
      <c r="C478" s="835" t="s">
        <v>589</v>
      </c>
      <c r="D478" s="863" t="s">
        <v>590</v>
      </c>
      <c r="E478" s="835" t="s">
        <v>2487</v>
      </c>
      <c r="F478" s="863" t="s">
        <v>2488</v>
      </c>
      <c r="G478" s="835" t="s">
        <v>2493</v>
      </c>
      <c r="H478" s="835" t="s">
        <v>2494</v>
      </c>
      <c r="I478" s="849">
        <v>0.88333334525426233</v>
      </c>
      <c r="J478" s="849">
        <v>9800</v>
      </c>
      <c r="K478" s="850">
        <v>8514</v>
      </c>
    </row>
    <row r="479" spans="1:11" ht="14.4" customHeight="1" x14ac:dyDescent="0.3">
      <c r="A479" s="831" t="s">
        <v>567</v>
      </c>
      <c r="B479" s="832" t="s">
        <v>568</v>
      </c>
      <c r="C479" s="835" t="s">
        <v>589</v>
      </c>
      <c r="D479" s="863" t="s">
        <v>590</v>
      </c>
      <c r="E479" s="835" t="s">
        <v>2501</v>
      </c>
      <c r="F479" s="863" t="s">
        <v>2502</v>
      </c>
      <c r="G479" s="835" t="s">
        <v>2977</v>
      </c>
      <c r="H479" s="835" t="s">
        <v>2978</v>
      </c>
      <c r="I479" s="849">
        <v>0.81000000238418579</v>
      </c>
      <c r="J479" s="849">
        <v>4000</v>
      </c>
      <c r="K479" s="850">
        <v>3228.300048828125</v>
      </c>
    </row>
    <row r="480" spans="1:11" ht="14.4" customHeight="1" x14ac:dyDescent="0.3">
      <c r="A480" s="831" t="s">
        <v>567</v>
      </c>
      <c r="B480" s="832" t="s">
        <v>568</v>
      </c>
      <c r="C480" s="835" t="s">
        <v>589</v>
      </c>
      <c r="D480" s="863" t="s">
        <v>590</v>
      </c>
      <c r="E480" s="835" t="s">
        <v>2501</v>
      </c>
      <c r="F480" s="863" t="s">
        <v>2502</v>
      </c>
      <c r="G480" s="835" t="s">
        <v>2614</v>
      </c>
      <c r="H480" s="835" t="s">
        <v>2615</v>
      </c>
      <c r="I480" s="849">
        <v>0.81999999284744263</v>
      </c>
      <c r="J480" s="849">
        <v>2000</v>
      </c>
      <c r="K480" s="850">
        <v>1640</v>
      </c>
    </row>
    <row r="481" spans="1:11" ht="14.4" customHeight="1" x14ac:dyDescent="0.3">
      <c r="A481" s="831" t="s">
        <v>567</v>
      </c>
      <c r="B481" s="832" t="s">
        <v>568</v>
      </c>
      <c r="C481" s="835" t="s">
        <v>589</v>
      </c>
      <c r="D481" s="863" t="s">
        <v>590</v>
      </c>
      <c r="E481" s="835" t="s">
        <v>2501</v>
      </c>
      <c r="F481" s="863" t="s">
        <v>2502</v>
      </c>
      <c r="G481" s="835" t="s">
        <v>2503</v>
      </c>
      <c r="H481" s="835" t="s">
        <v>2504</v>
      </c>
      <c r="I481" s="849">
        <v>0.82499998807907104</v>
      </c>
      <c r="J481" s="849">
        <v>4000</v>
      </c>
      <c r="K481" s="850">
        <v>3296.7999267578125</v>
      </c>
    </row>
    <row r="482" spans="1:11" ht="14.4" customHeight="1" x14ac:dyDescent="0.3">
      <c r="A482" s="831" t="s">
        <v>567</v>
      </c>
      <c r="B482" s="832" t="s">
        <v>568</v>
      </c>
      <c r="C482" s="835" t="s">
        <v>589</v>
      </c>
      <c r="D482" s="863" t="s">
        <v>590</v>
      </c>
      <c r="E482" s="835" t="s">
        <v>2501</v>
      </c>
      <c r="F482" s="863" t="s">
        <v>2502</v>
      </c>
      <c r="G482" s="835" t="s">
        <v>2505</v>
      </c>
      <c r="H482" s="835" t="s">
        <v>2506</v>
      </c>
      <c r="I482" s="849">
        <v>0.68999999761581421</v>
      </c>
      <c r="J482" s="849">
        <v>15200</v>
      </c>
      <c r="K482" s="850">
        <v>10488</v>
      </c>
    </row>
    <row r="483" spans="1:11" ht="14.4" customHeight="1" x14ac:dyDescent="0.3">
      <c r="A483" s="831" t="s">
        <v>567</v>
      </c>
      <c r="B483" s="832" t="s">
        <v>568</v>
      </c>
      <c r="C483" s="835" t="s">
        <v>589</v>
      </c>
      <c r="D483" s="863" t="s">
        <v>590</v>
      </c>
      <c r="E483" s="835" t="s">
        <v>2501</v>
      </c>
      <c r="F483" s="863" t="s">
        <v>2502</v>
      </c>
      <c r="G483" s="835" t="s">
        <v>2507</v>
      </c>
      <c r="H483" s="835" t="s">
        <v>2508</v>
      </c>
      <c r="I483" s="849">
        <v>0.68999999761581421</v>
      </c>
      <c r="J483" s="849">
        <v>27200</v>
      </c>
      <c r="K483" s="850">
        <v>18768</v>
      </c>
    </row>
    <row r="484" spans="1:11" ht="14.4" customHeight="1" x14ac:dyDescent="0.3">
      <c r="A484" s="831" t="s">
        <v>567</v>
      </c>
      <c r="B484" s="832" t="s">
        <v>568</v>
      </c>
      <c r="C484" s="835" t="s">
        <v>589</v>
      </c>
      <c r="D484" s="863" t="s">
        <v>590</v>
      </c>
      <c r="E484" s="835" t="s">
        <v>2501</v>
      </c>
      <c r="F484" s="863" t="s">
        <v>2502</v>
      </c>
      <c r="G484" s="835" t="s">
        <v>2616</v>
      </c>
      <c r="H484" s="835" t="s">
        <v>2617</v>
      </c>
      <c r="I484" s="849">
        <v>0.68999999761581421</v>
      </c>
      <c r="J484" s="849">
        <v>28000</v>
      </c>
      <c r="K484" s="850">
        <v>19320</v>
      </c>
    </row>
    <row r="485" spans="1:11" ht="14.4" customHeight="1" x14ac:dyDescent="0.3">
      <c r="A485" s="831" t="s">
        <v>567</v>
      </c>
      <c r="B485" s="832" t="s">
        <v>568</v>
      </c>
      <c r="C485" s="835" t="s">
        <v>589</v>
      </c>
      <c r="D485" s="863" t="s">
        <v>590</v>
      </c>
      <c r="E485" s="835" t="s">
        <v>2618</v>
      </c>
      <c r="F485" s="863" t="s">
        <v>2619</v>
      </c>
      <c r="G485" s="835" t="s">
        <v>2979</v>
      </c>
      <c r="H485" s="835" t="s">
        <v>2980</v>
      </c>
      <c r="I485" s="849">
        <v>273.1300048828125</v>
      </c>
      <c r="J485" s="849">
        <v>3</v>
      </c>
      <c r="K485" s="850">
        <v>819.3800048828125</v>
      </c>
    </row>
    <row r="486" spans="1:11" ht="14.4" customHeight="1" x14ac:dyDescent="0.3">
      <c r="A486" s="831" t="s">
        <v>567</v>
      </c>
      <c r="B486" s="832" t="s">
        <v>568</v>
      </c>
      <c r="C486" s="835" t="s">
        <v>589</v>
      </c>
      <c r="D486" s="863" t="s">
        <v>590</v>
      </c>
      <c r="E486" s="835" t="s">
        <v>2618</v>
      </c>
      <c r="F486" s="863" t="s">
        <v>2619</v>
      </c>
      <c r="G486" s="835" t="s">
        <v>2981</v>
      </c>
      <c r="H486" s="835" t="s">
        <v>2982</v>
      </c>
      <c r="I486" s="849">
        <v>273.12666829427081</v>
      </c>
      <c r="J486" s="849">
        <v>4</v>
      </c>
      <c r="K486" s="850">
        <v>1092.5</v>
      </c>
    </row>
    <row r="487" spans="1:11" ht="14.4" customHeight="1" x14ac:dyDescent="0.3">
      <c r="A487" s="831" t="s">
        <v>567</v>
      </c>
      <c r="B487" s="832" t="s">
        <v>568</v>
      </c>
      <c r="C487" s="835" t="s">
        <v>589</v>
      </c>
      <c r="D487" s="863" t="s">
        <v>590</v>
      </c>
      <c r="E487" s="835" t="s">
        <v>2618</v>
      </c>
      <c r="F487" s="863" t="s">
        <v>2619</v>
      </c>
      <c r="G487" s="835" t="s">
        <v>2979</v>
      </c>
      <c r="H487" s="835" t="s">
        <v>2983</v>
      </c>
      <c r="I487" s="849">
        <v>273.1300048828125</v>
      </c>
      <c r="J487" s="849">
        <v>1</v>
      </c>
      <c r="K487" s="850">
        <v>273.1300048828125</v>
      </c>
    </row>
    <row r="488" spans="1:11" ht="14.4" customHeight="1" x14ac:dyDescent="0.3">
      <c r="A488" s="831" t="s">
        <v>567</v>
      </c>
      <c r="B488" s="832" t="s">
        <v>568</v>
      </c>
      <c r="C488" s="835" t="s">
        <v>589</v>
      </c>
      <c r="D488" s="863" t="s">
        <v>590</v>
      </c>
      <c r="E488" s="835" t="s">
        <v>2618</v>
      </c>
      <c r="F488" s="863" t="s">
        <v>2619</v>
      </c>
      <c r="G488" s="835" t="s">
        <v>2622</v>
      </c>
      <c r="H488" s="835" t="s">
        <v>2623</v>
      </c>
      <c r="I488" s="849">
        <v>4295.5</v>
      </c>
      <c r="J488" s="849">
        <v>1</v>
      </c>
      <c r="K488" s="850">
        <v>4295.5</v>
      </c>
    </row>
    <row r="489" spans="1:11" ht="14.4" customHeight="1" x14ac:dyDescent="0.3">
      <c r="A489" s="831" t="s">
        <v>567</v>
      </c>
      <c r="B489" s="832" t="s">
        <v>568</v>
      </c>
      <c r="C489" s="835" t="s">
        <v>589</v>
      </c>
      <c r="D489" s="863" t="s">
        <v>590</v>
      </c>
      <c r="E489" s="835" t="s">
        <v>2618</v>
      </c>
      <c r="F489" s="863" t="s">
        <v>2619</v>
      </c>
      <c r="G489" s="835" t="s">
        <v>2984</v>
      </c>
      <c r="H489" s="835" t="s">
        <v>2985</v>
      </c>
      <c r="I489" s="849">
        <v>166.05999755859375</v>
      </c>
      <c r="J489" s="849">
        <v>2</v>
      </c>
      <c r="K489" s="850">
        <v>332.1199951171875</v>
      </c>
    </row>
    <row r="490" spans="1:11" ht="14.4" customHeight="1" x14ac:dyDescent="0.3">
      <c r="A490" s="831" t="s">
        <v>567</v>
      </c>
      <c r="B490" s="832" t="s">
        <v>568</v>
      </c>
      <c r="C490" s="835" t="s">
        <v>589</v>
      </c>
      <c r="D490" s="863" t="s">
        <v>590</v>
      </c>
      <c r="E490" s="835" t="s">
        <v>2618</v>
      </c>
      <c r="F490" s="863" t="s">
        <v>2619</v>
      </c>
      <c r="G490" s="835" t="s">
        <v>2986</v>
      </c>
      <c r="H490" s="835" t="s">
        <v>2987</v>
      </c>
      <c r="I490" s="849">
        <v>949.44000244140625</v>
      </c>
      <c r="J490" s="849">
        <v>1</v>
      </c>
      <c r="K490" s="850">
        <v>949.44000244140625</v>
      </c>
    </row>
    <row r="491" spans="1:11" ht="14.4" customHeight="1" x14ac:dyDescent="0.3">
      <c r="A491" s="831" t="s">
        <v>567</v>
      </c>
      <c r="B491" s="832" t="s">
        <v>568</v>
      </c>
      <c r="C491" s="835" t="s">
        <v>589</v>
      </c>
      <c r="D491" s="863" t="s">
        <v>590</v>
      </c>
      <c r="E491" s="835" t="s">
        <v>2618</v>
      </c>
      <c r="F491" s="863" t="s">
        <v>2619</v>
      </c>
      <c r="G491" s="835" t="s">
        <v>2988</v>
      </c>
      <c r="H491" s="835" t="s">
        <v>2989</v>
      </c>
      <c r="I491" s="849">
        <v>146.57333374023437</v>
      </c>
      <c r="J491" s="849">
        <v>9</v>
      </c>
      <c r="K491" s="850">
        <v>1311.6199951171875</v>
      </c>
    </row>
    <row r="492" spans="1:11" ht="14.4" customHeight="1" x14ac:dyDescent="0.3">
      <c r="A492" s="831" t="s">
        <v>567</v>
      </c>
      <c r="B492" s="832" t="s">
        <v>568</v>
      </c>
      <c r="C492" s="835" t="s">
        <v>589</v>
      </c>
      <c r="D492" s="863" t="s">
        <v>590</v>
      </c>
      <c r="E492" s="835" t="s">
        <v>2618</v>
      </c>
      <c r="F492" s="863" t="s">
        <v>2619</v>
      </c>
      <c r="G492" s="835" t="s">
        <v>2644</v>
      </c>
      <c r="H492" s="835" t="s">
        <v>2645</v>
      </c>
      <c r="I492" s="849">
        <v>775.9000244140625</v>
      </c>
      <c r="J492" s="849">
        <v>1</v>
      </c>
      <c r="K492" s="850">
        <v>775.9000244140625</v>
      </c>
    </row>
    <row r="493" spans="1:11" ht="14.4" customHeight="1" x14ac:dyDescent="0.3">
      <c r="A493" s="831" t="s">
        <v>567</v>
      </c>
      <c r="B493" s="832" t="s">
        <v>568</v>
      </c>
      <c r="C493" s="835" t="s">
        <v>589</v>
      </c>
      <c r="D493" s="863" t="s">
        <v>590</v>
      </c>
      <c r="E493" s="835" t="s">
        <v>2618</v>
      </c>
      <c r="F493" s="863" t="s">
        <v>2619</v>
      </c>
      <c r="G493" s="835" t="s">
        <v>2648</v>
      </c>
      <c r="H493" s="835" t="s">
        <v>2649</v>
      </c>
      <c r="I493" s="849">
        <v>601.45001220703125</v>
      </c>
      <c r="J493" s="849">
        <v>1</v>
      </c>
      <c r="K493" s="850">
        <v>601.45001220703125</v>
      </c>
    </row>
    <row r="494" spans="1:11" ht="14.4" customHeight="1" x14ac:dyDescent="0.3">
      <c r="A494" s="831" t="s">
        <v>567</v>
      </c>
      <c r="B494" s="832" t="s">
        <v>568</v>
      </c>
      <c r="C494" s="835" t="s">
        <v>589</v>
      </c>
      <c r="D494" s="863" t="s">
        <v>590</v>
      </c>
      <c r="E494" s="835" t="s">
        <v>2618</v>
      </c>
      <c r="F494" s="863" t="s">
        <v>2619</v>
      </c>
      <c r="G494" s="835" t="s">
        <v>2652</v>
      </c>
      <c r="H494" s="835" t="s">
        <v>2653</v>
      </c>
      <c r="I494" s="849">
        <v>650.33001708984375</v>
      </c>
      <c r="J494" s="849">
        <v>2</v>
      </c>
      <c r="K494" s="850">
        <v>1300.6500244140625</v>
      </c>
    </row>
    <row r="495" spans="1:11" ht="14.4" customHeight="1" x14ac:dyDescent="0.3">
      <c r="A495" s="831" t="s">
        <v>567</v>
      </c>
      <c r="B495" s="832" t="s">
        <v>568</v>
      </c>
      <c r="C495" s="835" t="s">
        <v>589</v>
      </c>
      <c r="D495" s="863" t="s">
        <v>590</v>
      </c>
      <c r="E495" s="835" t="s">
        <v>2618</v>
      </c>
      <c r="F495" s="863" t="s">
        <v>2619</v>
      </c>
      <c r="G495" s="835" t="s">
        <v>2656</v>
      </c>
      <c r="H495" s="835" t="s">
        <v>2657</v>
      </c>
      <c r="I495" s="849">
        <v>338.77999877929687</v>
      </c>
      <c r="J495" s="849">
        <v>10</v>
      </c>
      <c r="K495" s="850">
        <v>3387.8199462890625</v>
      </c>
    </row>
    <row r="496" spans="1:11" ht="14.4" customHeight="1" x14ac:dyDescent="0.3">
      <c r="A496" s="831" t="s">
        <v>567</v>
      </c>
      <c r="B496" s="832" t="s">
        <v>568</v>
      </c>
      <c r="C496" s="835" t="s">
        <v>589</v>
      </c>
      <c r="D496" s="863" t="s">
        <v>590</v>
      </c>
      <c r="E496" s="835" t="s">
        <v>2618</v>
      </c>
      <c r="F496" s="863" t="s">
        <v>2619</v>
      </c>
      <c r="G496" s="835" t="s">
        <v>2658</v>
      </c>
      <c r="H496" s="835" t="s">
        <v>2659</v>
      </c>
      <c r="I496" s="849">
        <v>411.3699951171875</v>
      </c>
      <c r="J496" s="849">
        <v>13</v>
      </c>
      <c r="K496" s="850">
        <v>5347.7900390625</v>
      </c>
    </row>
    <row r="497" spans="1:11" ht="14.4" customHeight="1" x14ac:dyDescent="0.3">
      <c r="A497" s="831" t="s">
        <v>567</v>
      </c>
      <c r="B497" s="832" t="s">
        <v>568</v>
      </c>
      <c r="C497" s="835" t="s">
        <v>589</v>
      </c>
      <c r="D497" s="863" t="s">
        <v>590</v>
      </c>
      <c r="E497" s="835" t="s">
        <v>2618</v>
      </c>
      <c r="F497" s="863" t="s">
        <v>2619</v>
      </c>
      <c r="G497" s="835" t="s">
        <v>2670</v>
      </c>
      <c r="H497" s="835" t="s">
        <v>2671</v>
      </c>
      <c r="I497" s="849">
        <v>118.58000183105469</v>
      </c>
      <c r="J497" s="849">
        <v>110</v>
      </c>
      <c r="K497" s="850">
        <v>13043.810546875</v>
      </c>
    </row>
    <row r="498" spans="1:11" ht="14.4" customHeight="1" x14ac:dyDescent="0.3">
      <c r="A498" s="831" t="s">
        <v>567</v>
      </c>
      <c r="B498" s="832" t="s">
        <v>568</v>
      </c>
      <c r="C498" s="835" t="s">
        <v>589</v>
      </c>
      <c r="D498" s="863" t="s">
        <v>590</v>
      </c>
      <c r="E498" s="835" t="s">
        <v>2618</v>
      </c>
      <c r="F498" s="863" t="s">
        <v>2619</v>
      </c>
      <c r="G498" s="835" t="s">
        <v>2672</v>
      </c>
      <c r="H498" s="835" t="s">
        <v>2673</v>
      </c>
      <c r="I498" s="849">
        <v>723.58001708984375</v>
      </c>
      <c r="J498" s="849">
        <v>20</v>
      </c>
      <c r="K498" s="850">
        <v>14471.599609375</v>
      </c>
    </row>
    <row r="499" spans="1:11" ht="14.4" customHeight="1" x14ac:dyDescent="0.3">
      <c r="A499" s="831" t="s">
        <v>567</v>
      </c>
      <c r="B499" s="832" t="s">
        <v>568</v>
      </c>
      <c r="C499" s="835" t="s">
        <v>589</v>
      </c>
      <c r="D499" s="863" t="s">
        <v>590</v>
      </c>
      <c r="E499" s="835" t="s">
        <v>2618</v>
      </c>
      <c r="F499" s="863" t="s">
        <v>2619</v>
      </c>
      <c r="G499" s="835" t="s">
        <v>2674</v>
      </c>
      <c r="H499" s="835" t="s">
        <v>2675</v>
      </c>
      <c r="I499" s="849">
        <v>723.58001708984375</v>
      </c>
      <c r="J499" s="849">
        <v>14</v>
      </c>
      <c r="K499" s="850">
        <v>10130.1201171875</v>
      </c>
    </row>
    <row r="500" spans="1:11" ht="14.4" customHeight="1" x14ac:dyDescent="0.3">
      <c r="A500" s="831" t="s">
        <v>567</v>
      </c>
      <c r="B500" s="832" t="s">
        <v>568</v>
      </c>
      <c r="C500" s="835" t="s">
        <v>589</v>
      </c>
      <c r="D500" s="863" t="s">
        <v>590</v>
      </c>
      <c r="E500" s="835" t="s">
        <v>2618</v>
      </c>
      <c r="F500" s="863" t="s">
        <v>2619</v>
      </c>
      <c r="G500" s="835" t="s">
        <v>2688</v>
      </c>
      <c r="H500" s="835" t="s">
        <v>2689</v>
      </c>
      <c r="I500" s="849">
        <v>1144.75</v>
      </c>
      <c r="J500" s="849">
        <v>2</v>
      </c>
      <c r="K500" s="850">
        <v>2289.5</v>
      </c>
    </row>
    <row r="501" spans="1:11" ht="14.4" customHeight="1" x14ac:dyDescent="0.3">
      <c r="A501" s="831" t="s">
        <v>567</v>
      </c>
      <c r="B501" s="832" t="s">
        <v>568</v>
      </c>
      <c r="C501" s="835" t="s">
        <v>589</v>
      </c>
      <c r="D501" s="863" t="s">
        <v>590</v>
      </c>
      <c r="E501" s="835" t="s">
        <v>2618</v>
      </c>
      <c r="F501" s="863" t="s">
        <v>2619</v>
      </c>
      <c r="G501" s="835" t="s">
        <v>2990</v>
      </c>
      <c r="H501" s="835" t="s">
        <v>2991</v>
      </c>
      <c r="I501" s="849">
        <v>286.22500610351562</v>
      </c>
      <c r="J501" s="849">
        <v>4</v>
      </c>
      <c r="K501" s="850">
        <v>1144.8800048828125</v>
      </c>
    </row>
    <row r="502" spans="1:11" ht="14.4" customHeight="1" x14ac:dyDescent="0.3">
      <c r="A502" s="831" t="s">
        <v>567</v>
      </c>
      <c r="B502" s="832" t="s">
        <v>568</v>
      </c>
      <c r="C502" s="835" t="s">
        <v>589</v>
      </c>
      <c r="D502" s="863" t="s">
        <v>590</v>
      </c>
      <c r="E502" s="835" t="s">
        <v>2618</v>
      </c>
      <c r="F502" s="863" t="s">
        <v>2619</v>
      </c>
      <c r="G502" s="835" t="s">
        <v>2992</v>
      </c>
      <c r="H502" s="835" t="s">
        <v>2993</v>
      </c>
      <c r="I502" s="849">
        <v>1112.6400146484375</v>
      </c>
      <c r="J502" s="849">
        <v>1</v>
      </c>
      <c r="K502" s="850">
        <v>1112.6400146484375</v>
      </c>
    </row>
    <row r="503" spans="1:11" ht="14.4" customHeight="1" x14ac:dyDescent="0.3">
      <c r="A503" s="831" t="s">
        <v>567</v>
      </c>
      <c r="B503" s="832" t="s">
        <v>568</v>
      </c>
      <c r="C503" s="835" t="s">
        <v>589</v>
      </c>
      <c r="D503" s="863" t="s">
        <v>590</v>
      </c>
      <c r="E503" s="835" t="s">
        <v>2618</v>
      </c>
      <c r="F503" s="863" t="s">
        <v>2619</v>
      </c>
      <c r="G503" s="835" t="s">
        <v>2994</v>
      </c>
      <c r="H503" s="835" t="s">
        <v>2995</v>
      </c>
      <c r="I503" s="849">
        <v>66.5</v>
      </c>
      <c r="J503" s="849">
        <v>5</v>
      </c>
      <c r="K503" s="850">
        <v>332.5</v>
      </c>
    </row>
    <row r="504" spans="1:11" ht="14.4" customHeight="1" x14ac:dyDescent="0.3">
      <c r="A504" s="831" t="s">
        <v>567</v>
      </c>
      <c r="B504" s="832" t="s">
        <v>568</v>
      </c>
      <c r="C504" s="835" t="s">
        <v>589</v>
      </c>
      <c r="D504" s="863" t="s">
        <v>590</v>
      </c>
      <c r="E504" s="835" t="s">
        <v>2618</v>
      </c>
      <c r="F504" s="863" t="s">
        <v>2619</v>
      </c>
      <c r="G504" s="835" t="s">
        <v>2792</v>
      </c>
      <c r="H504" s="835" t="s">
        <v>2793</v>
      </c>
      <c r="I504" s="849">
        <v>981.24998474121094</v>
      </c>
      <c r="J504" s="849">
        <v>4</v>
      </c>
      <c r="K504" s="850">
        <v>3924.9999389648437</v>
      </c>
    </row>
    <row r="505" spans="1:11" ht="14.4" customHeight="1" x14ac:dyDescent="0.3">
      <c r="A505" s="831" t="s">
        <v>567</v>
      </c>
      <c r="B505" s="832" t="s">
        <v>568</v>
      </c>
      <c r="C505" s="835" t="s">
        <v>589</v>
      </c>
      <c r="D505" s="863" t="s">
        <v>590</v>
      </c>
      <c r="E505" s="835" t="s">
        <v>2618</v>
      </c>
      <c r="F505" s="863" t="s">
        <v>2619</v>
      </c>
      <c r="G505" s="835" t="s">
        <v>2996</v>
      </c>
      <c r="H505" s="835" t="s">
        <v>2997</v>
      </c>
      <c r="I505" s="849">
        <v>118.58000183105469</v>
      </c>
      <c r="J505" s="849">
        <v>25</v>
      </c>
      <c r="K505" s="850">
        <v>2964.5</v>
      </c>
    </row>
    <row r="506" spans="1:11" ht="14.4" customHeight="1" x14ac:dyDescent="0.3">
      <c r="A506" s="831" t="s">
        <v>567</v>
      </c>
      <c r="B506" s="832" t="s">
        <v>568</v>
      </c>
      <c r="C506" s="835" t="s">
        <v>589</v>
      </c>
      <c r="D506" s="863" t="s">
        <v>590</v>
      </c>
      <c r="E506" s="835" t="s">
        <v>2618</v>
      </c>
      <c r="F506" s="863" t="s">
        <v>2619</v>
      </c>
      <c r="G506" s="835" t="s">
        <v>2998</v>
      </c>
      <c r="H506" s="835" t="s">
        <v>2999</v>
      </c>
      <c r="I506" s="849">
        <v>191.09999847412109</v>
      </c>
      <c r="J506" s="849">
        <v>9</v>
      </c>
      <c r="K506" s="850">
        <v>1705.199951171875</v>
      </c>
    </row>
    <row r="507" spans="1:11" ht="14.4" customHeight="1" x14ac:dyDescent="0.3">
      <c r="A507" s="831" t="s">
        <v>567</v>
      </c>
      <c r="B507" s="832" t="s">
        <v>568</v>
      </c>
      <c r="C507" s="835" t="s">
        <v>589</v>
      </c>
      <c r="D507" s="863" t="s">
        <v>590</v>
      </c>
      <c r="E507" s="835" t="s">
        <v>2618</v>
      </c>
      <c r="F507" s="863" t="s">
        <v>2619</v>
      </c>
      <c r="G507" s="835" t="s">
        <v>3000</v>
      </c>
      <c r="H507" s="835" t="s">
        <v>3001</v>
      </c>
      <c r="I507" s="849">
        <v>40.014999389648438</v>
      </c>
      <c r="J507" s="849">
        <v>5</v>
      </c>
      <c r="K507" s="850">
        <v>200.08000183105469</v>
      </c>
    </row>
    <row r="508" spans="1:11" ht="14.4" customHeight="1" x14ac:dyDescent="0.3">
      <c r="A508" s="831" t="s">
        <v>567</v>
      </c>
      <c r="B508" s="832" t="s">
        <v>568</v>
      </c>
      <c r="C508" s="835" t="s">
        <v>589</v>
      </c>
      <c r="D508" s="863" t="s">
        <v>590</v>
      </c>
      <c r="E508" s="835" t="s">
        <v>2618</v>
      </c>
      <c r="F508" s="863" t="s">
        <v>2619</v>
      </c>
      <c r="G508" s="835" t="s">
        <v>2818</v>
      </c>
      <c r="H508" s="835" t="s">
        <v>3002</v>
      </c>
      <c r="I508" s="849">
        <v>42.349998474121094</v>
      </c>
      <c r="J508" s="849">
        <v>180</v>
      </c>
      <c r="K508" s="850">
        <v>7623</v>
      </c>
    </row>
    <row r="509" spans="1:11" ht="14.4" customHeight="1" x14ac:dyDescent="0.3">
      <c r="A509" s="831" t="s">
        <v>567</v>
      </c>
      <c r="B509" s="832" t="s">
        <v>568</v>
      </c>
      <c r="C509" s="835" t="s">
        <v>589</v>
      </c>
      <c r="D509" s="863" t="s">
        <v>590</v>
      </c>
      <c r="E509" s="835" t="s">
        <v>2618</v>
      </c>
      <c r="F509" s="863" t="s">
        <v>2619</v>
      </c>
      <c r="G509" s="835" t="s">
        <v>2816</v>
      </c>
      <c r="H509" s="835" t="s">
        <v>2820</v>
      </c>
      <c r="I509" s="849">
        <v>42.349998474121094</v>
      </c>
      <c r="J509" s="849">
        <v>300</v>
      </c>
      <c r="K509" s="850">
        <v>12705</v>
      </c>
    </row>
    <row r="510" spans="1:11" ht="14.4" customHeight="1" x14ac:dyDescent="0.3">
      <c r="A510" s="831" t="s">
        <v>567</v>
      </c>
      <c r="B510" s="832" t="s">
        <v>568</v>
      </c>
      <c r="C510" s="835" t="s">
        <v>589</v>
      </c>
      <c r="D510" s="863" t="s">
        <v>590</v>
      </c>
      <c r="E510" s="835" t="s">
        <v>2618</v>
      </c>
      <c r="F510" s="863" t="s">
        <v>2619</v>
      </c>
      <c r="G510" s="835" t="s">
        <v>3003</v>
      </c>
      <c r="H510" s="835" t="s">
        <v>3004</v>
      </c>
      <c r="I510" s="849">
        <v>42.349998474121094</v>
      </c>
      <c r="J510" s="849">
        <v>120</v>
      </c>
      <c r="K510" s="850">
        <v>5082.0999145507812</v>
      </c>
    </row>
    <row r="511" spans="1:11" ht="14.4" customHeight="1" x14ac:dyDescent="0.3">
      <c r="A511" s="831" t="s">
        <v>567</v>
      </c>
      <c r="B511" s="832" t="s">
        <v>568</v>
      </c>
      <c r="C511" s="835" t="s">
        <v>589</v>
      </c>
      <c r="D511" s="863" t="s">
        <v>590</v>
      </c>
      <c r="E511" s="835" t="s">
        <v>2618</v>
      </c>
      <c r="F511" s="863" t="s">
        <v>2619</v>
      </c>
      <c r="G511" s="835" t="s">
        <v>3005</v>
      </c>
      <c r="H511" s="835" t="s">
        <v>3006</v>
      </c>
      <c r="I511" s="849">
        <v>42.349998474121094</v>
      </c>
      <c r="J511" s="849">
        <v>120</v>
      </c>
      <c r="K511" s="850">
        <v>5082.0999755859375</v>
      </c>
    </row>
    <row r="512" spans="1:11" ht="14.4" customHeight="1" x14ac:dyDescent="0.3">
      <c r="A512" s="831" t="s">
        <v>567</v>
      </c>
      <c r="B512" s="832" t="s">
        <v>568</v>
      </c>
      <c r="C512" s="835" t="s">
        <v>589</v>
      </c>
      <c r="D512" s="863" t="s">
        <v>590</v>
      </c>
      <c r="E512" s="835" t="s">
        <v>2618</v>
      </c>
      <c r="F512" s="863" t="s">
        <v>2619</v>
      </c>
      <c r="G512" s="835" t="s">
        <v>3007</v>
      </c>
      <c r="H512" s="835" t="s">
        <v>3008</v>
      </c>
      <c r="I512" s="849">
        <v>42.349998474121094</v>
      </c>
      <c r="J512" s="849">
        <v>120</v>
      </c>
      <c r="K512" s="850">
        <v>5082.0999755859375</v>
      </c>
    </row>
    <row r="513" spans="1:11" ht="14.4" customHeight="1" x14ac:dyDescent="0.3">
      <c r="A513" s="831" t="s">
        <v>567</v>
      </c>
      <c r="B513" s="832" t="s">
        <v>568</v>
      </c>
      <c r="C513" s="835" t="s">
        <v>589</v>
      </c>
      <c r="D513" s="863" t="s">
        <v>590</v>
      </c>
      <c r="E513" s="835" t="s">
        <v>2618</v>
      </c>
      <c r="F513" s="863" t="s">
        <v>2619</v>
      </c>
      <c r="G513" s="835" t="s">
        <v>2825</v>
      </c>
      <c r="H513" s="835" t="s">
        <v>3009</v>
      </c>
      <c r="I513" s="849">
        <v>42.343332926432289</v>
      </c>
      <c r="J513" s="849">
        <v>180</v>
      </c>
      <c r="K513" s="850">
        <v>7623.050048828125</v>
      </c>
    </row>
    <row r="514" spans="1:11" ht="14.4" customHeight="1" x14ac:dyDescent="0.3">
      <c r="A514" s="831" t="s">
        <v>567</v>
      </c>
      <c r="B514" s="832" t="s">
        <v>568</v>
      </c>
      <c r="C514" s="835" t="s">
        <v>589</v>
      </c>
      <c r="D514" s="863" t="s">
        <v>590</v>
      </c>
      <c r="E514" s="835" t="s">
        <v>2618</v>
      </c>
      <c r="F514" s="863" t="s">
        <v>2619</v>
      </c>
      <c r="G514" s="835" t="s">
        <v>2831</v>
      </c>
      <c r="H514" s="835" t="s">
        <v>2832</v>
      </c>
      <c r="I514" s="849">
        <v>362.10000610351562</v>
      </c>
      <c r="J514" s="849">
        <v>1</v>
      </c>
      <c r="K514" s="850">
        <v>362.10000610351562</v>
      </c>
    </row>
    <row r="515" spans="1:11" ht="14.4" customHeight="1" x14ac:dyDescent="0.3">
      <c r="A515" s="831" t="s">
        <v>567</v>
      </c>
      <c r="B515" s="832" t="s">
        <v>568</v>
      </c>
      <c r="C515" s="835" t="s">
        <v>589</v>
      </c>
      <c r="D515" s="863" t="s">
        <v>590</v>
      </c>
      <c r="E515" s="835" t="s">
        <v>2618</v>
      </c>
      <c r="F515" s="863" t="s">
        <v>2619</v>
      </c>
      <c r="G515" s="835" t="s">
        <v>2833</v>
      </c>
      <c r="H515" s="835" t="s">
        <v>2834</v>
      </c>
      <c r="I515" s="849">
        <v>809</v>
      </c>
      <c r="J515" s="849">
        <v>2</v>
      </c>
      <c r="K515" s="850">
        <v>1618</v>
      </c>
    </row>
    <row r="516" spans="1:11" ht="14.4" customHeight="1" x14ac:dyDescent="0.3">
      <c r="A516" s="831" t="s">
        <v>567</v>
      </c>
      <c r="B516" s="832" t="s">
        <v>568</v>
      </c>
      <c r="C516" s="835" t="s">
        <v>589</v>
      </c>
      <c r="D516" s="863" t="s">
        <v>590</v>
      </c>
      <c r="E516" s="835" t="s">
        <v>2618</v>
      </c>
      <c r="F516" s="863" t="s">
        <v>2619</v>
      </c>
      <c r="G516" s="835" t="s">
        <v>3010</v>
      </c>
      <c r="H516" s="835" t="s">
        <v>3011</v>
      </c>
      <c r="I516" s="849">
        <v>35.400001525878906</v>
      </c>
      <c r="J516" s="849">
        <v>25</v>
      </c>
      <c r="K516" s="850">
        <v>885.1199951171875</v>
      </c>
    </row>
    <row r="517" spans="1:11" ht="14.4" customHeight="1" x14ac:dyDescent="0.3">
      <c r="A517" s="831" t="s">
        <v>567</v>
      </c>
      <c r="B517" s="832" t="s">
        <v>568</v>
      </c>
      <c r="C517" s="835" t="s">
        <v>589</v>
      </c>
      <c r="D517" s="863" t="s">
        <v>590</v>
      </c>
      <c r="E517" s="835" t="s">
        <v>2618</v>
      </c>
      <c r="F517" s="863" t="s">
        <v>2619</v>
      </c>
      <c r="G517" s="835" t="s">
        <v>3012</v>
      </c>
      <c r="H517" s="835" t="s">
        <v>3013</v>
      </c>
      <c r="I517" s="849">
        <v>118.58000183105469</v>
      </c>
      <c r="J517" s="849">
        <v>40</v>
      </c>
      <c r="K517" s="850">
        <v>4743.2000732421875</v>
      </c>
    </row>
    <row r="518" spans="1:11" ht="14.4" customHeight="1" x14ac:dyDescent="0.3">
      <c r="A518" s="831" t="s">
        <v>567</v>
      </c>
      <c r="B518" s="832" t="s">
        <v>568</v>
      </c>
      <c r="C518" s="835" t="s">
        <v>589</v>
      </c>
      <c r="D518" s="863" t="s">
        <v>590</v>
      </c>
      <c r="E518" s="835" t="s">
        <v>2618</v>
      </c>
      <c r="F518" s="863" t="s">
        <v>2619</v>
      </c>
      <c r="G518" s="835" t="s">
        <v>3014</v>
      </c>
      <c r="H518" s="835" t="s">
        <v>3015</v>
      </c>
      <c r="I518" s="849">
        <v>776.82000732421875</v>
      </c>
      <c r="J518" s="849">
        <v>1</v>
      </c>
      <c r="K518" s="850">
        <v>776.82000732421875</v>
      </c>
    </row>
    <row r="519" spans="1:11" ht="14.4" customHeight="1" x14ac:dyDescent="0.3">
      <c r="A519" s="831" t="s">
        <v>567</v>
      </c>
      <c r="B519" s="832" t="s">
        <v>568</v>
      </c>
      <c r="C519" s="835" t="s">
        <v>589</v>
      </c>
      <c r="D519" s="863" t="s">
        <v>590</v>
      </c>
      <c r="E519" s="835" t="s">
        <v>2618</v>
      </c>
      <c r="F519" s="863" t="s">
        <v>2619</v>
      </c>
      <c r="G519" s="835" t="s">
        <v>3016</v>
      </c>
      <c r="H519" s="835" t="s">
        <v>3017</v>
      </c>
      <c r="I519" s="849">
        <v>175.44999694824219</v>
      </c>
      <c r="J519" s="849">
        <v>194</v>
      </c>
      <c r="K519" s="850">
        <v>34037.300048828125</v>
      </c>
    </row>
    <row r="520" spans="1:11" ht="14.4" customHeight="1" x14ac:dyDescent="0.3">
      <c r="A520" s="831" t="s">
        <v>567</v>
      </c>
      <c r="B520" s="832" t="s">
        <v>568</v>
      </c>
      <c r="C520" s="835" t="s">
        <v>589</v>
      </c>
      <c r="D520" s="863" t="s">
        <v>590</v>
      </c>
      <c r="E520" s="835" t="s">
        <v>2618</v>
      </c>
      <c r="F520" s="863" t="s">
        <v>2619</v>
      </c>
      <c r="G520" s="835" t="s">
        <v>2837</v>
      </c>
      <c r="H520" s="835" t="s">
        <v>2838</v>
      </c>
      <c r="I520" s="849">
        <v>1122.8742850167412</v>
      </c>
      <c r="J520" s="849">
        <v>10</v>
      </c>
      <c r="K520" s="850">
        <v>11228.72998046875</v>
      </c>
    </row>
    <row r="521" spans="1:11" ht="14.4" customHeight="1" x14ac:dyDescent="0.3">
      <c r="A521" s="831" t="s">
        <v>567</v>
      </c>
      <c r="B521" s="832" t="s">
        <v>568</v>
      </c>
      <c r="C521" s="835" t="s">
        <v>589</v>
      </c>
      <c r="D521" s="863" t="s">
        <v>590</v>
      </c>
      <c r="E521" s="835" t="s">
        <v>2618</v>
      </c>
      <c r="F521" s="863" t="s">
        <v>2619</v>
      </c>
      <c r="G521" s="835" t="s">
        <v>3018</v>
      </c>
      <c r="H521" s="835" t="s">
        <v>3019</v>
      </c>
      <c r="I521" s="849">
        <v>227.60000610351562</v>
      </c>
      <c r="J521" s="849">
        <v>4</v>
      </c>
      <c r="K521" s="850">
        <v>910.4000244140625</v>
      </c>
    </row>
    <row r="522" spans="1:11" ht="14.4" customHeight="1" x14ac:dyDescent="0.3">
      <c r="A522" s="831" t="s">
        <v>567</v>
      </c>
      <c r="B522" s="832" t="s">
        <v>568</v>
      </c>
      <c r="C522" s="835" t="s">
        <v>589</v>
      </c>
      <c r="D522" s="863" t="s">
        <v>590</v>
      </c>
      <c r="E522" s="835" t="s">
        <v>2618</v>
      </c>
      <c r="F522" s="863" t="s">
        <v>2619</v>
      </c>
      <c r="G522" s="835" t="s">
        <v>3020</v>
      </c>
      <c r="H522" s="835" t="s">
        <v>3021</v>
      </c>
      <c r="I522" s="849">
        <v>563.260009765625</v>
      </c>
      <c r="J522" s="849">
        <v>1</v>
      </c>
      <c r="K522" s="850">
        <v>563.260009765625</v>
      </c>
    </row>
    <row r="523" spans="1:11" ht="14.4" customHeight="1" x14ac:dyDescent="0.3">
      <c r="A523" s="831" t="s">
        <v>567</v>
      </c>
      <c r="B523" s="832" t="s">
        <v>568</v>
      </c>
      <c r="C523" s="835" t="s">
        <v>589</v>
      </c>
      <c r="D523" s="863" t="s">
        <v>590</v>
      </c>
      <c r="E523" s="835" t="s">
        <v>2618</v>
      </c>
      <c r="F523" s="863" t="s">
        <v>2619</v>
      </c>
      <c r="G523" s="835" t="s">
        <v>2874</v>
      </c>
      <c r="H523" s="835" t="s">
        <v>2875</v>
      </c>
      <c r="I523" s="849">
        <v>269.10000610351562</v>
      </c>
      <c r="J523" s="849">
        <v>6</v>
      </c>
      <c r="K523" s="850">
        <v>1614.5999755859375</v>
      </c>
    </row>
    <row r="524" spans="1:11" ht="14.4" customHeight="1" x14ac:dyDescent="0.3">
      <c r="A524" s="831" t="s">
        <v>567</v>
      </c>
      <c r="B524" s="832" t="s">
        <v>568</v>
      </c>
      <c r="C524" s="835" t="s">
        <v>589</v>
      </c>
      <c r="D524" s="863" t="s">
        <v>590</v>
      </c>
      <c r="E524" s="835" t="s">
        <v>2618</v>
      </c>
      <c r="F524" s="863" t="s">
        <v>2619</v>
      </c>
      <c r="G524" s="835" t="s">
        <v>2876</v>
      </c>
      <c r="H524" s="835" t="s">
        <v>2877</v>
      </c>
      <c r="I524" s="849">
        <v>309.45999145507812</v>
      </c>
      <c r="J524" s="849">
        <v>1</v>
      </c>
      <c r="K524" s="850">
        <v>309.45999145507812</v>
      </c>
    </row>
    <row r="525" spans="1:11" ht="14.4" customHeight="1" x14ac:dyDescent="0.3">
      <c r="A525" s="831" t="s">
        <v>567</v>
      </c>
      <c r="B525" s="832" t="s">
        <v>568</v>
      </c>
      <c r="C525" s="835" t="s">
        <v>589</v>
      </c>
      <c r="D525" s="863" t="s">
        <v>590</v>
      </c>
      <c r="E525" s="835" t="s">
        <v>2618</v>
      </c>
      <c r="F525" s="863" t="s">
        <v>2619</v>
      </c>
      <c r="G525" s="835" t="s">
        <v>2880</v>
      </c>
      <c r="H525" s="835" t="s">
        <v>2881</v>
      </c>
      <c r="I525" s="849">
        <v>246.66999816894531</v>
      </c>
      <c r="J525" s="849">
        <v>3</v>
      </c>
      <c r="K525" s="850">
        <v>740.02001953125</v>
      </c>
    </row>
    <row r="526" spans="1:11" ht="14.4" customHeight="1" x14ac:dyDescent="0.3">
      <c r="A526" s="831" t="s">
        <v>567</v>
      </c>
      <c r="B526" s="832" t="s">
        <v>568</v>
      </c>
      <c r="C526" s="835" t="s">
        <v>589</v>
      </c>
      <c r="D526" s="863" t="s">
        <v>590</v>
      </c>
      <c r="E526" s="835" t="s">
        <v>2618</v>
      </c>
      <c r="F526" s="863" t="s">
        <v>2619</v>
      </c>
      <c r="G526" s="835" t="s">
        <v>2882</v>
      </c>
      <c r="H526" s="835" t="s">
        <v>2883</v>
      </c>
      <c r="I526" s="849">
        <v>269.10000610351562</v>
      </c>
      <c r="J526" s="849">
        <v>6</v>
      </c>
      <c r="K526" s="850">
        <v>1614.5999755859375</v>
      </c>
    </row>
    <row r="527" spans="1:11" ht="14.4" customHeight="1" x14ac:dyDescent="0.3">
      <c r="A527" s="831" t="s">
        <v>567</v>
      </c>
      <c r="B527" s="832" t="s">
        <v>568</v>
      </c>
      <c r="C527" s="835" t="s">
        <v>589</v>
      </c>
      <c r="D527" s="863" t="s">
        <v>590</v>
      </c>
      <c r="E527" s="835" t="s">
        <v>2618</v>
      </c>
      <c r="F527" s="863" t="s">
        <v>2619</v>
      </c>
      <c r="G527" s="835" t="s">
        <v>3022</v>
      </c>
      <c r="H527" s="835" t="s">
        <v>3023</v>
      </c>
      <c r="I527" s="849">
        <v>107.69000244140625</v>
      </c>
      <c r="J527" s="849">
        <v>40</v>
      </c>
      <c r="K527" s="850">
        <v>4307.60009765625</v>
      </c>
    </row>
    <row r="528" spans="1:11" ht="14.4" customHeight="1" x14ac:dyDescent="0.3">
      <c r="A528" s="831" t="s">
        <v>567</v>
      </c>
      <c r="B528" s="832" t="s">
        <v>568</v>
      </c>
      <c r="C528" s="835" t="s">
        <v>589</v>
      </c>
      <c r="D528" s="863" t="s">
        <v>590</v>
      </c>
      <c r="E528" s="835" t="s">
        <v>2618</v>
      </c>
      <c r="F528" s="863" t="s">
        <v>2619</v>
      </c>
      <c r="G528" s="835" t="s">
        <v>2920</v>
      </c>
      <c r="H528" s="835" t="s">
        <v>2921</v>
      </c>
      <c r="I528" s="849">
        <v>114.95999908447266</v>
      </c>
      <c r="J528" s="849">
        <v>50</v>
      </c>
      <c r="K528" s="850">
        <v>5748.0099487304687</v>
      </c>
    </row>
    <row r="529" spans="1:11" ht="14.4" customHeight="1" x14ac:dyDescent="0.3">
      <c r="A529" s="831" t="s">
        <v>567</v>
      </c>
      <c r="B529" s="832" t="s">
        <v>568</v>
      </c>
      <c r="C529" s="835" t="s">
        <v>589</v>
      </c>
      <c r="D529" s="863" t="s">
        <v>590</v>
      </c>
      <c r="E529" s="835" t="s">
        <v>2618</v>
      </c>
      <c r="F529" s="863" t="s">
        <v>2619</v>
      </c>
      <c r="G529" s="835" t="s">
        <v>2928</v>
      </c>
      <c r="H529" s="835" t="s">
        <v>2929</v>
      </c>
      <c r="I529" s="849">
        <v>282.28399658203125</v>
      </c>
      <c r="J529" s="849">
        <v>8</v>
      </c>
      <c r="K529" s="850">
        <v>2249.5199584960937</v>
      </c>
    </row>
    <row r="530" spans="1:11" ht="14.4" customHeight="1" x14ac:dyDescent="0.3">
      <c r="A530" s="831" t="s">
        <v>567</v>
      </c>
      <c r="B530" s="832" t="s">
        <v>568</v>
      </c>
      <c r="C530" s="835" t="s">
        <v>592</v>
      </c>
      <c r="D530" s="863" t="s">
        <v>593</v>
      </c>
      <c r="E530" s="835" t="s">
        <v>2261</v>
      </c>
      <c r="F530" s="863" t="s">
        <v>2262</v>
      </c>
      <c r="G530" s="835" t="s">
        <v>2932</v>
      </c>
      <c r="H530" s="835" t="s">
        <v>2933</v>
      </c>
      <c r="I530" s="849">
        <v>5.2800002098083496</v>
      </c>
      <c r="J530" s="849">
        <v>1250</v>
      </c>
      <c r="K530" s="850">
        <v>6598.5</v>
      </c>
    </row>
    <row r="531" spans="1:11" ht="14.4" customHeight="1" x14ac:dyDescent="0.3">
      <c r="A531" s="831" t="s">
        <v>567</v>
      </c>
      <c r="B531" s="832" t="s">
        <v>568</v>
      </c>
      <c r="C531" s="835" t="s">
        <v>592</v>
      </c>
      <c r="D531" s="863" t="s">
        <v>593</v>
      </c>
      <c r="E531" s="835" t="s">
        <v>2261</v>
      </c>
      <c r="F531" s="863" t="s">
        <v>2262</v>
      </c>
      <c r="G531" s="835" t="s">
        <v>2529</v>
      </c>
      <c r="H531" s="835" t="s">
        <v>2530</v>
      </c>
      <c r="I531" s="849">
        <v>0.62666666507720947</v>
      </c>
      <c r="J531" s="849">
        <v>1500</v>
      </c>
      <c r="K531" s="850">
        <v>940</v>
      </c>
    </row>
    <row r="532" spans="1:11" ht="14.4" customHeight="1" x14ac:dyDescent="0.3">
      <c r="A532" s="831" t="s">
        <v>567</v>
      </c>
      <c r="B532" s="832" t="s">
        <v>568</v>
      </c>
      <c r="C532" s="835" t="s">
        <v>592</v>
      </c>
      <c r="D532" s="863" t="s">
        <v>593</v>
      </c>
      <c r="E532" s="835" t="s">
        <v>2261</v>
      </c>
      <c r="F532" s="863" t="s">
        <v>2262</v>
      </c>
      <c r="G532" s="835" t="s">
        <v>3024</v>
      </c>
      <c r="H532" s="835" t="s">
        <v>3025</v>
      </c>
      <c r="I532" s="849">
        <v>3.0199999809265137</v>
      </c>
      <c r="J532" s="849">
        <v>200</v>
      </c>
      <c r="K532" s="850">
        <v>604</v>
      </c>
    </row>
    <row r="533" spans="1:11" ht="14.4" customHeight="1" x14ac:dyDescent="0.3">
      <c r="A533" s="831" t="s">
        <v>567</v>
      </c>
      <c r="B533" s="832" t="s">
        <v>568</v>
      </c>
      <c r="C533" s="835" t="s">
        <v>592</v>
      </c>
      <c r="D533" s="863" t="s">
        <v>593</v>
      </c>
      <c r="E533" s="835" t="s">
        <v>2261</v>
      </c>
      <c r="F533" s="863" t="s">
        <v>2262</v>
      </c>
      <c r="G533" s="835" t="s">
        <v>2531</v>
      </c>
      <c r="H533" s="835" t="s">
        <v>2532</v>
      </c>
      <c r="I533" s="849">
        <v>1.2899999618530273</v>
      </c>
      <c r="J533" s="849">
        <v>300</v>
      </c>
      <c r="K533" s="850">
        <v>387</v>
      </c>
    </row>
    <row r="534" spans="1:11" ht="14.4" customHeight="1" x14ac:dyDescent="0.3">
      <c r="A534" s="831" t="s">
        <v>567</v>
      </c>
      <c r="B534" s="832" t="s">
        <v>568</v>
      </c>
      <c r="C534" s="835" t="s">
        <v>592</v>
      </c>
      <c r="D534" s="863" t="s">
        <v>593</v>
      </c>
      <c r="E534" s="835" t="s">
        <v>2261</v>
      </c>
      <c r="F534" s="863" t="s">
        <v>2262</v>
      </c>
      <c r="G534" s="835" t="s">
        <v>2535</v>
      </c>
      <c r="H534" s="835" t="s">
        <v>2536</v>
      </c>
      <c r="I534" s="849">
        <v>1.1749999523162842</v>
      </c>
      <c r="J534" s="849">
        <v>2000</v>
      </c>
      <c r="K534" s="850">
        <v>2350</v>
      </c>
    </row>
    <row r="535" spans="1:11" ht="14.4" customHeight="1" x14ac:dyDescent="0.3">
      <c r="A535" s="831" t="s">
        <v>567</v>
      </c>
      <c r="B535" s="832" t="s">
        <v>568</v>
      </c>
      <c r="C535" s="835" t="s">
        <v>592</v>
      </c>
      <c r="D535" s="863" t="s">
        <v>593</v>
      </c>
      <c r="E535" s="835" t="s">
        <v>2261</v>
      </c>
      <c r="F535" s="863" t="s">
        <v>2262</v>
      </c>
      <c r="G535" s="835" t="s">
        <v>2537</v>
      </c>
      <c r="H535" s="835" t="s">
        <v>2538</v>
      </c>
      <c r="I535" s="849">
        <v>0.25</v>
      </c>
      <c r="J535" s="849">
        <v>25000</v>
      </c>
      <c r="K535" s="850">
        <v>6325</v>
      </c>
    </row>
    <row r="536" spans="1:11" ht="14.4" customHeight="1" x14ac:dyDescent="0.3">
      <c r="A536" s="831" t="s">
        <v>567</v>
      </c>
      <c r="B536" s="832" t="s">
        <v>568</v>
      </c>
      <c r="C536" s="835" t="s">
        <v>592</v>
      </c>
      <c r="D536" s="863" t="s">
        <v>593</v>
      </c>
      <c r="E536" s="835" t="s">
        <v>2261</v>
      </c>
      <c r="F536" s="863" t="s">
        <v>2262</v>
      </c>
      <c r="G536" s="835" t="s">
        <v>2934</v>
      </c>
      <c r="H536" s="835" t="s">
        <v>2935</v>
      </c>
      <c r="I536" s="849">
        <v>166.94999694824219</v>
      </c>
      <c r="J536" s="849">
        <v>1</v>
      </c>
      <c r="K536" s="850">
        <v>166.94999694824219</v>
      </c>
    </row>
    <row r="537" spans="1:11" ht="14.4" customHeight="1" x14ac:dyDescent="0.3">
      <c r="A537" s="831" t="s">
        <v>567</v>
      </c>
      <c r="B537" s="832" t="s">
        <v>568</v>
      </c>
      <c r="C537" s="835" t="s">
        <v>592</v>
      </c>
      <c r="D537" s="863" t="s">
        <v>593</v>
      </c>
      <c r="E537" s="835" t="s">
        <v>2261</v>
      </c>
      <c r="F537" s="863" t="s">
        <v>2262</v>
      </c>
      <c r="G537" s="835" t="s">
        <v>3026</v>
      </c>
      <c r="H537" s="835" t="s">
        <v>3027</v>
      </c>
      <c r="I537" s="849">
        <v>790.8800048828125</v>
      </c>
      <c r="J537" s="849">
        <v>1</v>
      </c>
      <c r="K537" s="850">
        <v>790.8800048828125</v>
      </c>
    </row>
    <row r="538" spans="1:11" ht="14.4" customHeight="1" x14ac:dyDescent="0.3">
      <c r="A538" s="831" t="s">
        <v>567</v>
      </c>
      <c r="B538" s="832" t="s">
        <v>568</v>
      </c>
      <c r="C538" s="835" t="s">
        <v>592</v>
      </c>
      <c r="D538" s="863" t="s">
        <v>593</v>
      </c>
      <c r="E538" s="835" t="s">
        <v>2261</v>
      </c>
      <c r="F538" s="863" t="s">
        <v>2262</v>
      </c>
      <c r="G538" s="835" t="s">
        <v>3028</v>
      </c>
      <c r="H538" s="835" t="s">
        <v>3029</v>
      </c>
      <c r="I538" s="849">
        <v>355.35000610351562</v>
      </c>
      <c r="J538" s="849">
        <v>5</v>
      </c>
      <c r="K538" s="850">
        <v>1776.75</v>
      </c>
    </row>
    <row r="539" spans="1:11" ht="14.4" customHeight="1" x14ac:dyDescent="0.3">
      <c r="A539" s="831" t="s">
        <v>567</v>
      </c>
      <c r="B539" s="832" t="s">
        <v>568</v>
      </c>
      <c r="C539" s="835" t="s">
        <v>592</v>
      </c>
      <c r="D539" s="863" t="s">
        <v>593</v>
      </c>
      <c r="E539" s="835" t="s">
        <v>2261</v>
      </c>
      <c r="F539" s="863" t="s">
        <v>2262</v>
      </c>
      <c r="G539" s="835" t="s">
        <v>2263</v>
      </c>
      <c r="H539" s="835" t="s">
        <v>2264</v>
      </c>
      <c r="I539" s="849">
        <v>18.528333028157551</v>
      </c>
      <c r="J539" s="849">
        <v>1650</v>
      </c>
      <c r="K539" s="850">
        <v>30668.75</v>
      </c>
    </row>
    <row r="540" spans="1:11" ht="14.4" customHeight="1" x14ac:dyDescent="0.3">
      <c r="A540" s="831" t="s">
        <v>567</v>
      </c>
      <c r="B540" s="832" t="s">
        <v>568</v>
      </c>
      <c r="C540" s="835" t="s">
        <v>592</v>
      </c>
      <c r="D540" s="863" t="s">
        <v>593</v>
      </c>
      <c r="E540" s="835" t="s">
        <v>2261</v>
      </c>
      <c r="F540" s="863" t="s">
        <v>2262</v>
      </c>
      <c r="G540" s="835" t="s">
        <v>2936</v>
      </c>
      <c r="H540" s="835" t="s">
        <v>2937</v>
      </c>
      <c r="I540" s="849">
        <v>100.37999725341797</v>
      </c>
      <c r="J540" s="849">
        <v>10</v>
      </c>
      <c r="K540" s="850">
        <v>1003.7999877929687</v>
      </c>
    </row>
    <row r="541" spans="1:11" ht="14.4" customHeight="1" x14ac:dyDescent="0.3">
      <c r="A541" s="831" t="s">
        <v>567</v>
      </c>
      <c r="B541" s="832" t="s">
        <v>568</v>
      </c>
      <c r="C541" s="835" t="s">
        <v>592</v>
      </c>
      <c r="D541" s="863" t="s">
        <v>593</v>
      </c>
      <c r="E541" s="835" t="s">
        <v>2261</v>
      </c>
      <c r="F541" s="863" t="s">
        <v>2262</v>
      </c>
      <c r="G541" s="835" t="s">
        <v>2936</v>
      </c>
      <c r="H541" s="835" t="s">
        <v>2938</v>
      </c>
      <c r="I541" s="849">
        <v>98.405000686645508</v>
      </c>
      <c r="J541" s="849">
        <v>30</v>
      </c>
      <c r="K541" s="850">
        <v>2951.5799865722656</v>
      </c>
    </row>
    <row r="542" spans="1:11" ht="14.4" customHeight="1" x14ac:dyDescent="0.3">
      <c r="A542" s="831" t="s">
        <v>567</v>
      </c>
      <c r="B542" s="832" t="s">
        <v>568</v>
      </c>
      <c r="C542" s="835" t="s">
        <v>592</v>
      </c>
      <c r="D542" s="863" t="s">
        <v>593</v>
      </c>
      <c r="E542" s="835" t="s">
        <v>2261</v>
      </c>
      <c r="F542" s="863" t="s">
        <v>2262</v>
      </c>
      <c r="G542" s="835" t="s">
        <v>2541</v>
      </c>
      <c r="H542" s="835" t="s">
        <v>2542</v>
      </c>
      <c r="I542" s="849">
        <v>124.5099983215332</v>
      </c>
      <c r="J542" s="849">
        <v>50</v>
      </c>
      <c r="K542" s="850">
        <v>6213.010009765625</v>
      </c>
    </row>
    <row r="543" spans="1:11" ht="14.4" customHeight="1" x14ac:dyDescent="0.3">
      <c r="A543" s="831" t="s">
        <v>567</v>
      </c>
      <c r="B543" s="832" t="s">
        <v>568</v>
      </c>
      <c r="C543" s="835" t="s">
        <v>592</v>
      </c>
      <c r="D543" s="863" t="s">
        <v>593</v>
      </c>
      <c r="E543" s="835" t="s">
        <v>2261</v>
      </c>
      <c r="F543" s="863" t="s">
        <v>2262</v>
      </c>
      <c r="G543" s="835" t="s">
        <v>2265</v>
      </c>
      <c r="H543" s="835" t="s">
        <v>2266</v>
      </c>
      <c r="I543" s="849">
        <v>108.34999593098958</v>
      </c>
      <c r="J543" s="849">
        <v>30</v>
      </c>
      <c r="K543" s="850">
        <v>4643.6298828125</v>
      </c>
    </row>
    <row r="544" spans="1:11" ht="14.4" customHeight="1" x14ac:dyDescent="0.3">
      <c r="A544" s="831" t="s">
        <v>567</v>
      </c>
      <c r="B544" s="832" t="s">
        <v>568</v>
      </c>
      <c r="C544" s="835" t="s">
        <v>592</v>
      </c>
      <c r="D544" s="863" t="s">
        <v>593</v>
      </c>
      <c r="E544" s="835" t="s">
        <v>2261</v>
      </c>
      <c r="F544" s="863" t="s">
        <v>2262</v>
      </c>
      <c r="G544" s="835" t="s">
        <v>2271</v>
      </c>
      <c r="H544" s="835" t="s">
        <v>2272</v>
      </c>
      <c r="I544" s="849">
        <v>2.875</v>
      </c>
      <c r="J544" s="849">
        <v>100</v>
      </c>
      <c r="K544" s="850">
        <v>287.5</v>
      </c>
    </row>
    <row r="545" spans="1:11" ht="14.4" customHeight="1" x14ac:dyDescent="0.3">
      <c r="A545" s="831" t="s">
        <v>567</v>
      </c>
      <c r="B545" s="832" t="s">
        <v>568</v>
      </c>
      <c r="C545" s="835" t="s">
        <v>592</v>
      </c>
      <c r="D545" s="863" t="s">
        <v>593</v>
      </c>
      <c r="E545" s="835" t="s">
        <v>2261</v>
      </c>
      <c r="F545" s="863" t="s">
        <v>2262</v>
      </c>
      <c r="G545" s="835" t="s">
        <v>2273</v>
      </c>
      <c r="H545" s="835" t="s">
        <v>2274</v>
      </c>
      <c r="I545" s="849">
        <v>5.2750000953674316</v>
      </c>
      <c r="J545" s="849">
        <v>60</v>
      </c>
      <c r="K545" s="850">
        <v>316.59999847412109</v>
      </c>
    </row>
    <row r="546" spans="1:11" ht="14.4" customHeight="1" x14ac:dyDescent="0.3">
      <c r="A546" s="831" t="s">
        <v>567</v>
      </c>
      <c r="B546" s="832" t="s">
        <v>568</v>
      </c>
      <c r="C546" s="835" t="s">
        <v>592</v>
      </c>
      <c r="D546" s="863" t="s">
        <v>593</v>
      </c>
      <c r="E546" s="835" t="s">
        <v>2261</v>
      </c>
      <c r="F546" s="863" t="s">
        <v>2262</v>
      </c>
      <c r="G546" s="835" t="s">
        <v>2275</v>
      </c>
      <c r="H546" s="835" t="s">
        <v>2276</v>
      </c>
      <c r="I546" s="849">
        <v>139.57332865397134</v>
      </c>
      <c r="J546" s="849">
        <v>9</v>
      </c>
      <c r="K546" s="850">
        <v>1258.5199584960937</v>
      </c>
    </row>
    <row r="547" spans="1:11" ht="14.4" customHeight="1" x14ac:dyDescent="0.3">
      <c r="A547" s="831" t="s">
        <v>567</v>
      </c>
      <c r="B547" s="832" t="s">
        <v>568</v>
      </c>
      <c r="C547" s="835" t="s">
        <v>592</v>
      </c>
      <c r="D547" s="863" t="s">
        <v>593</v>
      </c>
      <c r="E547" s="835" t="s">
        <v>2261</v>
      </c>
      <c r="F547" s="863" t="s">
        <v>2262</v>
      </c>
      <c r="G547" s="835" t="s">
        <v>2277</v>
      </c>
      <c r="H547" s="835" t="s">
        <v>2278</v>
      </c>
      <c r="I547" s="849">
        <v>599.1500244140625</v>
      </c>
      <c r="J547" s="849">
        <v>12</v>
      </c>
      <c r="K547" s="850">
        <v>7189.800048828125</v>
      </c>
    </row>
    <row r="548" spans="1:11" ht="14.4" customHeight="1" x14ac:dyDescent="0.3">
      <c r="A548" s="831" t="s">
        <v>567</v>
      </c>
      <c r="B548" s="832" t="s">
        <v>568</v>
      </c>
      <c r="C548" s="835" t="s">
        <v>592</v>
      </c>
      <c r="D548" s="863" t="s">
        <v>593</v>
      </c>
      <c r="E548" s="835" t="s">
        <v>2261</v>
      </c>
      <c r="F548" s="863" t="s">
        <v>2262</v>
      </c>
      <c r="G548" s="835" t="s">
        <v>2287</v>
      </c>
      <c r="H548" s="835" t="s">
        <v>2288</v>
      </c>
      <c r="I548" s="849">
        <v>13.010000228881836</v>
      </c>
      <c r="J548" s="849">
        <v>1</v>
      </c>
      <c r="K548" s="850">
        <v>13.010000228881836</v>
      </c>
    </row>
    <row r="549" spans="1:11" ht="14.4" customHeight="1" x14ac:dyDescent="0.3">
      <c r="A549" s="831" t="s">
        <v>567</v>
      </c>
      <c r="B549" s="832" t="s">
        <v>568</v>
      </c>
      <c r="C549" s="835" t="s">
        <v>592</v>
      </c>
      <c r="D549" s="863" t="s">
        <v>593</v>
      </c>
      <c r="E549" s="835" t="s">
        <v>2261</v>
      </c>
      <c r="F549" s="863" t="s">
        <v>2262</v>
      </c>
      <c r="G549" s="835" t="s">
        <v>2289</v>
      </c>
      <c r="H549" s="835" t="s">
        <v>2290</v>
      </c>
      <c r="I549" s="849">
        <v>0.85500001907348633</v>
      </c>
      <c r="J549" s="849">
        <v>200</v>
      </c>
      <c r="K549" s="850">
        <v>171</v>
      </c>
    </row>
    <row r="550" spans="1:11" ht="14.4" customHeight="1" x14ac:dyDescent="0.3">
      <c r="A550" s="831" t="s">
        <v>567</v>
      </c>
      <c r="B550" s="832" t="s">
        <v>568</v>
      </c>
      <c r="C550" s="835" t="s">
        <v>592</v>
      </c>
      <c r="D550" s="863" t="s">
        <v>593</v>
      </c>
      <c r="E550" s="835" t="s">
        <v>2261</v>
      </c>
      <c r="F550" s="863" t="s">
        <v>2262</v>
      </c>
      <c r="G550" s="835" t="s">
        <v>2299</v>
      </c>
      <c r="H550" s="835" t="s">
        <v>2300</v>
      </c>
      <c r="I550" s="849">
        <v>46.319999694824219</v>
      </c>
      <c r="J550" s="849">
        <v>3</v>
      </c>
      <c r="K550" s="850">
        <v>138.96000671386719</v>
      </c>
    </row>
    <row r="551" spans="1:11" ht="14.4" customHeight="1" x14ac:dyDescent="0.3">
      <c r="A551" s="831" t="s">
        <v>567</v>
      </c>
      <c r="B551" s="832" t="s">
        <v>568</v>
      </c>
      <c r="C551" s="835" t="s">
        <v>592</v>
      </c>
      <c r="D551" s="863" t="s">
        <v>593</v>
      </c>
      <c r="E551" s="835" t="s">
        <v>2261</v>
      </c>
      <c r="F551" s="863" t="s">
        <v>2262</v>
      </c>
      <c r="G551" s="835" t="s">
        <v>2301</v>
      </c>
      <c r="H551" s="835" t="s">
        <v>2302</v>
      </c>
      <c r="I551" s="849">
        <v>11.949999809265137</v>
      </c>
      <c r="J551" s="849">
        <v>48</v>
      </c>
      <c r="K551" s="850">
        <v>573.5</v>
      </c>
    </row>
    <row r="552" spans="1:11" ht="14.4" customHeight="1" x14ac:dyDescent="0.3">
      <c r="A552" s="831" t="s">
        <v>567</v>
      </c>
      <c r="B552" s="832" t="s">
        <v>568</v>
      </c>
      <c r="C552" s="835" t="s">
        <v>592</v>
      </c>
      <c r="D552" s="863" t="s">
        <v>593</v>
      </c>
      <c r="E552" s="835" t="s">
        <v>2261</v>
      </c>
      <c r="F552" s="863" t="s">
        <v>2262</v>
      </c>
      <c r="G552" s="835" t="s">
        <v>2303</v>
      </c>
      <c r="H552" s="835" t="s">
        <v>2304</v>
      </c>
      <c r="I552" s="849">
        <v>24.12000020345052</v>
      </c>
      <c r="J552" s="849">
        <v>72</v>
      </c>
      <c r="K552" s="850">
        <v>1736.6300048828125</v>
      </c>
    </row>
    <row r="553" spans="1:11" ht="14.4" customHeight="1" x14ac:dyDescent="0.3">
      <c r="A553" s="831" t="s">
        <v>567</v>
      </c>
      <c r="B553" s="832" t="s">
        <v>568</v>
      </c>
      <c r="C553" s="835" t="s">
        <v>592</v>
      </c>
      <c r="D553" s="863" t="s">
        <v>593</v>
      </c>
      <c r="E553" s="835" t="s">
        <v>2261</v>
      </c>
      <c r="F553" s="863" t="s">
        <v>2262</v>
      </c>
      <c r="G553" s="835" t="s">
        <v>2307</v>
      </c>
      <c r="H553" s="835" t="s">
        <v>2308</v>
      </c>
      <c r="I553" s="849">
        <v>10.520000457763672</v>
      </c>
      <c r="J553" s="849">
        <v>110</v>
      </c>
      <c r="K553" s="850">
        <v>1157.2000122070312</v>
      </c>
    </row>
    <row r="554" spans="1:11" ht="14.4" customHeight="1" x14ac:dyDescent="0.3">
      <c r="A554" s="831" t="s">
        <v>567</v>
      </c>
      <c r="B554" s="832" t="s">
        <v>568</v>
      </c>
      <c r="C554" s="835" t="s">
        <v>592</v>
      </c>
      <c r="D554" s="863" t="s">
        <v>593</v>
      </c>
      <c r="E554" s="835" t="s">
        <v>2261</v>
      </c>
      <c r="F554" s="863" t="s">
        <v>2262</v>
      </c>
      <c r="G554" s="835" t="s">
        <v>2545</v>
      </c>
      <c r="H554" s="835" t="s">
        <v>2546</v>
      </c>
      <c r="I554" s="849">
        <v>3.2699999809265137</v>
      </c>
      <c r="J554" s="849">
        <v>20</v>
      </c>
      <c r="K554" s="850">
        <v>65.400001525878906</v>
      </c>
    </row>
    <row r="555" spans="1:11" ht="14.4" customHeight="1" x14ac:dyDescent="0.3">
      <c r="A555" s="831" t="s">
        <v>567</v>
      </c>
      <c r="B555" s="832" t="s">
        <v>568</v>
      </c>
      <c r="C555" s="835" t="s">
        <v>592</v>
      </c>
      <c r="D555" s="863" t="s">
        <v>593</v>
      </c>
      <c r="E555" s="835" t="s">
        <v>2261</v>
      </c>
      <c r="F555" s="863" t="s">
        <v>2262</v>
      </c>
      <c r="G555" s="835" t="s">
        <v>2547</v>
      </c>
      <c r="H555" s="835" t="s">
        <v>2548</v>
      </c>
      <c r="I555" s="849">
        <v>3.9700000286102295</v>
      </c>
      <c r="J555" s="849">
        <v>20</v>
      </c>
      <c r="K555" s="850">
        <v>79.400001525878906</v>
      </c>
    </row>
    <row r="556" spans="1:11" ht="14.4" customHeight="1" x14ac:dyDescent="0.3">
      <c r="A556" s="831" t="s">
        <v>567</v>
      </c>
      <c r="B556" s="832" t="s">
        <v>568</v>
      </c>
      <c r="C556" s="835" t="s">
        <v>592</v>
      </c>
      <c r="D556" s="863" t="s">
        <v>593</v>
      </c>
      <c r="E556" s="835" t="s">
        <v>2261</v>
      </c>
      <c r="F556" s="863" t="s">
        <v>2262</v>
      </c>
      <c r="G556" s="835" t="s">
        <v>2551</v>
      </c>
      <c r="H556" s="835" t="s">
        <v>2552</v>
      </c>
      <c r="I556" s="849">
        <v>2.1800000667572021</v>
      </c>
      <c r="J556" s="849">
        <v>20</v>
      </c>
      <c r="K556" s="850">
        <v>43.599998474121094</v>
      </c>
    </row>
    <row r="557" spans="1:11" ht="14.4" customHeight="1" x14ac:dyDescent="0.3">
      <c r="A557" s="831" t="s">
        <v>567</v>
      </c>
      <c r="B557" s="832" t="s">
        <v>568</v>
      </c>
      <c r="C557" s="835" t="s">
        <v>592</v>
      </c>
      <c r="D557" s="863" t="s">
        <v>593</v>
      </c>
      <c r="E557" s="835" t="s">
        <v>2261</v>
      </c>
      <c r="F557" s="863" t="s">
        <v>2262</v>
      </c>
      <c r="G557" s="835" t="s">
        <v>3030</v>
      </c>
      <c r="H557" s="835" t="s">
        <v>3031</v>
      </c>
      <c r="I557" s="849">
        <v>2.880000114440918</v>
      </c>
      <c r="J557" s="849">
        <v>20</v>
      </c>
      <c r="K557" s="850">
        <v>57.599998474121094</v>
      </c>
    </row>
    <row r="558" spans="1:11" ht="14.4" customHeight="1" x14ac:dyDescent="0.3">
      <c r="A558" s="831" t="s">
        <v>567</v>
      </c>
      <c r="B558" s="832" t="s">
        <v>568</v>
      </c>
      <c r="C558" s="835" t="s">
        <v>592</v>
      </c>
      <c r="D558" s="863" t="s">
        <v>593</v>
      </c>
      <c r="E558" s="835" t="s">
        <v>2261</v>
      </c>
      <c r="F558" s="863" t="s">
        <v>2262</v>
      </c>
      <c r="G558" s="835" t="s">
        <v>2557</v>
      </c>
      <c r="H558" s="835" t="s">
        <v>2558</v>
      </c>
      <c r="I558" s="849">
        <v>0.66666668653488159</v>
      </c>
      <c r="J558" s="849">
        <v>2500</v>
      </c>
      <c r="K558" s="850">
        <v>1665</v>
      </c>
    </row>
    <row r="559" spans="1:11" ht="14.4" customHeight="1" x14ac:dyDescent="0.3">
      <c r="A559" s="831" t="s">
        <v>567</v>
      </c>
      <c r="B559" s="832" t="s">
        <v>568</v>
      </c>
      <c r="C559" s="835" t="s">
        <v>592</v>
      </c>
      <c r="D559" s="863" t="s">
        <v>593</v>
      </c>
      <c r="E559" s="835" t="s">
        <v>2261</v>
      </c>
      <c r="F559" s="863" t="s">
        <v>2262</v>
      </c>
      <c r="G559" s="835" t="s">
        <v>2953</v>
      </c>
      <c r="H559" s="835" t="s">
        <v>2954</v>
      </c>
      <c r="I559" s="849">
        <v>2.5399999618530273</v>
      </c>
      <c r="J559" s="849">
        <v>1000</v>
      </c>
      <c r="K559" s="850">
        <v>2539.199951171875</v>
      </c>
    </row>
    <row r="560" spans="1:11" ht="14.4" customHeight="1" x14ac:dyDescent="0.3">
      <c r="A560" s="831" t="s">
        <v>567</v>
      </c>
      <c r="B560" s="832" t="s">
        <v>568</v>
      </c>
      <c r="C560" s="835" t="s">
        <v>592</v>
      </c>
      <c r="D560" s="863" t="s">
        <v>593</v>
      </c>
      <c r="E560" s="835" t="s">
        <v>2261</v>
      </c>
      <c r="F560" s="863" t="s">
        <v>2262</v>
      </c>
      <c r="G560" s="835" t="s">
        <v>2955</v>
      </c>
      <c r="H560" s="835" t="s">
        <v>2956</v>
      </c>
      <c r="I560" s="849">
        <v>36.930000305175781</v>
      </c>
      <c r="J560" s="849">
        <v>15</v>
      </c>
      <c r="K560" s="850">
        <v>553.9000244140625</v>
      </c>
    </row>
    <row r="561" spans="1:11" ht="14.4" customHeight="1" x14ac:dyDescent="0.3">
      <c r="A561" s="831" t="s">
        <v>567</v>
      </c>
      <c r="B561" s="832" t="s">
        <v>568</v>
      </c>
      <c r="C561" s="835" t="s">
        <v>592</v>
      </c>
      <c r="D561" s="863" t="s">
        <v>593</v>
      </c>
      <c r="E561" s="835" t="s">
        <v>2261</v>
      </c>
      <c r="F561" s="863" t="s">
        <v>2262</v>
      </c>
      <c r="G561" s="835" t="s">
        <v>2559</v>
      </c>
      <c r="H561" s="835" t="s">
        <v>2560</v>
      </c>
      <c r="I561" s="849">
        <v>1.2100000381469727</v>
      </c>
      <c r="J561" s="849">
        <v>1000</v>
      </c>
      <c r="K561" s="850">
        <v>1210</v>
      </c>
    </row>
    <row r="562" spans="1:11" ht="14.4" customHeight="1" x14ac:dyDescent="0.3">
      <c r="A562" s="831" t="s">
        <v>567</v>
      </c>
      <c r="B562" s="832" t="s">
        <v>568</v>
      </c>
      <c r="C562" s="835" t="s">
        <v>592</v>
      </c>
      <c r="D562" s="863" t="s">
        <v>593</v>
      </c>
      <c r="E562" s="835" t="s">
        <v>2261</v>
      </c>
      <c r="F562" s="863" t="s">
        <v>2262</v>
      </c>
      <c r="G562" s="835" t="s">
        <v>2561</v>
      </c>
      <c r="H562" s="835" t="s">
        <v>2562</v>
      </c>
      <c r="I562" s="849">
        <v>27.872500419616699</v>
      </c>
      <c r="J562" s="849">
        <v>14</v>
      </c>
      <c r="K562" s="850">
        <v>390.20000839233398</v>
      </c>
    </row>
    <row r="563" spans="1:11" ht="14.4" customHeight="1" x14ac:dyDescent="0.3">
      <c r="A563" s="831" t="s">
        <v>567</v>
      </c>
      <c r="B563" s="832" t="s">
        <v>568</v>
      </c>
      <c r="C563" s="835" t="s">
        <v>592</v>
      </c>
      <c r="D563" s="863" t="s">
        <v>593</v>
      </c>
      <c r="E563" s="835" t="s">
        <v>2261</v>
      </c>
      <c r="F563" s="863" t="s">
        <v>2262</v>
      </c>
      <c r="G563" s="835" t="s">
        <v>2957</v>
      </c>
      <c r="H563" s="835" t="s">
        <v>2958</v>
      </c>
      <c r="I563" s="849">
        <v>28.739999771118164</v>
      </c>
      <c r="J563" s="849">
        <v>24</v>
      </c>
      <c r="K563" s="850">
        <v>689.760009765625</v>
      </c>
    </row>
    <row r="564" spans="1:11" ht="14.4" customHeight="1" x14ac:dyDescent="0.3">
      <c r="A564" s="831" t="s">
        <v>567</v>
      </c>
      <c r="B564" s="832" t="s">
        <v>568</v>
      </c>
      <c r="C564" s="835" t="s">
        <v>592</v>
      </c>
      <c r="D564" s="863" t="s">
        <v>593</v>
      </c>
      <c r="E564" s="835" t="s">
        <v>2261</v>
      </c>
      <c r="F564" s="863" t="s">
        <v>2262</v>
      </c>
      <c r="G564" s="835" t="s">
        <v>2325</v>
      </c>
      <c r="H564" s="835" t="s">
        <v>2326</v>
      </c>
      <c r="I564" s="849">
        <v>260.29998779296875</v>
      </c>
      <c r="J564" s="849">
        <v>7</v>
      </c>
      <c r="K564" s="850">
        <v>1822.0999145507812</v>
      </c>
    </row>
    <row r="565" spans="1:11" ht="14.4" customHeight="1" x14ac:dyDescent="0.3">
      <c r="A565" s="831" t="s">
        <v>567</v>
      </c>
      <c r="B565" s="832" t="s">
        <v>568</v>
      </c>
      <c r="C565" s="835" t="s">
        <v>592</v>
      </c>
      <c r="D565" s="863" t="s">
        <v>593</v>
      </c>
      <c r="E565" s="835" t="s">
        <v>2327</v>
      </c>
      <c r="F565" s="863" t="s">
        <v>2328</v>
      </c>
      <c r="G565" s="835" t="s">
        <v>2337</v>
      </c>
      <c r="H565" s="835" t="s">
        <v>2338</v>
      </c>
      <c r="I565" s="849">
        <v>2.9075000882148743</v>
      </c>
      <c r="J565" s="849">
        <v>700</v>
      </c>
      <c r="K565" s="850">
        <v>2035</v>
      </c>
    </row>
    <row r="566" spans="1:11" ht="14.4" customHeight="1" x14ac:dyDescent="0.3">
      <c r="A566" s="831" t="s">
        <v>567</v>
      </c>
      <c r="B566" s="832" t="s">
        <v>568</v>
      </c>
      <c r="C566" s="835" t="s">
        <v>592</v>
      </c>
      <c r="D566" s="863" t="s">
        <v>593</v>
      </c>
      <c r="E566" s="835" t="s">
        <v>2327</v>
      </c>
      <c r="F566" s="863" t="s">
        <v>2328</v>
      </c>
      <c r="G566" s="835" t="s">
        <v>2341</v>
      </c>
      <c r="H566" s="835" t="s">
        <v>2342</v>
      </c>
      <c r="I566" s="849">
        <v>9.9799995422363281</v>
      </c>
      <c r="J566" s="849">
        <v>50</v>
      </c>
      <c r="K566" s="850">
        <v>499</v>
      </c>
    </row>
    <row r="567" spans="1:11" ht="14.4" customHeight="1" x14ac:dyDescent="0.3">
      <c r="A567" s="831" t="s">
        <v>567</v>
      </c>
      <c r="B567" s="832" t="s">
        <v>568</v>
      </c>
      <c r="C567" s="835" t="s">
        <v>592</v>
      </c>
      <c r="D567" s="863" t="s">
        <v>593</v>
      </c>
      <c r="E567" s="835" t="s">
        <v>2327</v>
      </c>
      <c r="F567" s="863" t="s">
        <v>2328</v>
      </c>
      <c r="G567" s="835" t="s">
        <v>2571</v>
      </c>
      <c r="H567" s="835" t="s">
        <v>2572</v>
      </c>
      <c r="I567" s="849">
        <v>3.4600000381469727</v>
      </c>
      <c r="J567" s="849">
        <v>240</v>
      </c>
      <c r="K567" s="850">
        <v>830.39999389648437</v>
      </c>
    </row>
    <row r="568" spans="1:11" ht="14.4" customHeight="1" x14ac:dyDescent="0.3">
      <c r="A568" s="831" t="s">
        <v>567</v>
      </c>
      <c r="B568" s="832" t="s">
        <v>568</v>
      </c>
      <c r="C568" s="835" t="s">
        <v>592</v>
      </c>
      <c r="D568" s="863" t="s">
        <v>593</v>
      </c>
      <c r="E568" s="835" t="s">
        <v>2327</v>
      </c>
      <c r="F568" s="863" t="s">
        <v>2328</v>
      </c>
      <c r="G568" s="835" t="s">
        <v>2571</v>
      </c>
      <c r="H568" s="835" t="s">
        <v>2573</v>
      </c>
      <c r="I568" s="849">
        <v>3.4600000381469727</v>
      </c>
      <c r="J568" s="849">
        <v>120</v>
      </c>
      <c r="K568" s="850">
        <v>415.20001220703125</v>
      </c>
    </row>
    <row r="569" spans="1:11" ht="14.4" customHeight="1" x14ac:dyDescent="0.3">
      <c r="A569" s="831" t="s">
        <v>567</v>
      </c>
      <c r="B569" s="832" t="s">
        <v>568</v>
      </c>
      <c r="C569" s="835" t="s">
        <v>592</v>
      </c>
      <c r="D569" s="863" t="s">
        <v>593</v>
      </c>
      <c r="E569" s="835" t="s">
        <v>2327</v>
      </c>
      <c r="F569" s="863" t="s">
        <v>2328</v>
      </c>
      <c r="G569" s="835" t="s">
        <v>2378</v>
      </c>
      <c r="H569" s="835" t="s">
        <v>2379</v>
      </c>
      <c r="I569" s="849">
        <v>0.25999999046325684</v>
      </c>
      <c r="J569" s="849">
        <v>400</v>
      </c>
      <c r="K569" s="850">
        <v>104</v>
      </c>
    </row>
    <row r="570" spans="1:11" ht="14.4" customHeight="1" x14ac:dyDescent="0.3">
      <c r="A570" s="831" t="s">
        <v>567</v>
      </c>
      <c r="B570" s="832" t="s">
        <v>568</v>
      </c>
      <c r="C570" s="835" t="s">
        <v>592</v>
      </c>
      <c r="D570" s="863" t="s">
        <v>593</v>
      </c>
      <c r="E570" s="835" t="s">
        <v>2327</v>
      </c>
      <c r="F570" s="863" t="s">
        <v>2328</v>
      </c>
      <c r="G570" s="835" t="s">
        <v>2390</v>
      </c>
      <c r="H570" s="835" t="s">
        <v>2391</v>
      </c>
      <c r="I570" s="849">
        <v>11.729999542236328</v>
      </c>
      <c r="J570" s="849">
        <v>10</v>
      </c>
      <c r="K570" s="850">
        <v>117.30000305175781</v>
      </c>
    </row>
    <row r="571" spans="1:11" ht="14.4" customHeight="1" x14ac:dyDescent="0.3">
      <c r="A571" s="831" t="s">
        <v>567</v>
      </c>
      <c r="B571" s="832" t="s">
        <v>568</v>
      </c>
      <c r="C571" s="835" t="s">
        <v>592</v>
      </c>
      <c r="D571" s="863" t="s">
        <v>593</v>
      </c>
      <c r="E571" s="835" t="s">
        <v>2327</v>
      </c>
      <c r="F571" s="863" t="s">
        <v>2328</v>
      </c>
      <c r="G571" s="835" t="s">
        <v>2392</v>
      </c>
      <c r="H571" s="835" t="s">
        <v>2393</v>
      </c>
      <c r="I571" s="849">
        <v>25.530000686645508</v>
      </c>
      <c r="J571" s="849">
        <v>10</v>
      </c>
      <c r="K571" s="850">
        <v>255.30000305175781</v>
      </c>
    </row>
    <row r="572" spans="1:11" ht="14.4" customHeight="1" x14ac:dyDescent="0.3">
      <c r="A572" s="831" t="s">
        <v>567</v>
      </c>
      <c r="B572" s="832" t="s">
        <v>568</v>
      </c>
      <c r="C572" s="835" t="s">
        <v>592</v>
      </c>
      <c r="D572" s="863" t="s">
        <v>593</v>
      </c>
      <c r="E572" s="835" t="s">
        <v>2327</v>
      </c>
      <c r="F572" s="863" t="s">
        <v>2328</v>
      </c>
      <c r="G572" s="835" t="s">
        <v>2410</v>
      </c>
      <c r="H572" s="835" t="s">
        <v>2411</v>
      </c>
      <c r="I572" s="849">
        <v>206.05000305175781</v>
      </c>
      <c r="J572" s="849">
        <v>2</v>
      </c>
      <c r="K572" s="850">
        <v>412.10000610351562</v>
      </c>
    </row>
    <row r="573" spans="1:11" ht="14.4" customHeight="1" x14ac:dyDescent="0.3">
      <c r="A573" s="831" t="s">
        <v>567</v>
      </c>
      <c r="B573" s="832" t="s">
        <v>568</v>
      </c>
      <c r="C573" s="835" t="s">
        <v>592</v>
      </c>
      <c r="D573" s="863" t="s">
        <v>593</v>
      </c>
      <c r="E573" s="835" t="s">
        <v>2327</v>
      </c>
      <c r="F573" s="863" t="s">
        <v>2328</v>
      </c>
      <c r="G573" s="835" t="s">
        <v>2412</v>
      </c>
      <c r="H573" s="835" t="s">
        <v>2413</v>
      </c>
      <c r="I573" s="849">
        <v>1.0900000333786011</v>
      </c>
      <c r="J573" s="849">
        <v>600</v>
      </c>
      <c r="K573" s="850">
        <v>654</v>
      </c>
    </row>
    <row r="574" spans="1:11" ht="14.4" customHeight="1" x14ac:dyDescent="0.3">
      <c r="A574" s="831" t="s">
        <v>567</v>
      </c>
      <c r="B574" s="832" t="s">
        <v>568</v>
      </c>
      <c r="C574" s="835" t="s">
        <v>592</v>
      </c>
      <c r="D574" s="863" t="s">
        <v>593</v>
      </c>
      <c r="E574" s="835" t="s">
        <v>2327</v>
      </c>
      <c r="F574" s="863" t="s">
        <v>2328</v>
      </c>
      <c r="G574" s="835" t="s">
        <v>2416</v>
      </c>
      <c r="H574" s="835" t="s">
        <v>2417</v>
      </c>
      <c r="I574" s="849">
        <v>1.6699999570846558</v>
      </c>
      <c r="J574" s="849">
        <v>1100</v>
      </c>
      <c r="K574" s="850">
        <v>1842</v>
      </c>
    </row>
    <row r="575" spans="1:11" ht="14.4" customHeight="1" x14ac:dyDescent="0.3">
      <c r="A575" s="831" t="s">
        <v>567</v>
      </c>
      <c r="B575" s="832" t="s">
        <v>568</v>
      </c>
      <c r="C575" s="835" t="s">
        <v>592</v>
      </c>
      <c r="D575" s="863" t="s">
        <v>593</v>
      </c>
      <c r="E575" s="835" t="s">
        <v>2469</v>
      </c>
      <c r="F575" s="863" t="s">
        <v>2470</v>
      </c>
      <c r="G575" s="835" t="s">
        <v>3032</v>
      </c>
      <c r="H575" s="835" t="s">
        <v>3033</v>
      </c>
      <c r="I575" s="849">
        <v>35.310001373291016</v>
      </c>
      <c r="J575" s="849">
        <v>36</v>
      </c>
      <c r="K575" s="850">
        <v>1270.97998046875</v>
      </c>
    </row>
    <row r="576" spans="1:11" ht="14.4" customHeight="1" x14ac:dyDescent="0.3">
      <c r="A576" s="831" t="s">
        <v>567</v>
      </c>
      <c r="B576" s="832" t="s">
        <v>568</v>
      </c>
      <c r="C576" s="835" t="s">
        <v>592</v>
      </c>
      <c r="D576" s="863" t="s">
        <v>593</v>
      </c>
      <c r="E576" s="835" t="s">
        <v>2469</v>
      </c>
      <c r="F576" s="863" t="s">
        <v>2470</v>
      </c>
      <c r="G576" s="835" t="s">
        <v>2590</v>
      </c>
      <c r="H576" s="835" t="s">
        <v>2591</v>
      </c>
      <c r="I576" s="849">
        <v>24.729999542236328</v>
      </c>
      <c r="J576" s="849">
        <v>36</v>
      </c>
      <c r="K576" s="850">
        <v>890.0999755859375</v>
      </c>
    </row>
    <row r="577" spans="1:11" ht="14.4" customHeight="1" x14ac:dyDescent="0.3">
      <c r="A577" s="831" t="s">
        <v>567</v>
      </c>
      <c r="B577" s="832" t="s">
        <v>568</v>
      </c>
      <c r="C577" s="835" t="s">
        <v>592</v>
      </c>
      <c r="D577" s="863" t="s">
        <v>593</v>
      </c>
      <c r="E577" s="835" t="s">
        <v>2469</v>
      </c>
      <c r="F577" s="863" t="s">
        <v>2470</v>
      </c>
      <c r="G577" s="835" t="s">
        <v>2471</v>
      </c>
      <c r="H577" s="835" t="s">
        <v>2472</v>
      </c>
      <c r="I577" s="849">
        <v>26.569999694824219</v>
      </c>
      <c r="J577" s="849">
        <v>144</v>
      </c>
      <c r="K577" s="850">
        <v>3825.360107421875</v>
      </c>
    </row>
    <row r="578" spans="1:11" ht="14.4" customHeight="1" x14ac:dyDescent="0.3">
      <c r="A578" s="831" t="s">
        <v>567</v>
      </c>
      <c r="B578" s="832" t="s">
        <v>568</v>
      </c>
      <c r="C578" s="835" t="s">
        <v>592</v>
      </c>
      <c r="D578" s="863" t="s">
        <v>593</v>
      </c>
      <c r="E578" s="835" t="s">
        <v>2469</v>
      </c>
      <c r="F578" s="863" t="s">
        <v>2470</v>
      </c>
      <c r="G578" s="835" t="s">
        <v>2473</v>
      </c>
      <c r="H578" s="835" t="s">
        <v>2474</v>
      </c>
      <c r="I578" s="849">
        <v>39.680000305175781</v>
      </c>
      <c r="J578" s="849">
        <v>360</v>
      </c>
      <c r="K578" s="850">
        <v>14283.00048828125</v>
      </c>
    </row>
    <row r="579" spans="1:11" ht="14.4" customHeight="1" x14ac:dyDescent="0.3">
      <c r="A579" s="831" t="s">
        <v>567</v>
      </c>
      <c r="B579" s="832" t="s">
        <v>568</v>
      </c>
      <c r="C579" s="835" t="s">
        <v>592</v>
      </c>
      <c r="D579" s="863" t="s">
        <v>593</v>
      </c>
      <c r="E579" s="835" t="s">
        <v>2469</v>
      </c>
      <c r="F579" s="863" t="s">
        <v>2470</v>
      </c>
      <c r="G579" s="835" t="s">
        <v>3034</v>
      </c>
      <c r="H579" s="835" t="s">
        <v>3035</v>
      </c>
      <c r="I579" s="849">
        <v>61.669998168945313</v>
      </c>
      <c r="J579" s="849">
        <v>48</v>
      </c>
      <c r="K579" s="850">
        <v>2960.02001953125</v>
      </c>
    </row>
    <row r="580" spans="1:11" ht="14.4" customHeight="1" x14ac:dyDescent="0.3">
      <c r="A580" s="831" t="s">
        <v>567</v>
      </c>
      <c r="B580" s="832" t="s">
        <v>568</v>
      </c>
      <c r="C580" s="835" t="s">
        <v>592</v>
      </c>
      <c r="D580" s="863" t="s">
        <v>593</v>
      </c>
      <c r="E580" s="835" t="s">
        <v>2469</v>
      </c>
      <c r="F580" s="863" t="s">
        <v>2470</v>
      </c>
      <c r="G580" s="835" t="s">
        <v>2592</v>
      </c>
      <c r="H580" s="835" t="s">
        <v>2593</v>
      </c>
      <c r="I580" s="849">
        <v>61.680000305175781</v>
      </c>
      <c r="J580" s="849">
        <v>24</v>
      </c>
      <c r="K580" s="850">
        <v>1480.199951171875</v>
      </c>
    </row>
    <row r="581" spans="1:11" ht="14.4" customHeight="1" x14ac:dyDescent="0.3">
      <c r="A581" s="831" t="s">
        <v>567</v>
      </c>
      <c r="B581" s="832" t="s">
        <v>568</v>
      </c>
      <c r="C581" s="835" t="s">
        <v>592</v>
      </c>
      <c r="D581" s="863" t="s">
        <v>593</v>
      </c>
      <c r="E581" s="835" t="s">
        <v>2469</v>
      </c>
      <c r="F581" s="863" t="s">
        <v>2470</v>
      </c>
      <c r="G581" s="835" t="s">
        <v>3036</v>
      </c>
      <c r="H581" s="835" t="s">
        <v>3037</v>
      </c>
      <c r="I581" s="849">
        <v>57.790000915527344</v>
      </c>
      <c r="J581" s="849">
        <v>24</v>
      </c>
      <c r="K581" s="850">
        <v>1386.9000244140625</v>
      </c>
    </row>
    <row r="582" spans="1:11" ht="14.4" customHeight="1" x14ac:dyDescent="0.3">
      <c r="A582" s="831" t="s">
        <v>567</v>
      </c>
      <c r="B582" s="832" t="s">
        <v>568</v>
      </c>
      <c r="C582" s="835" t="s">
        <v>592</v>
      </c>
      <c r="D582" s="863" t="s">
        <v>593</v>
      </c>
      <c r="E582" s="835" t="s">
        <v>2469</v>
      </c>
      <c r="F582" s="863" t="s">
        <v>2470</v>
      </c>
      <c r="G582" s="835" t="s">
        <v>2594</v>
      </c>
      <c r="H582" s="835" t="s">
        <v>2595</v>
      </c>
      <c r="I582" s="849">
        <v>61.669998168945313</v>
      </c>
      <c r="J582" s="849">
        <v>24</v>
      </c>
      <c r="K582" s="850">
        <v>1480</v>
      </c>
    </row>
    <row r="583" spans="1:11" ht="14.4" customHeight="1" x14ac:dyDescent="0.3">
      <c r="A583" s="831" t="s">
        <v>567</v>
      </c>
      <c r="B583" s="832" t="s">
        <v>568</v>
      </c>
      <c r="C583" s="835" t="s">
        <v>592</v>
      </c>
      <c r="D583" s="863" t="s">
        <v>593</v>
      </c>
      <c r="E583" s="835" t="s">
        <v>2469</v>
      </c>
      <c r="F583" s="863" t="s">
        <v>2470</v>
      </c>
      <c r="G583" s="835" t="s">
        <v>2596</v>
      </c>
      <c r="H583" s="835" t="s">
        <v>2597</v>
      </c>
      <c r="I583" s="849">
        <v>59.080001831054688</v>
      </c>
      <c r="J583" s="849">
        <v>24</v>
      </c>
      <c r="K583" s="850">
        <v>1418</v>
      </c>
    </row>
    <row r="584" spans="1:11" ht="14.4" customHeight="1" x14ac:dyDescent="0.3">
      <c r="A584" s="831" t="s">
        <v>567</v>
      </c>
      <c r="B584" s="832" t="s">
        <v>568</v>
      </c>
      <c r="C584" s="835" t="s">
        <v>592</v>
      </c>
      <c r="D584" s="863" t="s">
        <v>593</v>
      </c>
      <c r="E584" s="835" t="s">
        <v>2469</v>
      </c>
      <c r="F584" s="863" t="s">
        <v>2470</v>
      </c>
      <c r="G584" s="835" t="s">
        <v>3038</v>
      </c>
      <c r="H584" s="835" t="s">
        <v>3039</v>
      </c>
      <c r="I584" s="849">
        <v>64.685001373291016</v>
      </c>
      <c r="J584" s="849">
        <v>72</v>
      </c>
      <c r="K584" s="850">
        <v>4657.260009765625</v>
      </c>
    </row>
    <row r="585" spans="1:11" ht="14.4" customHeight="1" x14ac:dyDescent="0.3">
      <c r="A585" s="831" t="s">
        <v>567</v>
      </c>
      <c r="B585" s="832" t="s">
        <v>568</v>
      </c>
      <c r="C585" s="835" t="s">
        <v>592</v>
      </c>
      <c r="D585" s="863" t="s">
        <v>593</v>
      </c>
      <c r="E585" s="835" t="s">
        <v>2469</v>
      </c>
      <c r="F585" s="863" t="s">
        <v>2470</v>
      </c>
      <c r="G585" s="835" t="s">
        <v>2475</v>
      </c>
      <c r="H585" s="835" t="s">
        <v>2476</v>
      </c>
      <c r="I585" s="849">
        <v>60.380001068115234</v>
      </c>
      <c r="J585" s="849">
        <v>216</v>
      </c>
      <c r="K585" s="850">
        <v>13041.169921875</v>
      </c>
    </row>
    <row r="586" spans="1:11" ht="14.4" customHeight="1" x14ac:dyDescent="0.3">
      <c r="A586" s="831" t="s">
        <v>567</v>
      </c>
      <c r="B586" s="832" t="s">
        <v>568</v>
      </c>
      <c r="C586" s="835" t="s">
        <v>592</v>
      </c>
      <c r="D586" s="863" t="s">
        <v>593</v>
      </c>
      <c r="E586" s="835" t="s">
        <v>2469</v>
      </c>
      <c r="F586" s="863" t="s">
        <v>2470</v>
      </c>
      <c r="G586" s="835" t="s">
        <v>2477</v>
      </c>
      <c r="H586" s="835" t="s">
        <v>2478</v>
      </c>
      <c r="I586" s="849">
        <v>60.380001068115234</v>
      </c>
      <c r="J586" s="849">
        <v>144</v>
      </c>
      <c r="K586" s="850">
        <v>8694.35986328125</v>
      </c>
    </row>
    <row r="587" spans="1:11" ht="14.4" customHeight="1" x14ac:dyDescent="0.3">
      <c r="A587" s="831" t="s">
        <v>567</v>
      </c>
      <c r="B587" s="832" t="s">
        <v>568</v>
      </c>
      <c r="C587" s="835" t="s">
        <v>592</v>
      </c>
      <c r="D587" s="863" t="s">
        <v>593</v>
      </c>
      <c r="E587" s="835" t="s">
        <v>2469</v>
      </c>
      <c r="F587" s="863" t="s">
        <v>2470</v>
      </c>
      <c r="G587" s="835" t="s">
        <v>2479</v>
      </c>
      <c r="H587" s="835" t="s">
        <v>2480</v>
      </c>
      <c r="I587" s="849">
        <v>30.309999465942383</v>
      </c>
      <c r="J587" s="849">
        <v>12</v>
      </c>
      <c r="K587" s="850">
        <v>363.75</v>
      </c>
    </row>
    <row r="588" spans="1:11" ht="14.4" customHeight="1" x14ac:dyDescent="0.3">
      <c r="A588" s="831" t="s">
        <v>567</v>
      </c>
      <c r="B588" s="832" t="s">
        <v>568</v>
      </c>
      <c r="C588" s="835" t="s">
        <v>592</v>
      </c>
      <c r="D588" s="863" t="s">
        <v>593</v>
      </c>
      <c r="E588" s="835" t="s">
        <v>2469</v>
      </c>
      <c r="F588" s="863" t="s">
        <v>2470</v>
      </c>
      <c r="G588" s="835" t="s">
        <v>2604</v>
      </c>
      <c r="H588" s="835" t="s">
        <v>2605</v>
      </c>
      <c r="I588" s="849">
        <v>30</v>
      </c>
      <c r="J588" s="849">
        <v>36</v>
      </c>
      <c r="K588" s="850">
        <v>1079.8499755859375</v>
      </c>
    </row>
    <row r="589" spans="1:11" ht="14.4" customHeight="1" x14ac:dyDescent="0.3">
      <c r="A589" s="831" t="s">
        <v>567</v>
      </c>
      <c r="B589" s="832" t="s">
        <v>568</v>
      </c>
      <c r="C589" s="835" t="s">
        <v>592</v>
      </c>
      <c r="D589" s="863" t="s">
        <v>593</v>
      </c>
      <c r="E589" s="835" t="s">
        <v>2469</v>
      </c>
      <c r="F589" s="863" t="s">
        <v>2470</v>
      </c>
      <c r="G589" s="835" t="s">
        <v>3040</v>
      </c>
      <c r="H589" s="835" t="s">
        <v>3041</v>
      </c>
      <c r="I589" s="849">
        <v>41.180000305175781</v>
      </c>
      <c r="J589" s="849">
        <v>36</v>
      </c>
      <c r="K589" s="850">
        <v>1482.5799560546875</v>
      </c>
    </row>
    <row r="590" spans="1:11" ht="14.4" customHeight="1" x14ac:dyDescent="0.3">
      <c r="A590" s="831" t="s">
        <v>567</v>
      </c>
      <c r="B590" s="832" t="s">
        <v>568</v>
      </c>
      <c r="C590" s="835" t="s">
        <v>592</v>
      </c>
      <c r="D590" s="863" t="s">
        <v>593</v>
      </c>
      <c r="E590" s="835" t="s">
        <v>2469</v>
      </c>
      <c r="F590" s="863" t="s">
        <v>2470</v>
      </c>
      <c r="G590" s="835" t="s">
        <v>2606</v>
      </c>
      <c r="H590" s="835" t="s">
        <v>2607</v>
      </c>
      <c r="I590" s="849">
        <v>42.099998474121094</v>
      </c>
      <c r="J590" s="849">
        <v>360</v>
      </c>
      <c r="K590" s="850">
        <v>15157</v>
      </c>
    </row>
    <row r="591" spans="1:11" ht="14.4" customHeight="1" x14ac:dyDescent="0.3">
      <c r="A591" s="831" t="s">
        <v>567</v>
      </c>
      <c r="B591" s="832" t="s">
        <v>568</v>
      </c>
      <c r="C591" s="835" t="s">
        <v>592</v>
      </c>
      <c r="D591" s="863" t="s">
        <v>593</v>
      </c>
      <c r="E591" s="835" t="s">
        <v>2469</v>
      </c>
      <c r="F591" s="863" t="s">
        <v>2470</v>
      </c>
      <c r="G591" s="835" t="s">
        <v>2481</v>
      </c>
      <c r="H591" s="835" t="s">
        <v>2482</v>
      </c>
      <c r="I591" s="849">
        <v>40.200000762939453</v>
      </c>
      <c r="J591" s="849">
        <v>72</v>
      </c>
      <c r="K591" s="850">
        <v>2894.320068359375</v>
      </c>
    </row>
    <row r="592" spans="1:11" ht="14.4" customHeight="1" x14ac:dyDescent="0.3">
      <c r="A592" s="831" t="s">
        <v>567</v>
      </c>
      <c r="B592" s="832" t="s">
        <v>568</v>
      </c>
      <c r="C592" s="835" t="s">
        <v>592</v>
      </c>
      <c r="D592" s="863" t="s">
        <v>593</v>
      </c>
      <c r="E592" s="835" t="s">
        <v>2469</v>
      </c>
      <c r="F592" s="863" t="s">
        <v>2470</v>
      </c>
      <c r="G592" s="835" t="s">
        <v>2971</v>
      </c>
      <c r="H592" s="835" t="s">
        <v>2972</v>
      </c>
      <c r="I592" s="849">
        <v>32.610000610351562</v>
      </c>
      <c r="J592" s="849">
        <v>36</v>
      </c>
      <c r="K592" s="850">
        <v>1173.81005859375</v>
      </c>
    </row>
    <row r="593" spans="1:11" ht="14.4" customHeight="1" x14ac:dyDescent="0.3">
      <c r="A593" s="831" t="s">
        <v>567</v>
      </c>
      <c r="B593" s="832" t="s">
        <v>568</v>
      </c>
      <c r="C593" s="835" t="s">
        <v>592</v>
      </c>
      <c r="D593" s="863" t="s">
        <v>593</v>
      </c>
      <c r="E593" s="835" t="s">
        <v>2469</v>
      </c>
      <c r="F593" s="863" t="s">
        <v>2470</v>
      </c>
      <c r="G593" s="835" t="s">
        <v>2612</v>
      </c>
      <c r="H593" s="835" t="s">
        <v>2613</v>
      </c>
      <c r="I593" s="849">
        <v>63.130001068115234</v>
      </c>
      <c r="J593" s="849">
        <v>48</v>
      </c>
      <c r="K593" s="850">
        <v>3030</v>
      </c>
    </row>
    <row r="594" spans="1:11" ht="14.4" customHeight="1" x14ac:dyDescent="0.3">
      <c r="A594" s="831" t="s">
        <v>567</v>
      </c>
      <c r="B594" s="832" t="s">
        <v>568</v>
      </c>
      <c r="C594" s="835" t="s">
        <v>592</v>
      </c>
      <c r="D594" s="863" t="s">
        <v>593</v>
      </c>
      <c r="E594" s="835" t="s">
        <v>2469</v>
      </c>
      <c r="F594" s="863" t="s">
        <v>2470</v>
      </c>
      <c r="G594" s="835" t="s">
        <v>2973</v>
      </c>
      <c r="H594" s="835" t="s">
        <v>2974</v>
      </c>
      <c r="I594" s="849">
        <v>63.130001068115234</v>
      </c>
      <c r="J594" s="849">
        <v>72</v>
      </c>
      <c r="K594" s="850">
        <v>4545.199951171875</v>
      </c>
    </row>
    <row r="595" spans="1:11" ht="14.4" customHeight="1" x14ac:dyDescent="0.3">
      <c r="A595" s="831" t="s">
        <v>567</v>
      </c>
      <c r="B595" s="832" t="s">
        <v>568</v>
      </c>
      <c r="C595" s="835" t="s">
        <v>592</v>
      </c>
      <c r="D595" s="863" t="s">
        <v>593</v>
      </c>
      <c r="E595" s="835" t="s">
        <v>2469</v>
      </c>
      <c r="F595" s="863" t="s">
        <v>2470</v>
      </c>
      <c r="G595" s="835" t="s">
        <v>2485</v>
      </c>
      <c r="H595" s="835" t="s">
        <v>2486</v>
      </c>
      <c r="I595" s="849">
        <v>63.130001068115234</v>
      </c>
      <c r="J595" s="849">
        <v>120</v>
      </c>
      <c r="K595" s="850">
        <v>7575.27978515625</v>
      </c>
    </row>
    <row r="596" spans="1:11" ht="14.4" customHeight="1" x14ac:dyDescent="0.3">
      <c r="A596" s="831" t="s">
        <v>567</v>
      </c>
      <c r="B596" s="832" t="s">
        <v>568</v>
      </c>
      <c r="C596" s="835" t="s">
        <v>592</v>
      </c>
      <c r="D596" s="863" t="s">
        <v>593</v>
      </c>
      <c r="E596" s="835" t="s">
        <v>2487</v>
      </c>
      <c r="F596" s="863" t="s">
        <v>2488</v>
      </c>
      <c r="G596" s="835" t="s">
        <v>2975</v>
      </c>
      <c r="H596" s="835" t="s">
        <v>2976</v>
      </c>
      <c r="I596" s="849">
        <v>0.4699999988079071</v>
      </c>
      <c r="J596" s="849">
        <v>500</v>
      </c>
      <c r="K596" s="850">
        <v>235</v>
      </c>
    </row>
    <row r="597" spans="1:11" ht="14.4" customHeight="1" x14ac:dyDescent="0.3">
      <c r="A597" s="831" t="s">
        <v>567</v>
      </c>
      <c r="B597" s="832" t="s">
        <v>568</v>
      </c>
      <c r="C597" s="835" t="s">
        <v>592</v>
      </c>
      <c r="D597" s="863" t="s">
        <v>593</v>
      </c>
      <c r="E597" s="835" t="s">
        <v>2487</v>
      </c>
      <c r="F597" s="863" t="s">
        <v>2488</v>
      </c>
      <c r="G597" s="835" t="s">
        <v>2489</v>
      </c>
      <c r="H597" s="835" t="s">
        <v>2490</v>
      </c>
      <c r="I597" s="849">
        <v>0.30000001192092896</v>
      </c>
      <c r="J597" s="849">
        <v>1000</v>
      </c>
      <c r="K597" s="850">
        <v>300</v>
      </c>
    </row>
    <row r="598" spans="1:11" ht="14.4" customHeight="1" x14ac:dyDescent="0.3">
      <c r="A598" s="831" t="s">
        <v>567</v>
      </c>
      <c r="B598" s="832" t="s">
        <v>568</v>
      </c>
      <c r="C598" s="835" t="s">
        <v>592</v>
      </c>
      <c r="D598" s="863" t="s">
        <v>593</v>
      </c>
      <c r="E598" s="835" t="s">
        <v>2487</v>
      </c>
      <c r="F598" s="863" t="s">
        <v>2488</v>
      </c>
      <c r="G598" s="835" t="s">
        <v>2491</v>
      </c>
      <c r="H598" s="835" t="s">
        <v>2492</v>
      </c>
      <c r="I598" s="849">
        <v>0.54000002145767212</v>
      </c>
      <c r="J598" s="849">
        <v>1000</v>
      </c>
      <c r="K598" s="850">
        <v>540</v>
      </c>
    </row>
    <row r="599" spans="1:11" ht="14.4" customHeight="1" x14ac:dyDescent="0.3">
      <c r="A599" s="831" t="s">
        <v>567</v>
      </c>
      <c r="B599" s="832" t="s">
        <v>568</v>
      </c>
      <c r="C599" s="835" t="s">
        <v>592</v>
      </c>
      <c r="D599" s="863" t="s">
        <v>593</v>
      </c>
      <c r="E599" s="835" t="s">
        <v>2487</v>
      </c>
      <c r="F599" s="863" t="s">
        <v>2488</v>
      </c>
      <c r="G599" s="835" t="s">
        <v>2493</v>
      </c>
      <c r="H599" s="835" t="s">
        <v>2494</v>
      </c>
      <c r="I599" s="849">
        <v>0.77857144389833721</v>
      </c>
      <c r="J599" s="849">
        <v>6300</v>
      </c>
      <c r="K599" s="850">
        <v>4341</v>
      </c>
    </row>
    <row r="600" spans="1:11" ht="14.4" customHeight="1" x14ac:dyDescent="0.3">
      <c r="A600" s="831" t="s">
        <v>567</v>
      </c>
      <c r="B600" s="832" t="s">
        <v>568</v>
      </c>
      <c r="C600" s="835" t="s">
        <v>592</v>
      </c>
      <c r="D600" s="863" t="s">
        <v>593</v>
      </c>
      <c r="E600" s="835" t="s">
        <v>2501</v>
      </c>
      <c r="F600" s="863" t="s">
        <v>2502</v>
      </c>
      <c r="G600" s="835" t="s">
        <v>2614</v>
      </c>
      <c r="H600" s="835" t="s">
        <v>2615</v>
      </c>
      <c r="I600" s="849">
        <v>0.81999999284744263</v>
      </c>
      <c r="J600" s="849">
        <v>3000</v>
      </c>
      <c r="K600" s="850">
        <v>2468.3999633789062</v>
      </c>
    </row>
    <row r="601" spans="1:11" ht="14.4" customHeight="1" x14ac:dyDescent="0.3">
      <c r="A601" s="831" t="s">
        <v>567</v>
      </c>
      <c r="B601" s="832" t="s">
        <v>568</v>
      </c>
      <c r="C601" s="835" t="s">
        <v>592</v>
      </c>
      <c r="D601" s="863" t="s">
        <v>593</v>
      </c>
      <c r="E601" s="835" t="s">
        <v>2501</v>
      </c>
      <c r="F601" s="863" t="s">
        <v>2502</v>
      </c>
      <c r="G601" s="835" t="s">
        <v>2503</v>
      </c>
      <c r="H601" s="835" t="s">
        <v>2504</v>
      </c>
      <c r="I601" s="849">
        <v>0.81999999284744263</v>
      </c>
      <c r="J601" s="849">
        <v>10000</v>
      </c>
      <c r="K601" s="850">
        <v>8228.0901489257812</v>
      </c>
    </row>
    <row r="602" spans="1:11" ht="14.4" customHeight="1" x14ac:dyDescent="0.3">
      <c r="A602" s="831" t="s">
        <v>567</v>
      </c>
      <c r="B602" s="832" t="s">
        <v>568</v>
      </c>
      <c r="C602" s="835" t="s">
        <v>592</v>
      </c>
      <c r="D602" s="863" t="s">
        <v>593</v>
      </c>
      <c r="E602" s="835" t="s">
        <v>2501</v>
      </c>
      <c r="F602" s="863" t="s">
        <v>2502</v>
      </c>
      <c r="G602" s="835" t="s">
        <v>2505</v>
      </c>
      <c r="H602" s="835" t="s">
        <v>2506</v>
      </c>
      <c r="I602" s="849">
        <v>0.68999999761581421</v>
      </c>
      <c r="J602" s="849">
        <v>12000</v>
      </c>
      <c r="K602" s="850">
        <v>8280</v>
      </c>
    </row>
    <row r="603" spans="1:11" ht="14.4" customHeight="1" x14ac:dyDescent="0.3">
      <c r="A603" s="831" t="s">
        <v>567</v>
      </c>
      <c r="B603" s="832" t="s">
        <v>568</v>
      </c>
      <c r="C603" s="835" t="s">
        <v>592</v>
      </c>
      <c r="D603" s="863" t="s">
        <v>593</v>
      </c>
      <c r="E603" s="835" t="s">
        <v>2501</v>
      </c>
      <c r="F603" s="863" t="s">
        <v>2502</v>
      </c>
      <c r="G603" s="835" t="s">
        <v>2507</v>
      </c>
      <c r="H603" s="835" t="s">
        <v>2508</v>
      </c>
      <c r="I603" s="849">
        <v>0.6875</v>
      </c>
      <c r="J603" s="849">
        <v>20000</v>
      </c>
      <c r="K603" s="850">
        <v>13720</v>
      </c>
    </row>
    <row r="604" spans="1:11" ht="14.4" customHeight="1" x14ac:dyDescent="0.3">
      <c r="A604" s="831" t="s">
        <v>567</v>
      </c>
      <c r="B604" s="832" t="s">
        <v>568</v>
      </c>
      <c r="C604" s="835" t="s">
        <v>592</v>
      </c>
      <c r="D604" s="863" t="s">
        <v>593</v>
      </c>
      <c r="E604" s="835" t="s">
        <v>2501</v>
      </c>
      <c r="F604" s="863" t="s">
        <v>2502</v>
      </c>
      <c r="G604" s="835" t="s">
        <v>2616</v>
      </c>
      <c r="H604" s="835" t="s">
        <v>2617</v>
      </c>
      <c r="I604" s="849">
        <v>0.68999999761581421</v>
      </c>
      <c r="J604" s="849">
        <v>18000</v>
      </c>
      <c r="K604" s="850">
        <v>12420</v>
      </c>
    </row>
    <row r="605" spans="1:11" ht="14.4" customHeight="1" x14ac:dyDescent="0.3">
      <c r="A605" s="831" t="s">
        <v>567</v>
      </c>
      <c r="B605" s="832" t="s">
        <v>568</v>
      </c>
      <c r="C605" s="835" t="s">
        <v>592</v>
      </c>
      <c r="D605" s="863" t="s">
        <v>593</v>
      </c>
      <c r="E605" s="835" t="s">
        <v>2618</v>
      </c>
      <c r="F605" s="863" t="s">
        <v>2619</v>
      </c>
      <c r="G605" s="835" t="s">
        <v>2981</v>
      </c>
      <c r="H605" s="835" t="s">
        <v>2982</v>
      </c>
      <c r="I605" s="849">
        <v>278.58999633789062</v>
      </c>
      <c r="J605" s="849">
        <v>1</v>
      </c>
      <c r="K605" s="850">
        <v>278.58999633789062</v>
      </c>
    </row>
    <row r="606" spans="1:11" ht="14.4" customHeight="1" x14ac:dyDescent="0.3">
      <c r="A606" s="831" t="s">
        <v>567</v>
      </c>
      <c r="B606" s="832" t="s">
        <v>568</v>
      </c>
      <c r="C606" s="835" t="s">
        <v>592</v>
      </c>
      <c r="D606" s="863" t="s">
        <v>593</v>
      </c>
      <c r="E606" s="835" t="s">
        <v>2618</v>
      </c>
      <c r="F606" s="863" t="s">
        <v>2619</v>
      </c>
      <c r="G606" s="835" t="s">
        <v>2984</v>
      </c>
      <c r="H606" s="835" t="s">
        <v>2985</v>
      </c>
      <c r="I606" s="849">
        <v>166.05999755859375</v>
      </c>
      <c r="J606" s="849">
        <v>2</v>
      </c>
      <c r="K606" s="850">
        <v>332.1199951171875</v>
      </c>
    </row>
    <row r="607" spans="1:11" ht="14.4" customHeight="1" x14ac:dyDescent="0.3">
      <c r="A607" s="831" t="s">
        <v>567</v>
      </c>
      <c r="B607" s="832" t="s">
        <v>568</v>
      </c>
      <c r="C607" s="835" t="s">
        <v>592</v>
      </c>
      <c r="D607" s="863" t="s">
        <v>593</v>
      </c>
      <c r="E607" s="835" t="s">
        <v>2618</v>
      </c>
      <c r="F607" s="863" t="s">
        <v>2619</v>
      </c>
      <c r="G607" s="835" t="s">
        <v>2988</v>
      </c>
      <c r="H607" s="835" t="s">
        <v>2989</v>
      </c>
      <c r="I607" s="849">
        <v>145.31500244140625</v>
      </c>
      <c r="J607" s="849">
        <v>7</v>
      </c>
      <c r="K607" s="850">
        <v>1020.9800109863281</v>
      </c>
    </row>
    <row r="608" spans="1:11" ht="14.4" customHeight="1" x14ac:dyDescent="0.3">
      <c r="A608" s="831" t="s">
        <v>567</v>
      </c>
      <c r="B608" s="832" t="s">
        <v>568</v>
      </c>
      <c r="C608" s="835" t="s">
        <v>592</v>
      </c>
      <c r="D608" s="863" t="s">
        <v>593</v>
      </c>
      <c r="E608" s="835" t="s">
        <v>2618</v>
      </c>
      <c r="F608" s="863" t="s">
        <v>2619</v>
      </c>
      <c r="G608" s="835" t="s">
        <v>2670</v>
      </c>
      <c r="H608" s="835" t="s">
        <v>2671</v>
      </c>
      <c r="I608" s="849">
        <v>118.58000183105469</v>
      </c>
      <c r="J608" s="849">
        <v>50</v>
      </c>
      <c r="K608" s="850">
        <v>5929</v>
      </c>
    </row>
    <row r="609" spans="1:11" ht="14.4" customHeight="1" x14ac:dyDescent="0.3">
      <c r="A609" s="831" t="s">
        <v>567</v>
      </c>
      <c r="B609" s="832" t="s">
        <v>568</v>
      </c>
      <c r="C609" s="835" t="s">
        <v>592</v>
      </c>
      <c r="D609" s="863" t="s">
        <v>593</v>
      </c>
      <c r="E609" s="835" t="s">
        <v>2618</v>
      </c>
      <c r="F609" s="863" t="s">
        <v>2619</v>
      </c>
      <c r="G609" s="835" t="s">
        <v>2990</v>
      </c>
      <c r="H609" s="835" t="s">
        <v>2991</v>
      </c>
      <c r="I609" s="849">
        <v>298.8699951171875</v>
      </c>
      <c r="J609" s="849">
        <v>1</v>
      </c>
      <c r="K609" s="850">
        <v>298.8699951171875</v>
      </c>
    </row>
    <row r="610" spans="1:11" ht="14.4" customHeight="1" x14ac:dyDescent="0.3">
      <c r="A610" s="831" t="s">
        <v>567</v>
      </c>
      <c r="B610" s="832" t="s">
        <v>568</v>
      </c>
      <c r="C610" s="835" t="s">
        <v>592</v>
      </c>
      <c r="D610" s="863" t="s">
        <v>593</v>
      </c>
      <c r="E610" s="835" t="s">
        <v>2618</v>
      </c>
      <c r="F610" s="863" t="s">
        <v>2619</v>
      </c>
      <c r="G610" s="835" t="s">
        <v>2792</v>
      </c>
      <c r="H610" s="835" t="s">
        <v>2793</v>
      </c>
      <c r="I610" s="849">
        <v>995.5999755859375</v>
      </c>
      <c r="J610" s="849">
        <v>1</v>
      </c>
      <c r="K610" s="850">
        <v>995.5999755859375</v>
      </c>
    </row>
    <row r="611" spans="1:11" ht="14.4" customHeight="1" x14ac:dyDescent="0.3">
      <c r="A611" s="831" t="s">
        <v>567</v>
      </c>
      <c r="B611" s="832" t="s">
        <v>568</v>
      </c>
      <c r="C611" s="835" t="s">
        <v>592</v>
      </c>
      <c r="D611" s="863" t="s">
        <v>593</v>
      </c>
      <c r="E611" s="835" t="s">
        <v>2618</v>
      </c>
      <c r="F611" s="863" t="s">
        <v>2619</v>
      </c>
      <c r="G611" s="835" t="s">
        <v>3010</v>
      </c>
      <c r="H611" s="835" t="s">
        <v>3011</v>
      </c>
      <c r="I611" s="849">
        <v>35.400001525878906</v>
      </c>
      <c r="J611" s="849">
        <v>25</v>
      </c>
      <c r="K611" s="850">
        <v>885.1199951171875</v>
      </c>
    </row>
    <row r="612" spans="1:11" ht="14.4" customHeight="1" x14ac:dyDescent="0.3">
      <c r="A612" s="831" t="s">
        <v>567</v>
      </c>
      <c r="B612" s="832" t="s">
        <v>568</v>
      </c>
      <c r="C612" s="835" t="s">
        <v>592</v>
      </c>
      <c r="D612" s="863" t="s">
        <v>593</v>
      </c>
      <c r="E612" s="835" t="s">
        <v>2618</v>
      </c>
      <c r="F612" s="863" t="s">
        <v>2619</v>
      </c>
      <c r="G612" s="835" t="s">
        <v>3012</v>
      </c>
      <c r="H612" s="835" t="s">
        <v>3013</v>
      </c>
      <c r="I612" s="849">
        <v>118.58000183105469</v>
      </c>
      <c r="J612" s="849">
        <v>18</v>
      </c>
      <c r="K612" s="850">
        <v>2134.4400634765625</v>
      </c>
    </row>
    <row r="613" spans="1:11" ht="14.4" customHeight="1" x14ac:dyDescent="0.3">
      <c r="A613" s="831" t="s">
        <v>567</v>
      </c>
      <c r="B613" s="832" t="s">
        <v>568</v>
      </c>
      <c r="C613" s="835" t="s">
        <v>592</v>
      </c>
      <c r="D613" s="863" t="s">
        <v>593</v>
      </c>
      <c r="E613" s="835" t="s">
        <v>2618</v>
      </c>
      <c r="F613" s="863" t="s">
        <v>2619</v>
      </c>
      <c r="G613" s="835" t="s">
        <v>3016</v>
      </c>
      <c r="H613" s="835" t="s">
        <v>3017</v>
      </c>
      <c r="I613" s="849">
        <v>175.44999694824219</v>
      </c>
      <c r="J613" s="849">
        <v>60</v>
      </c>
      <c r="K613" s="850">
        <v>10527</v>
      </c>
    </row>
    <row r="614" spans="1:11" ht="14.4" customHeight="1" x14ac:dyDescent="0.3">
      <c r="A614" s="831" t="s">
        <v>567</v>
      </c>
      <c r="B614" s="832" t="s">
        <v>568</v>
      </c>
      <c r="C614" s="835" t="s">
        <v>592</v>
      </c>
      <c r="D614" s="863" t="s">
        <v>593</v>
      </c>
      <c r="E614" s="835" t="s">
        <v>2618</v>
      </c>
      <c r="F614" s="863" t="s">
        <v>2619</v>
      </c>
      <c r="G614" s="835" t="s">
        <v>2928</v>
      </c>
      <c r="H614" s="835" t="s">
        <v>2929</v>
      </c>
      <c r="I614" s="849">
        <v>279.29998779296875</v>
      </c>
      <c r="J614" s="849">
        <v>2</v>
      </c>
      <c r="K614" s="850">
        <v>558.5999755859375</v>
      </c>
    </row>
    <row r="615" spans="1:11" ht="14.4" customHeight="1" x14ac:dyDescent="0.3">
      <c r="A615" s="831" t="s">
        <v>567</v>
      </c>
      <c r="B615" s="832" t="s">
        <v>568</v>
      </c>
      <c r="C615" s="835" t="s">
        <v>595</v>
      </c>
      <c r="D615" s="863" t="s">
        <v>596</v>
      </c>
      <c r="E615" s="835" t="s">
        <v>2261</v>
      </c>
      <c r="F615" s="863" t="s">
        <v>2262</v>
      </c>
      <c r="G615" s="835" t="s">
        <v>3042</v>
      </c>
      <c r="H615" s="835" t="s">
        <v>3043</v>
      </c>
      <c r="I615" s="849">
        <v>15.529999732971191</v>
      </c>
      <c r="J615" s="849">
        <v>30</v>
      </c>
      <c r="K615" s="850">
        <v>465.90000915527344</v>
      </c>
    </row>
    <row r="616" spans="1:11" ht="14.4" customHeight="1" x14ac:dyDescent="0.3">
      <c r="A616" s="831" t="s">
        <v>567</v>
      </c>
      <c r="B616" s="832" t="s">
        <v>568</v>
      </c>
      <c r="C616" s="835" t="s">
        <v>595</v>
      </c>
      <c r="D616" s="863" t="s">
        <v>596</v>
      </c>
      <c r="E616" s="835" t="s">
        <v>2261</v>
      </c>
      <c r="F616" s="863" t="s">
        <v>2262</v>
      </c>
      <c r="G616" s="835" t="s">
        <v>3044</v>
      </c>
      <c r="H616" s="835" t="s">
        <v>3045</v>
      </c>
      <c r="I616" s="849">
        <v>54.860000610351563</v>
      </c>
      <c r="J616" s="849">
        <v>10</v>
      </c>
      <c r="K616" s="850">
        <v>548.5999755859375</v>
      </c>
    </row>
    <row r="617" spans="1:11" ht="14.4" customHeight="1" x14ac:dyDescent="0.3">
      <c r="A617" s="831" t="s">
        <v>567</v>
      </c>
      <c r="B617" s="832" t="s">
        <v>568</v>
      </c>
      <c r="C617" s="835" t="s">
        <v>595</v>
      </c>
      <c r="D617" s="863" t="s">
        <v>596</v>
      </c>
      <c r="E617" s="835" t="s">
        <v>2261</v>
      </c>
      <c r="F617" s="863" t="s">
        <v>2262</v>
      </c>
      <c r="G617" s="835" t="s">
        <v>3046</v>
      </c>
      <c r="H617" s="835" t="s">
        <v>3047</v>
      </c>
      <c r="I617" s="849">
        <v>4.1100001335144043</v>
      </c>
      <c r="J617" s="849">
        <v>100</v>
      </c>
      <c r="K617" s="850">
        <v>411</v>
      </c>
    </row>
    <row r="618" spans="1:11" ht="14.4" customHeight="1" x14ac:dyDescent="0.3">
      <c r="A618" s="831" t="s">
        <v>567</v>
      </c>
      <c r="B618" s="832" t="s">
        <v>568</v>
      </c>
      <c r="C618" s="835" t="s">
        <v>595</v>
      </c>
      <c r="D618" s="863" t="s">
        <v>596</v>
      </c>
      <c r="E618" s="835" t="s">
        <v>2261</v>
      </c>
      <c r="F618" s="863" t="s">
        <v>2262</v>
      </c>
      <c r="G618" s="835" t="s">
        <v>2525</v>
      </c>
      <c r="H618" s="835" t="s">
        <v>2526</v>
      </c>
      <c r="I618" s="849">
        <v>6.25</v>
      </c>
      <c r="J618" s="849">
        <v>100</v>
      </c>
      <c r="K618" s="850">
        <v>625</v>
      </c>
    </row>
    <row r="619" spans="1:11" ht="14.4" customHeight="1" x14ac:dyDescent="0.3">
      <c r="A619" s="831" t="s">
        <v>567</v>
      </c>
      <c r="B619" s="832" t="s">
        <v>568</v>
      </c>
      <c r="C619" s="835" t="s">
        <v>595</v>
      </c>
      <c r="D619" s="863" t="s">
        <v>596</v>
      </c>
      <c r="E619" s="835" t="s">
        <v>2261</v>
      </c>
      <c r="F619" s="863" t="s">
        <v>2262</v>
      </c>
      <c r="G619" s="835" t="s">
        <v>2529</v>
      </c>
      <c r="H619" s="835" t="s">
        <v>2530</v>
      </c>
      <c r="I619" s="849">
        <v>0.62999999523162842</v>
      </c>
      <c r="J619" s="849">
        <v>2000</v>
      </c>
      <c r="K619" s="850">
        <v>1260</v>
      </c>
    </row>
    <row r="620" spans="1:11" ht="14.4" customHeight="1" x14ac:dyDescent="0.3">
      <c r="A620" s="831" t="s">
        <v>567</v>
      </c>
      <c r="B620" s="832" t="s">
        <v>568</v>
      </c>
      <c r="C620" s="835" t="s">
        <v>595</v>
      </c>
      <c r="D620" s="863" t="s">
        <v>596</v>
      </c>
      <c r="E620" s="835" t="s">
        <v>2261</v>
      </c>
      <c r="F620" s="863" t="s">
        <v>2262</v>
      </c>
      <c r="G620" s="835" t="s">
        <v>2531</v>
      </c>
      <c r="H620" s="835" t="s">
        <v>2532</v>
      </c>
      <c r="I620" s="849">
        <v>1.2899999618530273</v>
      </c>
      <c r="J620" s="849">
        <v>2500</v>
      </c>
      <c r="K620" s="850">
        <v>3225</v>
      </c>
    </row>
    <row r="621" spans="1:11" ht="14.4" customHeight="1" x14ac:dyDescent="0.3">
      <c r="A621" s="831" t="s">
        <v>567</v>
      </c>
      <c r="B621" s="832" t="s">
        <v>568</v>
      </c>
      <c r="C621" s="835" t="s">
        <v>595</v>
      </c>
      <c r="D621" s="863" t="s">
        <v>596</v>
      </c>
      <c r="E621" s="835" t="s">
        <v>2261</v>
      </c>
      <c r="F621" s="863" t="s">
        <v>2262</v>
      </c>
      <c r="G621" s="835" t="s">
        <v>3048</v>
      </c>
      <c r="H621" s="835" t="s">
        <v>3049</v>
      </c>
      <c r="I621" s="849">
        <v>64.699996948242188</v>
      </c>
      <c r="J621" s="849">
        <v>10</v>
      </c>
      <c r="K621" s="850">
        <v>647</v>
      </c>
    </row>
    <row r="622" spans="1:11" ht="14.4" customHeight="1" x14ac:dyDescent="0.3">
      <c r="A622" s="831" t="s">
        <v>567</v>
      </c>
      <c r="B622" s="832" t="s">
        <v>568</v>
      </c>
      <c r="C622" s="835" t="s">
        <v>595</v>
      </c>
      <c r="D622" s="863" t="s">
        <v>596</v>
      </c>
      <c r="E622" s="835" t="s">
        <v>2261</v>
      </c>
      <c r="F622" s="863" t="s">
        <v>2262</v>
      </c>
      <c r="G622" s="835" t="s">
        <v>3026</v>
      </c>
      <c r="H622" s="835" t="s">
        <v>3027</v>
      </c>
      <c r="I622" s="849">
        <v>790.8800048828125</v>
      </c>
      <c r="J622" s="849">
        <v>1</v>
      </c>
      <c r="K622" s="850">
        <v>790.8800048828125</v>
      </c>
    </row>
    <row r="623" spans="1:11" ht="14.4" customHeight="1" x14ac:dyDescent="0.3">
      <c r="A623" s="831" t="s">
        <v>567</v>
      </c>
      <c r="B623" s="832" t="s">
        <v>568</v>
      </c>
      <c r="C623" s="835" t="s">
        <v>595</v>
      </c>
      <c r="D623" s="863" t="s">
        <v>596</v>
      </c>
      <c r="E623" s="835" t="s">
        <v>2261</v>
      </c>
      <c r="F623" s="863" t="s">
        <v>2262</v>
      </c>
      <c r="G623" s="835" t="s">
        <v>2263</v>
      </c>
      <c r="H623" s="835" t="s">
        <v>2264</v>
      </c>
      <c r="I623" s="849">
        <v>18.399999618530273</v>
      </c>
      <c r="J623" s="849">
        <v>500</v>
      </c>
      <c r="K623" s="850">
        <v>9199.490234375</v>
      </c>
    </row>
    <row r="624" spans="1:11" ht="14.4" customHeight="1" x14ac:dyDescent="0.3">
      <c r="A624" s="831" t="s">
        <v>567</v>
      </c>
      <c r="B624" s="832" t="s">
        <v>568</v>
      </c>
      <c r="C624" s="835" t="s">
        <v>595</v>
      </c>
      <c r="D624" s="863" t="s">
        <v>596</v>
      </c>
      <c r="E624" s="835" t="s">
        <v>2261</v>
      </c>
      <c r="F624" s="863" t="s">
        <v>2262</v>
      </c>
      <c r="G624" s="835" t="s">
        <v>2936</v>
      </c>
      <c r="H624" s="835" t="s">
        <v>2938</v>
      </c>
      <c r="I624" s="849">
        <v>98.400001525878906</v>
      </c>
      <c r="J624" s="849">
        <v>5</v>
      </c>
      <c r="K624" s="850">
        <v>492</v>
      </c>
    </row>
    <row r="625" spans="1:11" ht="14.4" customHeight="1" x14ac:dyDescent="0.3">
      <c r="A625" s="831" t="s">
        <v>567</v>
      </c>
      <c r="B625" s="832" t="s">
        <v>568</v>
      </c>
      <c r="C625" s="835" t="s">
        <v>595</v>
      </c>
      <c r="D625" s="863" t="s">
        <v>596</v>
      </c>
      <c r="E625" s="835" t="s">
        <v>2261</v>
      </c>
      <c r="F625" s="863" t="s">
        <v>2262</v>
      </c>
      <c r="G625" s="835" t="s">
        <v>2265</v>
      </c>
      <c r="H625" s="835" t="s">
        <v>2266</v>
      </c>
      <c r="I625" s="849">
        <v>154.78999328613281</v>
      </c>
      <c r="J625" s="849">
        <v>30</v>
      </c>
      <c r="K625" s="850">
        <v>4643.64013671875</v>
      </c>
    </row>
    <row r="626" spans="1:11" ht="14.4" customHeight="1" x14ac:dyDescent="0.3">
      <c r="A626" s="831" t="s">
        <v>567</v>
      </c>
      <c r="B626" s="832" t="s">
        <v>568</v>
      </c>
      <c r="C626" s="835" t="s">
        <v>595</v>
      </c>
      <c r="D626" s="863" t="s">
        <v>596</v>
      </c>
      <c r="E626" s="835" t="s">
        <v>2261</v>
      </c>
      <c r="F626" s="863" t="s">
        <v>2262</v>
      </c>
      <c r="G626" s="835" t="s">
        <v>2267</v>
      </c>
      <c r="H626" s="835" t="s">
        <v>2268</v>
      </c>
      <c r="I626" s="849">
        <v>22.149999618530273</v>
      </c>
      <c r="J626" s="849">
        <v>25</v>
      </c>
      <c r="K626" s="850">
        <v>553.75</v>
      </c>
    </row>
    <row r="627" spans="1:11" ht="14.4" customHeight="1" x14ac:dyDescent="0.3">
      <c r="A627" s="831" t="s">
        <v>567</v>
      </c>
      <c r="B627" s="832" t="s">
        <v>568</v>
      </c>
      <c r="C627" s="835" t="s">
        <v>595</v>
      </c>
      <c r="D627" s="863" t="s">
        <v>596</v>
      </c>
      <c r="E627" s="835" t="s">
        <v>2261</v>
      </c>
      <c r="F627" s="863" t="s">
        <v>2262</v>
      </c>
      <c r="G627" s="835" t="s">
        <v>2269</v>
      </c>
      <c r="H627" s="835" t="s">
        <v>2270</v>
      </c>
      <c r="I627" s="849">
        <v>30.180000305175781</v>
      </c>
      <c r="J627" s="849">
        <v>25</v>
      </c>
      <c r="K627" s="850">
        <v>754.5</v>
      </c>
    </row>
    <row r="628" spans="1:11" ht="14.4" customHeight="1" x14ac:dyDescent="0.3">
      <c r="A628" s="831" t="s">
        <v>567</v>
      </c>
      <c r="B628" s="832" t="s">
        <v>568</v>
      </c>
      <c r="C628" s="835" t="s">
        <v>595</v>
      </c>
      <c r="D628" s="863" t="s">
        <v>596</v>
      </c>
      <c r="E628" s="835" t="s">
        <v>2261</v>
      </c>
      <c r="F628" s="863" t="s">
        <v>2262</v>
      </c>
      <c r="G628" s="835" t="s">
        <v>2271</v>
      </c>
      <c r="H628" s="835" t="s">
        <v>2272</v>
      </c>
      <c r="I628" s="849">
        <v>2.880000114440918</v>
      </c>
      <c r="J628" s="849">
        <v>100</v>
      </c>
      <c r="K628" s="850">
        <v>288</v>
      </c>
    </row>
    <row r="629" spans="1:11" ht="14.4" customHeight="1" x14ac:dyDescent="0.3">
      <c r="A629" s="831" t="s">
        <v>567</v>
      </c>
      <c r="B629" s="832" t="s">
        <v>568</v>
      </c>
      <c r="C629" s="835" t="s">
        <v>595</v>
      </c>
      <c r="D629" s="863" t="s">
        <v>596</v>
      </c>
      <c r="E629" s="835" t="s">
        <v>2261</v>
      </c>
      <c r="F629" s="863" t="s">
        <v>2262</v>
      </c>
      <c r="G629" s="835" t="s">
        <v>3050</v>
      </c>
      <c r="H629" s="835" t="s">
        <v>3051</v>
      </c>
      <c r="I629" s="849">
        <v>230</v>
      </c>
      <c r="J629" s="849">
        <v>25</v>
      </c>
      <c r="K629" s="850">
        <v>5750</v>
      </c>
    </row>
    <row r="630" spans="1:11" ht="14.4" customHeight="1" x14ac:dyDescent="0.3">
      <c r="A630" s="831" t="s">
        <v>567</v>
      </c>
      <c r="B630" s="832" t="s">
        <v>568</v>
      </c>
      <c r="C630" s="835" t="s">
        <v>595</v>
      </c>
      <c r="D630" s="863" t="s">
        <v>596</v>
      </c>
      <c r="E630" s="835" t="s">
        <v>2261</v>
      </c>
      <c r="F630" s="863" t="s">
        <v>2262</v>
      </c>
      <c r="G630" s="835" t="s">
        <v>2287</v>
      </c>
      <c r="H630" s="835" t="s">
        <v>2288</v>
      </c>
      <c r="I630" s="849">
        <v>13.020000457763672</v>
      </c>
      <c r="J630" s="849">
        <v>2</v>
      </c>
      <c r="K630" s="850">
        <v>26.040000915527344</v>
      </c>
    </row>
    <row r="631" spans="1:11" ht="14.4" customHeight="1" x14ac:dyDescent="0.3">
      <c r="A631" s="831" t="s">
        <v>567</v>
      </c>
      <c r="B631" s="832" t="s">
        <v>568</v>
      </c>
      <c r="C631" s="835" t="s">
        <v>595</v>
      </c>
      <c r="D631" s="863" t="s">
        <v>596</v>
      </c>
      <c r="E631" s="835" t="s">
        <v>2261</v>
      </c>
      <c r="F631" s="863" t="s">
        <v>2262</v>
      </c>
      <c r="G631" s="835" t="s">
        <v>2289</v>
      </c>
      <c r="H631" s="835" t="s">
        <v>2290</v>
      </c>
      <c r="I631" s="849">
        <v>0.85000002384185791</v>
      </c>
      <c r="J631" s="849">
        <v>50</v>
      </c>
      <c r="K631" s="850">
        <v>42.5</v>
      </c>
    </row>
    <row r="632" spans="1:11" ht="14.4" customHeight="1" x14ac:dyDescent="0.3">
      <c r="A632" s="831" t="s">
        <v>567</v>
      </c>
      <c r="B632" s="832" t="s">
        <v>568</v>
      </c>
      <c r="C632" s="835" t="s">
        <v>595</v>
      </c>
      <c r="D632" s="863" t="s">
        <v>596</v>
      </c>
      <c r="E632" s="835" t="s">
        <v>2261</v>
      </c>
      <c r="F632" s="863" t="s">
        <v>2262</v>
      </c>
      <c r="G632" s="835" t="s">
        <v>2301</v>
      </c>
      <c r="H632" s="835" t="s">
        <v>2302</v>
      </c>
      <c r="I632" s="849">
        <v>13.154999732971191</v>
      </c>
      <c r="J632" s="849">
        <v>48</v>
      </c>
      <c r="K632" s="850">
        <v>631.35000610351562</v>
      </c>
    </row>
    <row r="633" spans="1:11" ht="14.4" customHeight="1" x14ac:dyDescent="0.3">
      <c r="A633" s="831" t="s">
        <v>567</v>
      </c>
      <c r="B633" s="832" t="s">
        <v>568</v>
      </c>
      <c r="C633" s="835" t="s">
        <v>595</v>
      </c>
      <c r="D633" s="863" t="s">
        <v>596</v>
      </c>
      <c r="E633" s="835" t="s">
        <v>2261</v>
      </c>
      <c r="F633" s="863" t="s">
        <v>2262</v>
      </c>
      <c r="G633" s="835" t="s">
        <v>2303</v>
      </c>
      <c r="H633" s="835" t="s">
        <v>2304</v>
      </c>
      <c r="I633" s="849">
        <v>26.370000839233398</v>
      </c>
      <c r="J633" s="849">
        <v>36</v>
      </c>
      <c r="K633" s="850">
        <v>949.30999755859375</v>
      </c>
    </row>
    <row r="634" spans="1:11" ht="14.4" customHeight="1" x14ac:dyDescent="0.3">
      <c r="A634" s="831" t="s">
        <v>567</v>
      </c>
      <c r="B634" s="832" t="s">
        <v>568</v>
      </c>
      <c r="C634" s="835" t="s">
        <v>595</v>
      </c>
      <c r="D634" s="863" t="s">
        <v>596</v>
      </c>
      <c r="E634" s="835" t="s">
        <v>2261</v>
      </c>
      <c r="F634" s="863" t="s">
        <v>2262</v>
      </c>
      <c r="G634" s="835" t="s">
        <v>2307</v>
      </c>
      <c r="H634" s="835" t="s">
        <v>2308</v>
      </c>
      <c r="I634" s="849">
        <v>10.520000457763672</v>
      </c>
      <c r="J634" s="849">
        <v>60</v>
      </c>
      <c r="K634" s="850">
        <v>631.20001220703125</v>
      </c>
    </row>
    <row r="635" spans="1:11" ht="14.4" customHeight="1" x14ac:dyDescent="0.3">
      <c r="A635" s="831" t="s">
        <v>567</v>
      </c>
      <c r="B635" s="832" t="s">
        <v>568</v>
      </c>
      <c r="C635" s="835" t="s">
        <v>595</v>
      </c>
      <c r="D635" s="863" t="s">
        <v>596</v>
      </c>
      <c r="E635" s="835" t="s">
        <v>2261</v>
      </c>
      <c r="F635" s="863" t="s">
        <v>2262</v>
      </c>
      <c r="G635" s="835" t="s">
        <v>2551</v>
      </c>
      <c r="H635" s="835" t="s">
        <v>2552</v>
      </c>
      <c r="I635" s="849">
        <v>2.1800000667572021</v>
      </c>
      <c r="J635" s="849">
        <v>10</v>
      </c>
      <c r="K635" s="850">
        <v>21.799999237060547</v>
      </c>
    </row>
    <row r="636" spans="1:11" ht="14.4" customHeight="1" x14ac:dyDescent="0.3">
      <c r="A636" s="831" t="s">
        <v>567</v>
      </c>
      <c r="B636" s="832" t="s">
        <v>568</v>
      </c>
      <c r="C636" s="835" t="s">
        <v>595</v>
      </c>
      <c r="D636" s="863" t="s">
        <v>596</v>
      </c>
      <c r="E636" s="835" t="s">
        <v>2261</v>
      </c>
      <c r="F636" s="863" t="s">
        <v>2262</v>
      </c>
      <c r="G636" s="835" t="s">
        <v>3030</v>
      </c>
      <c r="H636" s="835" t="s">
        <v>3031</v>
      </c>
      <c r="I636" s="849">
        <v>2.869999885559082</v>
      </c>
      <c r="J636" s="849">
        <v>10</v>
      </c>
      <c r="K636" s="850">
        <v>28.700000762939453</v>
      </c>
    </row>
    <row r="637" spans="1:11" ht="14.4" customHeight="1" x14ac:dyDescent="0.3">
      <c r="A637" s="831" t="s">
        <v>567</v>
      </c>
      <c r="B637" s="832" t="s">
        <v>568</v>
      </c>
      <c r="C637" s="835" t="s">
        <v>595</v>
      </c>
      <c r="D637" s="863" t="s">
        <v>596</v>
      </c>
      <c r="E637" s="835" t="s">
        <v>2261</v>
      </c>
      <c r="F637" s="863" t="s">
        <v>2262</v>
      </c>
      <c r="G637" s="835" t="s">
        <v>2553</v>
      </c>
      <c r="H637" s="835" t="s">
        <v>2554</v>
      </c>
      <c r="I637" s="849">
        <v>3.5699999332427979</v>
      </c>
      <c r="J637" s="849">
        <v>10</v>
      </c>
      <c r="K637" s="850">
        <v>35.700000762939453</v>
      </c>
    </row>
    <row r="638" spans="1:11" ht="14.4" customHeight="1" x14ac:dyDescent="0.3">
      <c r="A638" s="831" t="s">
        <v>567</v>
      </c>
      <c r="B638" s="832" t="s">
        <v>568</v>
      </c>
      <c r="C638" s="835" t="s">
        <v>595</v>
      </c>
      <c r="D638" s="863" t="s">
        <v>596</v>
      </c>
      <c r="E638" s="835" t="s">
        <v>2261</v>
      </c>
      <c r="F638" s="863" t="s">
        <v>2262</v>
      </c>
      <c r="G638" s="835" t="s">
        <v>2951</v>
      </c>
      <c r="H638" s="835" t="s">
        <v>2952</v>
      </c>
      <c r="I638" s="849">
        <v>10.869999885559082</v>
      </c>
      <c r="J638" s="849">
        <v>300</v>
      </c>
      <c r="K638" s="850">
        <v>3261</v>
      </c>
    </row>
    <row r="639" spans="1:11" ht="14.4" customHeight="1" x14ac:dyDescent="0.3">
      <c r="A639" s="831" t="s">
        <v>567</v>
      </c>
      <c r="B639" s="832" t="s">
        <v>568</v>
      </c>
      <c r="C639" s="835" t="s">
        <v>595</v>
      </c>
      <c r="D639" s="863" t="s">
        <v>596</v>
      </c>
      <c r="E639" s="835" t="s">
        <v>2261</v>
      </c>
      <c r="F639" s="863" t="s">
        <v>2262</v>
      </c>
      <c r="G639" s="835" t="s">
        <v>3052</v>
      </c>
      <c r="H639" s="835" t="s">
        <v>3053</v>
      </c>
      <c r="I639" s="849">
        <v>7.9200000762939453</v>
      </c>
      <c r="J639" s="849">
        <v>50</v>
      </c>
      <c r="K639" s="850">
        <v>396.1300048828125</v>
      </c>
    </row>
    <row r="640" spans="1:11" ht="14.4" customHeight="1" x14ac:dyDescent="0.3">
      <c r="A640" s="831" t="s">
        <v>567</v>
      </c>
      <c r="B640" s="832" t="s">
        <v>568</v>
      </c>
      <c r="C640" s="835" t="s">
        <v>595</v>
      </c>
      <c r="D640" s="863" t="s">
        <v>596</v>
      </c>
      <c r="E640" s="835" t="s">
        <v>2261</v>
      </c>
      <c r="F640" s="863" t="s">
        <v>2262</v>
      </c>
      <c r="G640" s="835" t="s">
        <v>3054</v>
      </c>
      <c r="H640" s="835" t="s">
        <v>3055</v>
      </c>
      <c r="I640" s="849">
        <v>3.0099999904632568</v>
      </c>
      <c r="J640" s="849">
        <v>50</v>
      </c>
      <c r="K640" s="850">
        <v>150.49000549316406</v>
      </c>
    </row>
    <row r="641" spans="1:11" ht="14.4" customHeight="1" x14ac:dyDescent="0.3">
      <c r="A641" s="831" t="s">
        <v>567</v>
      </c>
      <c r="B641" s="832" t="s">
        <v>568</v>
      </c>
      <c r="C641" s="835" t="s">
        <v>595</v>
      </c>
      <c r="D641" s="863" t="s">
        <v>596</v>
      </c>
      <c r="E641" s="835" t="s">
        <v>2261</v>
      </c>
      <c r="F641" s="863" t="s">
        <v>2262</v>
      </c>
      <c r="G641" s="835" t="s">
        <v>3056</v>
      </c>
      <c r="H641" s="835" t="s">
        <v>3057</v>
      </c>
      <c r="I641" s="849">
        <v>35.389999389648437</v>
      </c>
      <c r="J641" s="849">
        <v>25</v>
      </c>
      <c r="K641" s="850">
        <v>884.6400146484375</v>
      </c>
    </row>
    <row r="642" spans="1:11" ht="14.4" customHeight="1" x14ac:dyDescent="0.3">
      <c r="A642" s="831" t="s">
        <v>567</v>
      </c>
      <c r="B642" s="832" t="s">
        <v>568</v>
      </c>
      <c r="C642" s="835" t="s">
        <v>595</v>
      </c>
      <c r="D642" s="863" t="s">
        <v>596</v>
      </c>
      <c r="E642" s="835" t="s">
        <v>2261</v>
      </c>
      <c r="F642" s="863" t="s">
        <v>2262</v>
      </c>
      <c r="G642" s="835" t="s">
        <v>3058</v>
      </c>
      <c r="H642" s="835" t="s">
        <v>3059</v>
      </c>
      <c r="I642" s="849">
        <v>15.460000038146973</v>
      </c>
      <c r="J642" s="849">
        <v>500</v>
      </c>
      <c r="K642" s="850">
        <v>7728</v>
      </c>
    </row>
    <row r="643" spans="1:11" ht="14.4" customHeight="1" x14ac:dyDescent="0.3">
      <c r="A643" s="831" t="s">
        <v>567</v>
      </c>
      <c r="B643" s="832" t="s">
        <v>568</v>
      </c>
      <c r="C643" s="835" t="s">
        <v>595</v>
      </c>
      <c r="D643" s="863" t="s">
        <v>596</v>
      </c>
      <c r="E643" s="835" t="s">
        <v>2261</v>
      </c>
      <c r="F643" s="863" t="s">
        <v>2262</v>
      </c>
      <c r="G643" s="835" t="s">
        <v>2557</v>
      </c>
      <c r="H643" s="835" t="s">
        <v>2558</v>
      </c>
      <c r="I643" s="849">
        <v>0.6600000262260437</v>
      </c>
      <c r="J643" s="849">
        <v>1000</v>
      </c>
      <c r="K643" s="850">
        <v>660</v>
      </c>
    </row>
    <row r="644" spans="1:11" ht="14.4" customHeight="1" x14ac:dyDescent="0.3">
      <c r="A644" s="831" t="s">
        <v>567</v>
      </c>
      <c r="B644" s="832" t="s">
        <v>568</v>
      </c>
      <c r="C644" s="835" t="s">
        <v>595</v>
      </c>
      <c r="D644" s="863" t="s">
        <v>596</v>
      </c>
      <c r="E644" s="835" t="s">
        <v>2261</v>
      </c>
      <c r="F644" s="863" t="s">
        <v>2262</v>
      </c>
      <c r="G644" s="835" t="s">
        <v>2953</v>
      </c>
      <c r="H644" s="835" t="s">
        <v>2954</v>
      </c>
      <c r="I644" s="849">
        <v>2.5399999618530273</v>
      </c>
      <c r="J644" s="849">
        <v>1000</v>
      </c>
      <c r="K644" s="850">
        <v>2539.199951171875</v>
      </c>
    </row>
    <row r="645" spans="1:11" ht="14.4" customHeight="1" x14ac:dyDescent="0.3">
      <c r="A645" s="831" t="s">
        <v>567</v>
      </c>
      <c r="B645" s="832" t="s">
        <v>568</v>
      </c>
      <c r="C645" s="835" t="s">
        <v>595</v>
      </c>
      <c r="D645" s="863" t="s">
        <v>596</v>
      </c>
      <c r="E645" s="835" t="s">
        <v>2261</v>
      </c>
      <c r="F645" s="863" t="s">
        <v>2262</v>
      </c>
      <c r="G645" s="835" t="s">
        <v>3060</v>
      </c>
      <c r="H645" s="835" t="s">
        <v>3061</v>
      </c>
      <c r="I645" s="849">
        <v>0.52999997138977051</v>
      </c>
      <c r="J645" s="849">
        <v>6000</v>
      </c>
      <c r="K645" s="850">
        <v>3174</v>
      </c>
    </row>
    <row r="646" spans="1:11" ht="14.4" customHeight="1" x14ac:dyDescent="0.3">
      <c r="A646" s="831" t="s">
        <v>567</v>
      </c>
      <c r="B646" s="832" t="s">
        <v>568</v>
      </c>
      <c r="C646" s="835" t="s">
        <v>595</v>
      </c>
      <c r="D646" s="863" t="s">
        <v>596</v>
      </c>
      <c r="E646" s="835" t="s">
        <v>2261</v>
      </c>
      <c r="F646" s="863" t="s">
        <v>2262</v>
      </c>
      <c r="G646" s="835" t="s">
        <v>2955</v>
      </c>
      <c r="H646" s="835" t="s">
        <v>2956</v>
      </c>
      <c r="I646" s="849">
        <v>36.930000305175781</v>
      </c>
      <c r="J646" s="849">
        <v>10</v>
      </c>
      <c r="K646" s="850">
        <v>369.26998901367187</v>
      </c>
    </row>
    <row r="647" spans="1:11" ht="14.4" customHeight="1" x14ac:dyDescent="0.3">
      <c r="A647" s="831" t="s">
        <v>567</v>
      </c>
      <c r="B647" s="832" t="s">
        <v>568</v>
      </c>
      <c r="C647" s="835" t="s">
        <v>595</v>
      </c>
      <c r="D647" s="863" t="s">
        <v>596</v>
      </c>
      <c r="E647" s="835" t="s">
        <v>2261</v>
      </c>
      <c r="F647" s="863" t="s">
        <v>2262</v>
      </c>
      <c r="G647" s="835" t="s">
        <v>2561</v>
      </c>
      <c r="H647" s="835" t="s">
        <v>2562</v>
      </c>
      <c r="I647" s="849">
        <v>27.879999160766602</v>
      </c>
      <c r="J647" s="849">
        <v>5</v>
      </c>
      <c r="K647" s="850">
        <v>139.39999389648437</v>
      </c>
    </row>
    <row r="648" spans="1:11" ht="14.4" customHeight="1" x14ac:dyDescent="0.3">
      <c r="A648" s="831" t="s">
        <v>567</v>
      </c>
      <c r="B648" s="832" t="s">
        <v>568</v>
      </c>
      <c r="C648" s="835" t="s">
        <v>595</v>
      </c>
      <c r="D648" s="863" t="s">
        <v>596</v>
      </c>
      <c r="E648" s="835" t="s">
        <v>2261</v>
      </c>
      <c r="F648" s="863" t="s">
        <v>2262</v>
      </c>
      <c r="G648" s="835" t="s">
        <v>2957</v>
      </c>
      <c r="H648" s="835" t="s">
        <v>2958</v>
      </c>
      <c r="I648" s="849">
        <v>28.729999542236328</v>
      </c>
      <c r="J648" s="849">
        <v>24</v>
      </c>
      <c r="K648" s="850">
        <v>689.52001953125</v>
      </c>
    </row>
    <row r="649" spans="1:11" ht="14.4" customHeight="1" x14ac:dyDescent="0.3">
      <c r="A649" s="831" t="s">
        <v>567</v>
      </c>
      <c r="B649" s="832" t="s">
        <v>568</v>
      </c>
      <c r="C649" s="835" t="s">
        <v>595</v>
      </c>
      <c r="D649" s="863" t="s">
        <v>596</v>
      </c>
      <c r="E649" s="835" t="s">
        <v>2327</v>
      </c>
      <c r="F649" s="863" t="s">
        <v>2328</v>
      </c>
      <c r="G649" s="835" t="s">
        <v>2329</v>
      </c>
      <c r="H649" s="835" t="s">
        <v>2330</v>
      </c>
      <c r="I649" s="849">
        <v>47.189998626708984</v>
      </c>
      <c r="J649" s="849">
        <v>20</v>
      </c>
      <c r="K649" s="850">
        <v>943.79998779296875</v>
      </c>
    </row>
    <row r="650" spans="1:11" ht="14.4" customHeight="1" x14ac:dyDescent="0.3">
      <c r="A650" s="831" t="s">
        <v>567</v>
      </c>
      <c r="B650" s="832" t="s">
        <v>568</v>
      </c>
      <c r="C650" s="835" t="s">
        <v>595</v>
      </c>
      <c r="D650" s="863" t="s">
        <v>596</v>
      </c>
      <c r="E650" s="835" t="s">
        <v>2327</v>
      </c>
      <c r="F650" s="863" t="s">
        <v>2328</v>
      </c>
      <c r="G650" s="835" t="s">
        <v>2567</v>
      </c>
      <c r="H650" s="835" t="s">
        <v>2568</v>
      </c>
      <c r="I650" s="849">
        <v>2.9100000858306885</v>
      </c>
      <c r="J650" s="849">
        <v>200</v>
      </c>
      <c r="K650" s="850">
        <v>582</v>
      </c>
    </row>
    <row r="651" spans="1:11" ht="14.4" customHeight="1" x14ac:dyDescent="0.3">
      <c r="A651" s="831" t="s">
        <v>567</v>
      </c>
      <c r="B651" s="832" t="s">
        <v>568</v>
      </c>
      <c r="C651" s="835" t="s">
        <v>595</v>
      </c>
      <c r="D651" s="863" t="s">
        <v>596</v>
      </c>
      <c r="E651" s="835" t="s">
        <v>2327</v>
      </c>
      <c r="F651" s="863" t="s">
        <v>2328</v>
      </c>
      <c r="G651" s="835" t="s">
        <v>2337</v>
      </c>
      <c r="H651" s="835" t="s">
        <v>2338</v>
      </c>
      <c r="I651" s="849">
        <v>2.9066667556762695</v>
      </c>
      <c r="J651" s="849">
        <v>900</v>
      </c>
      <c r="K651" s="850">
        <v>2615</v>
      </c>
    </row>
    <row r="652" spans="1:11" ht="14.4" customHeight="1" x14ac:dyDescent="0.3">
      <c r="A652" s="831" t="s">
        <v>567</v>
      </c>
      <c r="B652" s="832" t="s">
        <v>568</v>
      </c>
      <c r="C652" s="835" t="s">
        <v>595</v>
      </c>
      <c r="D652" s="863" t="s">
        <v>596</v>
      </c>
      <c r="E652" s="835" t="s">
        <v>2327</v>
      </c>
      <c r="F652" s="863" t="s">
        <v>2328</v>
      </c>
      <c r="G652" s="835" t="s">
        <v>3062</v>
      </c>
      <c r="H652" s="835" t="s">
        <v>3063</v>
      </c>
      <c r="I652" s="849">
        <v>8.4700002670288086</v>
      </c>
      <c r="J652" s="849">
        <v>30</v>
      </c>
      <c r="K652" s="850">
        <v>254.10000610351563</v>
      </c>
    </row>
    <row r="653" spans="1:11" ht="14.4" customHeight="1" x14ac:dyDescent="0.3">
      <c r="A653" s="831" t="s">
        <v>567</v>
      </c>
      <c r="B653" s="832" t="s">
        <v>568</v>
      </c>
      <c r="C653" s="835" t="s">
        <v>595</v>
      </c>
      <c r="D653" s="863" t="s">
        <v>596</v>
      </c>
      <c r="E653" s="835" t="s">
        <v>2327</v>
      </c>
      <c r="F653" s="863" t="s">
        <v>2328</v>
      </c>
      <c r="G653" s="835" t="s">
        <v>3064</v>
      </c>
      <c r="H653" s="835" t="s">
        <v>3065</v>
      </c>
      <c r="I653" s="849">
        <v>8.4700002670288086</v>
      </c>
      <c r="J653" s="849">
        <v>40</v>
      </c>
      <c r="K653" s="850">
        <v>338.79998779296875</v>
      </c>
    </row>
    <row r="654" spans="1:11" ht="14.4" customHeight="1" x14ac:dyDescent="0.3">
      <c r="A654" s="831" t="s">
        <v>567</v>
      </c>
      <c r="B654" s="832" t="s">
        <v>568</v>
      </c>
      <c r="C654" s="835" t="s">
        <v>595</v>
      </c>
      <c r="D654" s="863" t="s">
        <v>596</v>
      </c>
      <c r="E654" s="835" t="s">
        <v>2327</v>
      </c>
      <c r="F654" s="863" t="s">
        <v>2328</v>
      </c>
      <c r="G654" s="835" t="s">
        <v>3066</v>
      </c>
      <c r="H654" s="835" t="s">
        <v>3067</v>
      </c>
      <c r="I654" s="849">
        <v>17.299999237060547</v>
      </c>
      <c r="J654" s="849">
        <v>100</v>
      </c>
      <c r="K654" s="850">
        <v>1730.300048828125</v>
      </c>
    </row>
    <row r="655" spans="1:11" ht="14.4" customHeight="1" x14ac:dyDescent="0.3">
      <c r="A655" s="831" t="s">
        <v>567</v>
      </c>
      <c r="B655" s="832" t="s">
        <v>568</v>
      </c>
      <c r="C655" s="835" t="s">
        <v>595</v>
      </c>
      <c r="D655" s="863" t="s">
        <v>596</v>
      </c>
      <c r="E655" s="835" t="s">
        <v>2327</v>
      </c>
      <c r="F655" s="863" t="s">
        <v>2328</v>
      </c>
      <c r="G655" s="835" t="s">
        <v>3068</v>
      </c>
      <c r="H655" s="835" t="s">
        <v>3069</v>
      </c>
      <c r="I655" s="849">
        <v>17.299999237060547</v>
      </c>
      <c r="J655" s="849">
        <v>100</v>
      </c>
      <c r="K655" s="850">
        <v>1730.300048828125</v>
      </c>
    </row>
    <row r="656" spans="1:11" ht="14.4" customHeight="1" x14ac:dyDescent="0.3">
      <c r="A656" s="831" t="s">
        <v>567</v>
      </c>
      <c r="B656" s="832" t="s">
        <v>568</v>
      </c>
      <c r="C656" s="835" t="s">
        <v>595</v>
      </c>
      <c r="D656" s="863" t="s">
        <v>596</v>
      </c>
      <c r="E656" s="835" t="s">
        <v>2327</v>
      </c>
      <c r="F656" s="863" t="s">
        <v>2328</v>
      </c>
      <c r="G656" s="835" t="s">
        <v>3070</v>
      </c>
      <c r="H656" s="835" t="s">
        <v>3071</v>
      </c>
      <c r="I656" s="849">
        <v>3730.7900390625</v>
      </c>
      <c r="J656" s="849">
        <v>12</v>
      </c>
      <c r="K656" s="850">
        <v>44769.509765625</v>
      </c>
    </row>
    <row r="657" spans="1:11" ht="14.4" customHeight="1" x14ac:dyDescent="0.3">
      <c r="A657" s="831" t="s">
        <v>567</v>
      </c>
      <c r="B657" s="832" t="s">
        <v>568</v>
      </c>
      <c r="C657" s="835" t="s">
        <v>595</v>
      </c>
      <c r="D657" s="863" t="s">
        <v>596</v>
      </c>
      <c r="E657" s="835" t="s">
        <v>2327</v>
      </c>
      <c r="F657" s="863" t="s">
        <v>2328</v>
      </c>
      <c r="G657" s="835" t="s">
        <v>3072</v>
      </c>
      <c r="H657" s="835" t="s">
        <v>3073</v>
      </c>
      <c r="I657" s="849">
        <v>1681.9000244140625</v>
      </c>
      <c r="J657" s="849">
        <v>2</v>
      </c>
      <c r="K657" s="850">
        <v>3363.800048828125</v>
      </c>
    </row>
    <row r="658" spans="1:11" ht="14.4" customHeight="1" x14ac:dyDescent="0.3">
      <c r="A658" s="831" t="s">
        <v>567</v>
      </c>
      <c r="B658" s="832" t="s">
        <v>568</v>
      </c>
      <c r="C658" s="835" t="s">
        <v>595</v>
      </c>
      <c r="D658" s="863" t="s">
        <v>596</v>
      </c>
      <c r="E658" s="835" t="s">
        <v>2327</v>
      </c>
      <c r="F658" s="863" t="s">
        <v>2328</v>
      </c>
      <c r="G658" s="835" t="s">
        <v>3074</v>
      </c>
      <c r="H658" s="835" t="s">
        <v>3075</v>
      </c>
      <c r="I658" s="849">
        <v>1905</v>
      </c>
      <c r="J658" s="849">
        <v>10</v>
      </c>
      <c r="K658" s="850">
        <v>19050</v>
      </c>
    </row>
    <row r="659" spans="1:11" ht="14.4" customHeight="1" x14ac:dyDescent="0.3">
      <c r="A659" s="831" t="s">
        <v>567</v>
      </c>
      <c r="B659" s="832" t="s">
        <v>568</v>
      </c>
      <c r="C659" s="835" t="s">
        <v>595</v>
      </c>
      <c r="D659" s="863" t="s">
        <v>596</v>
      </c>
      <c r="E659" s="835" t="s">
        <v>2327</v>
      </c>
      <c r="F659" s="863" t="s">
        <v>2328</v>
      </c>
      <c r="G659" s="835" t="s">
        <v>3076</v>
      </c>
      <c r="H659" s="835" t="s">
        <v>3077</v>
      </c>
      <c r="I659" s="849">
        <v>646.75</v>
      </c>
      <c r="J659" s="849">
        <v>2</v>
      </c>
      <c r="K659" s="850">
        <v>1293.5</v>
      </c>
    </row>
    <row r="660" spans="1:11" ht="14.4" customHeight="1" x14ac:dyDescent="0.3">
      <c r="A660" s="831" t="s">
        <v>567</v>
      </c>
      <c r="B660" s="832" t="s">
        <v>568</v>
      </c>
      <c r="C660" s="835" t="s">
        <v>595</v>
      </c>
      <c r="D660" s="863" t="s">
        <v>596</v>
      </c>
      <c r="E660" s="835" t="s">
        <v>2327</v>
      </c>
      <c r="F660" s="863" t="s">
        <v>2328</v>
      </c>
      <c r="G660" s="835" t="s">
        <v>3078</v>
      </c>
      <c r="H660" s="835" t="s">
        <v>3079</v>
      </c>
      <c r="I660" s="849">
        <v>646.75</v>
      </c>
      <c r="J660" s="849">
        <v>2</v>
      </c>
      <c r="K660" s="850">
        <v>1293.5</v>
      </c>
    </row>
    <row r="661" spans="1:11" ht="14.4" customHeight="1" x14ac:dyDescent="0.3">
      <c r="A661" s="831" t="s">
        <v>567</v>
      </c>
      <c r="B661" s="832" t="s">
        <v>568</v>
      </c>
      <c r="C661" s="835" t="s">
        <v>595</v>
      </c>
      <c r="D661" s="863" t="s">
        <v>596</v>
      </c>
      <c r="E661" s="835" t="s">
        <v>2327</v>
      </c>
      <c r="F661" s="863" t="s">
        <v>2328</v>
      </c>
      <c r="G661" s="835" t="s">
        <v>2356</v>
      </c>
      <c r="H661" s="835" t="s">
        <v>2357</v>
      </c>
      <c r="I661" s="849">
        <v>17.979999542236328</v>
      </c>
      <c r="J661" s="849">
        <v>50</v>
      </c>
      <c r="K661" s="850">
        <v>899</v>
      </c>
    </row>
    <row r="662" spans="1:11" ht="14.4" customHeight="1" x14ac:dyDescent="0.3">
      <c r="A662" s="831" t="s">
        <v>567</v>
      </c>
      <c r="B662" s="832" t="s">
        <v>568</v>
      </c>
      <c r="C662" s="835" t="s">
        <v>595</v>
      </c>
      <c r="D662" s="863" t="s">
        <v>596</v>
      </c>
      <c r="E662" s="835" t="s">
        <v>2327</v>
      </c>
      <c r="F662" s="863" t="s">
        <v>2328</v>
      </c>
      <c r="G662" s="835" t="s">
        <v>3080</v>
      </c>
      <c r="H662" s="835" t="s">
        <v>3081</v>
      </c>
      <c r="I662" s="849">
        <v>5438.950032552083</v>
      </c>
      <c r="J662" s="849">
        <v>4</v>
      </c>
      <c r="K662" s="850">
        <v>21380.7001953125</v>
      </c>
    </row>
    <row r="663" spans="1:11" ht="14.4" customHeight="1" x14ac:dyDescent="0.3">
      <c r="A663" s="831" t="s">
        <v>567</v>
      </c>
      <c r="B663" s="832" t="s">
        <v>568</v>
      </c>
      <c r="C663" s="835" t="s">
        <v>595</v>
      </c>
      <c r="D663" s="863" t="s">
        <v>596</v>
      </c>
      <c r="E663" s="835" t="s">
        <v>2327</v>
      </c>
      <c r="F663" s="863" t="s">
        <v>2328</v>
      </c>
      <c r="G663" s="835" t="s">
        <v>2366</v>
      </c>
      <c r="H663" s="835" t="s">
        <v>2367</v>
      </c>
      <c r="I663" s="849">
        <v>9.6800003051757812</v>
      </c>
      <c r="J663" s="849">
        <v>100</v>
      </c>
      <c r="K663" s="850">
        <v>968</v>
      </c>
    </row>
    <row r="664" spans="1:11" ht="14.4" customHeight="1" x14ac:dyDescent="0.3">
      <c r="A664" s="831" t="s">
        <v>567</v>
      </c>
      <c r="B664" s="832" t="s">
        <v>568</v>
      </c>
      <c r="C664" s="835" t="s">
        <v>595</v>
      </c>
      <c r="D664" s="863" t="s">
        <v>596</v>
      </c>
      <c r="E664" s="835" t="s">
        <v>2327</v>
      </c>
      <c r="F664" s="863" t="s">
        <v>2328</v>
      </c>
      <c r="G664" s="835" t="s">
        <v>3082</v>
      </c>
      <c r="H664" s="835" t="s">
        <v>3083</v>
      </c>
      <c r="I664" s="849">
        <v>81.73666636149089</v>
      </c>
      <c r="J664" s="849">
        <v>90</v>
      </c>
      <c r="K664" s="850">
        <v>7356.5199584960937</v>
      </c>
    </row>
    <row r="665" spans="1:11" ht="14.4" customHeight="1" x14ac:dyDescent="0.3">
      <c r="A665" s="831" t="s">
        <v>567</v>
      </c>
      <c r="B665" s="832" t="s">
        <v>568</v>
      </c>
      <c r="C665" s="835" t="s">
        <v>595</v>
      </c>
      <c r="D665" s="863" t="s">
        <v>596</v>
      </c>
      <c r="E665" s="835" t="s">
        <v>2327</v>
      </c>
      <c r="F665" s="863" t="s">
        <v>2328</v>
      </c>
      <c r="G665" s="835" t="s">
        <v>2576</v>
      </c>
      <c r="H665" s="835" t="s">
        <v>2577</v>
      </c>
      <c r="I665" s="849">
        <v>80.569999694824219</v>
      </c>
      <c r="J665" s="849">
        <v>60</v>
      </c>
      <c r="K665" s="850">
        <v>4834.2000732421875</v>
      </c>
    </row>
    <row r="666" spans="1:11" ht="14.4" customHeight="1" x14ac:dyDescent="0.3">
      <c r="A666" s="831" t="s">
        <v>567</v>
      </c>
      <c r="B666" s="832" t="s">
        <v>568</v>
      </c>
      <c r="C666" s="835" t="s">
        <v>595</v>
      </c>
      <c r="D666" s="863" t="s">
        <v>596</v>
      </c>
      <c r="E666" s="835" t="s">
        <v>2327</v>
      </c>
      <c r="F666" s="863" t="s">
        <v>2328</v>
      </c>
      <c r="G666" s="835" t="s">
        <v>3084</v>
      </c>
      <c r="H666" s="835" t="s">
        <v>3085</v>
      </c>
      <c r="I666" s="849">
        <v>34</v>
      </c>
      <c r="J666" s="849">
        <v>50</v>
      </c>
      <c r="K666" s="850">
        <v>1700</v>
      </c>
    </row>
    <row r="667" spans="1:11" ht="14.4" customHeight="1" x14ac:dyDescent="0.3">
      <c r="A667" s="831" t="s">
        <v>567</v>
      </c>
      <c r="B667" s="832" t="s">
        <v>568</v>
      </c>
      <c r="C667" s="835" t="s">
        <v>595</v>
      </c>
      <c r="D667" s="863" t="s">
        <v>596</v>
      </c>
      <c r="E667" s="835" t="s">
        <v>2327</v>
      </c>
      <c r="F667" s="863" t="s">
        <v>2328</v>
      </c>
      <c r="G667" s="835" t="s">
        <v>2382</v>
      </c>
      <c r="H667" s="835" t="s">
        <v>2383</v>
      </c>
      <c r="I667" s="849">
        <v>12.520000457763672</v>
      </c>
      <c r="J667" s="849">
        <v>35</v>
      </c>
      <c r="K667" s="850">
        <v>438.32000732421875</v>
      </c>
    </row>
    <row r="668" spans="1:11" ht="14.4" customHeight="1" x14ac:dyDescent="0.3">
      <c r="A668" s="831" t="s">
        <v>567</v>
      </c>
      <c r="B668" s="832" t="s">
        <v>568</v>
      </c>
      <c r="C668" s="835" t="s">
        <v>595</v>
      </c>
      <c r="D668" s="863" t="s">
        <v>596</v>
      </c>
      <c r="E668" s="835" t="s">
        <v>2327</v>
      </c>
      <c r="F668" s="863" t="s">
        <v>2328</v>
      </c>
      <c r="G668" s="835" t="s">
        <v>2578</v>
      </c>
      <c r="H668" s="835" t="s">
        <v>2579</v>
      </c>
      <c r="I668" s="849">
        <v>20.149999618530273</v>
      </c>
      <c r="J668" s="849">
        <v>35</v>
      </c>
      <c r="K668" s="850">
        <v>705.1300048828125</v>
      </c>
    </row>
    <row r="669" spans="1:11" ht="14.4" customHeight="1" x14ac:dyDescent="0.3">
      <c r="A669" s="831" t="s">
        <v>567</v>
      </c>
      <c r="B669" s="832" t="s">
        <v>568</v>
      </c>
      <c r="C669" s="835" t="s">
        <v>595</v>
      </c>
      <c r="D669" s="863" t="s">
        <v>596</v>
      </c>
      <c r="E669" s="835" t="s">
        <v>2327</v>
      </c>
      <c r="F669" s="863" t="s">
        <v>2328</v>
      </c>
      <c r="G669" s="835" t="s">
        <v>2384</v>
      </c>
      <c r="H669" s="835" t="s">
        <v>2385</v>
      </c>
      <c r="I669" s="849">
        <v>5.380000114440918</v>
      </c>
      <c r="J669" s="849">
        <v>100</v>
      </c>
      <c r="K669" s="850">
        <v>538</v>
      </c>
    </row>
    <row r="670" spans="1:11" ht="14.4" customHeight="1" x14ac:dyDescent="0.3">
      <c r="A670" s="831" t="s">
        <v>567</v>
      </c>
      <c r="B670" s="832" t="s">
        <v>568</v>
      </c>
      <c r="C670" s="835" t="s">
        <v>595</v>
      </c>
      <c r="D670" s="863" t="s">
        <v>596</v>
      </c>
      <c r="E670" s="835" t="s">
        <v>2327</v>
      </c>
      <c r="F670" s="863" t="s">
        <v>2328</v>
      </c>
      <c r="G670" s="835" t="s">
        <v>2386</v>
      </c>
      <c r="H670" s="835" t="s">
        <v>2387</v>
      </c>
      <c r="I670" s="849">
        <v>6.320000171661377</v>
      </c>
      <c r="J670" s="849">
        <v>100</v>
      </c>
      <c r="K670" s="850">
        <v>631.6199951171875</v>
      </c>
    </row>
    <row r="671" spans="1:11" ht="14.4" customHeight="1" x14ac:dyDescent="0.3">
      <c r="A671" s="831" t="s">
        <v>567</v>
      </c>
      <c r="B671" s="832" t="s">
        <v>568</v>
      </c>
      <c r="C671" s="835" t="s">
        <v>595</v>
      </c>
      <c r="D671" s="863" t="s">
        <v>596</v>
      </c>
      <c r="E671" s="835" t="s">
        <v>2327</v>
      </c>
      <c r="F671" s="863" t="s">
        <v>2328</v>
      </c>
      <c r="G671" s="835" t="s">
        <v>2388</v>
      </c>
      <c r="H671" s="835" t="s">
        <v>3086</v>
      </c>
      <c r="I671" s="849">
        <v>83.800003051757813</v>
      </c>
      <c r="J671" s="849">
        <v>24</v>
      </c>
      <c r="K671" s="850">
        <v>2011.31005859375</v>
      </c>
    </row>
    <row r="672" spans="1:11" ht="14.4" customHeight="1" x14ac:dyDescent="0.3">
      <c r="A672" s="831" t="s">
        <v>567</v>
      </c>
      <c r="B672" s="832" t="s">
        <v>568</v>
      </c>
      <c r="C672" s="835" t="s">
        <v>595</v>
      </c>
      <c r="D672" s="863" t="s">
        <v>596</v>
      </c>
      <c r="E672" s="835" t="s">
        <v>2327</v>
      </c>
      <c r="F672" s="863" t="s">
        <v>2328</v>
      </c>
      <c r="G672" s="835" t="s">
        <v>2390</v>
      </c>
      <c r="H672" s="835" t="s">
        <v>2391</v>
      </c>
      <c r="I672" s="849">
        <v>11.739999771118164</v>
      </c>
      <c r="J672" s="849">
        <v>130</v>
      </c>
      <c r="K672" s="850">
        <v>1526.2000198364258</v>
      </c>
    </row>
    <row r="673" spans="1:11" ht="14.4" customHeight="1" x14ac:dyDescent="0.3">
      <c r="A673" s="831" t="s">
        <v>567</v>
      </c>
      <c r="B673" s="832" t="s">
        <v>568</v>
      </c>
      <c r="C673" s="835" t="s">
        <v>595</v>
      </c>
      <c r="D673" s="863" t="s">
        <v>596</v>
      </c>
      <c r="E673" s="835" t="s">
        <v>2327</v>
      </c>
      <c r="F673" s="863" t="s">
        <v>2328</v>
      </c>
      <c r="G673" s="835" t="s">
        <v>2396</v>
      </c>
      <c r="H673" s="835" t="s">
        <v>2397</v>
      </c>
      <c r="I673" s="849">
        <v>3.929999828338623</v>
      </c>
      <c r="J673" s="849">
        <v>1000</v>
      </c>
      <c r="K673" s="850">
        <v>3866.56005859375</v>
      </c>
    </row>
    <row r="674" spans="1:11" ht="14.4" customHeight="1" x14ac:dyDescent="0.3">
      <c r="A674" s="831" t="s">
        <v>567</v>
      </c>
      <c r="B674" s="832" t="s">
        <v>568</v>
      </c>
      <c r="C674" s="835" t="s">
        <v>595</v>
      </c>
      <c r="D674" s="863" t="s">
        <v>596</v>
      </c>
      <c r="E674" s="835" t="s">
        <v>2327</v>
      </c>
      <c r="F674" s="863" t="s">
        <v>2328</v>
      </c>
      <c r="G674" s="835" t="s">
        <v>3087</v>
      </c>
      <c r="H674" s="835" t="s">
        <v>3088</v>
      </c>
      <c r="I674" s="849">
        <v>431.6300048828125</v>
      </c>
      <c r="J674" s="849">
        <v>20</v>
      </c>
      <c r="K674" s="850">
        <v>8632.6201171875</v>
      </c>
    </row>
    <row r="675" spans="1:11" ht="14.4" customHeight="1" x14ac:dyDescent="0.3">
      <c r="A675" s="831" t="s">
        <v>567</v>
      </c>
      <c r="B675" s="832" t="s">
        <v>568</v>
      </c>
      <c r="C675" s="835" t="s">
        <v>595</v>
      </c>
      <c r="D675" s="863" t="s">
        <v>596</v>
      </c>
      <c r="E675" s="835" t="s">
        <v>2327</v>
      </c>
      <c r="F675" s="863" t="s">
        <v>2328</v>
      </c>
      <c r="G675" s="835" t="s">
        <v>3089</v>
      </c>
      <c r="H675" s="835" t="s">
        <v>3090</v>
      </c>
      <c r="I675" s="849">
        <v>519.57000732421875</v>
      </c>
      <c r="J675" s="849">
        <v>20</v>
      </c>
      <c r="K675" s="850">
        <v>10391.4599609375</v>
      </c>
    </row>
    <row r="676" spans="1:11" ht="14.4" customHeight="1" x14ac:dyDescent="0.3">
      <c r="A676" s="831" t="s">
        <v>567</v>
      </c>
      <c r="B676" s="832" t="s">
        <v>568</v>
      </c>
      <c r="C676" s="835" t="s">
        <v>595</v>
      </c>
      <c r="D676" s="863" t="s">
        <v>596</v>
      </c>
      <c r="E676" s="835" t="s">
        <v>2327</v>
      </c>
      <c r="F676" s="863" t="s">
        <v>2328</v>
      </c>
      <c r="G676" s="835" t="s">
        <v>3091</v>
      </c>
      <c r="H676" s="835" t="s">
        <v>3092</v>
      </c>
      <c r="I676" s="849">
        <v>438.8699951171875</v>
      </c>
      <c r="J676" s="849">
        <v>40</v>
      </c>
      <c r="K676" s="850">
        <v>17554.6796875</v>
      </c>
    </row>
    <row r="677" spans="1:11" ht="14.4" customHeight="1" x14ac:dyDescent="0.3">
      <c r="A677" s="831" t="s">
        <v>567</v>
      </c>
      <c r="B677" s="832" t="s">
        <v>568</v>
      </c>
      <c r="C677" s="835" t="s">
        <v>595</v>
      </c>
      <c r="D677" s="863" t="s">
        <v>596</v>
      </c>
      <c r="E677" s="835" t="s">
        <v>2327</v>
      </c>
      <c r="F677" s="863" t="s">
        <v>2328</v>
      </c>
      <c r="G677" s="835" t="s">
        <v>3093</v>
      </c>
      <c r="H677" s="835" t="s">
        <v>3094</v>
      </c>
      <c r="I677" s="849">
        <v>721.3499755859375</v>
      </c>
      <c r="J677" s="849">
        <v>10</v>
      </c>
      <c r="K677" s="850">
        <v>7213.52978515625</v>
      </c>
    </row>
    <row r="678" spans="1:11" ht="14.4" customHeight="1" x14ac:dyDescent="0.3">
      <c r="A678" s="831" t="s">
        <v>567</v>
      </c>
      <c r="B678" s="832" t="s">
        <v>568</v>
      </c>
      <c r="C678" s="835" t="s">
        <v>595</v>
      </c>
      <c r="D678" s="863" t="s">
        <v>596</v>
      </c>
      <c r="E678" s="835" t="s">
        <v>2327</v>
      </c>
      <c r="F678" s="863" t="s">
        <v>2328</v>
      </c>
      <c r="G678" s="835" t="s">
        <v>3095</v>
      </c>
      <c r="H678" s="835" t="s">
        <v>3096</v>
      </c>
      <c r="I678" s="849">
        <v>721.3499755859375</v>
      </c>
      <c r="J678" s="849">
        <v>10</v>
      </c>
      <c r="K678" s="850">
        <v>7213.52978515625</v>
      </c>
    </row>
    <row r="679" spans="1:11" ht="14.4" customHeight="1" x14ac:dyDescent="0.3">
      <c r="A679" s="831" t="s">
        <v>567</v>
      </c>
      <c r="B679" s="832" t="s">
        <v>568</v>
      </c>
      <c r="C679" s="835" t="s">
        <v>595</v>
      </c>
      <c r="D679" s="863" t="s">
        <v>596</v>
      </c>
      <c r="E679" s="835" t="s">
        <v>2327</v>
      </c>
      <c r="F679" s="863" t="s">
        <v>2328</v>
      </c>
      <c r="G679" s="835" t="s">
        <v>3097</v>
      </c>
      <c r="H679" s="835" t="s">
        <v>3098</v>
      </c>
      <c r="I679" s="849">
        <v>213.44000244140625</v>
      </c>
      <c r="J679" s="849">
        <v>30</v>
      </c>
      <c r="K679" s="850">
        <v>6403.2001953125</v>
      </c>
    </row>
    <row r="680" spans="1:11" ht="14.4" customHeight="1" x14ac:dyDescent="0.3">
      <c r="A680" s="831" t="s">
        <v>567</v>
      </c>
      <c r="B680" s="832" t="s">
        <v>568</v>
      </c>
      <c r="C680" s="835" t="s">
        <v>595</v>
      </c>
      <c r="D680" s="863" t="s">
        <v>596</v>
      </c>
      <c r="E680" s="835" t="s">
        <v>2327</v>
      </c>
      <c r="F680" s="863" t="s">
        <v>2328</v>
      </c>
      <c r="G680" s="835" t="s">
        <v>3099</v>
      </c>
      <c r="H680" s="835" t="s">
        <v>3100</v>
      </c>
      <c r="I680" s="849">
        <v>265.35000610351562</v>
      </c>
      <c r="J680" s="849">
        <v>30</v>
      </c>
      <c r="K680" s="850">
        <v>7960.5</v>
      </c>
    </row>
    <row r="681" spans="1:11" ht="14.4" customHeight="1" x14ac:dyDescent="0.3">
      <c r="A681" s="831" t="s">
        <v>567</v>
      </c>
      <c r="B681" s="832" t="s">
        <v>568</v>
      </c>
      <c r="C681" s="835" t="s">
        <v>595</v>
      </c>
      <c r="D681" s="863" t="s">
        <v>596</v>
      </c>
      <c r="E681" s="835" t="s">
        <v>2327</v>
      </c>
      <c r="F681" s="863" t="s">
        <v>2328</v>
      </c>
      <c r="G681" s="835" t="s">
        <v>3101</v>
      </c>
      <c r="H681" s="835" t="s">
        <v>3102</v>
      </c>
      <c r="I681" s="849">
        <v>10.880000114440918</v>
      </c>
      <c r="J681" s="849">
        <v>100</v>
      </c>
      <c r="K681" s="850">
        <v>1087.7900390625</v>
      </c>
    </row>
    <row r="682" spans="1:11" ht="14.4" customHeight="1" x14ac:dyDescent="0.3">
      <c r="A682" s="831" t="s">
        <v>567</v>
      </c>
      <c r="B682" s="832" t="s">
        <v>568</v>
      </c>
      <c r="C682" s="835" t="s">
        <v>595</v>
      </c>
      <c r="D682" s="863" t="s">
        <v>596</v>
      </c>
      <c r="E682" s="835" t="s">
        <v>2327</v>
      </c>
      <c r="F682" s="863" t="s">
        <v>2328</v>
      </c>
      <c r="G682" s="835" t="s">
        <v>3103</v>
      </c>
      <c r="H682" s="835" t="s">
        <v>3104</v>
      </c>
      <c r="I682" s="849">
        <v>25.590000152587891</v>
      </c>
      <c r="J682" s="849">
        <v>215</v>
      </c>
      <c r="K682" s="850">
        <v>5502.1998596191406</v>
      </c>
    </row>
    <row r="683" spans="1:11" ht="14.4" customHeight="1" x14ac:dyDescent="0.3">
      <c r="A683" s="831" t="s">
        <v>567</v>
      </c>
      <c r="B683" s="832" t="s">
        <v>568</v>
      </c>
      <c r="C683" s="835" t="s">
        <v>595</v>
      </c>
      <c r="D683" s="863" t="s">
        <v>596</v>
      </c>
      <c r="E683" s="835" t="s">
        <v>2327</v>
      </c>
      <c r="F683" s="863" t="s">
        <v>2328</v>
      </c>
      <c r="G683" s="835" t="s">
        <v>3105</v>
      </c>
      <c r="H683" s="835" t="s">
        <v>3106</v>
      </c>
      <c r="I683" s="849">
        <v>484</v>
      </c>
      <c r="J683" s="849">
        <v>15</v>
      </c>
      <c r="K683" s="850">
        <v>7260</v>
      </c>
    </row>
    <row r="684" spans="1:11" ht="14.4" customHeight="1" x14ac:dyDescent="0.3">
      <c r="A684" s="831" t="s">
        <v>567</v>
      </c>
      <c r="B684" s="832" t="s">
        <v>568</v>
      </c>
      <c r="C684" s="835" t="s">
        <v>595</v>
      </c>
      <c r="D684" s="863" t="s">
        <v>596</v>
      </c>
      <c r="E684" s="835" t="s">
        <v>2327</v>
      </c>
      <c r="F684" s="863" t="s">
        <v>2328</v>
      </c>
      <c r="G684" s="835" t="s">
        <v>3107</v>
      </c>
      <c r="H684" s="835" t="s">
        <v>3108</v>
      </c>
      <c r="I684" s="849">
        <v>1539.0999755859375</v>
      </c>
      <c r="J684" s="849">
        <v>1</v>
      </c>
      <c r="K684" s="850">
        <v>1539.0999755859375</v>
      </c>
    </row>
    <row r="685" spans="1:11" ht="14.4" customHeight="1" x14ac:dyDescent="0.3">
      <c r="A685" s="831" t="s">
        <v>567</v>
      </c>
      <c r="B685" s="832" t="s">
        <v>568</v>
      </c>
      <c r="C685" s="835" t="s">
        <v>595</v>
      </c>
      <c r="D685" s="863" t="s">
        <v>596</v>
      </c>
      <c r="E685" s="835" t="s">
        <v>2327</v>
      </c>
      <c r="F685" s="863" t="s">
        <v>2328</v>
      </c>
      <c r="G685" s="835" t="s">
        <v>2404</v>
      </c>
      <c r="H685" s="835" t="s">
        <v>2405</v>
      </c>
      <c r="I685" s="849">
        <v>6.1700000762939453</v>
      </c>
      <c r="J685" s="849">
        <v>20</v>
      </c>
      <c r="K685" s="850">
        <v>123.40000152587891</v>
      </c>
    </row>
    <row r="686" spans="1:11" ht="14.4" customHeight="1" x14ac:dyDescent="0.3">
      <c r="A686" s="831" t="s">
        <v>567</v>
      </c>
      <c r="B686" s="832" t="s">
        <v>568</v>
      </c>
      <c r="C686" s="835" t="s">
        <v>595</v>
      </c>
      <c r="D686" s="863" t="s">
        <v>596</v>
      </c>
      <c r="E686" s="835" t="s">
        <v>2327</v>
      </c>
      <c r="F686" s="863" t="s">
        <v>2328</v>
      </c>
      <c r="G686" s="835" t="s">
        <v>3109</v>
      </c>
      <c r="H686" s="835" t="s">
        <v>3110</v>
      </c>
      <c r="I686" s="849">
        <v>76.230003356933594</v>
      </c>
      <c r="J686" s="849">
        <v>440</v>
      </c>
      <c r="K686" s="850">
        <v>33541.199096679688</v>
      </c>
    </row>
    <row r="687" spans="1:11" ht="14.4" customHeight="1" x14ac:dyDescent="0.3">
      <c r="A687" s="831" t="s">
        <v>567</v>
      </c>
      <c r="B687" s="832" t="s">
        <v>568</v>
      </c>
      <c r="C687" s="835" t="s">
        <v>595</v>
      </c>
      <c r="D687" s="863" t="s">
        <v>596</v>
      </c>
      <c r="E687" s="835" t="s">
        <v>2327</v>
      </c>
      <c r="F687" s="863" t="s">
        <v>2328</v>
      </c>
      <c r="G687" s="835" t="s">
        <v>2584</v>
      </c>
      <c r="H687" s="835" t="s">
        <v>2585</v>
      </c>
      <c r="I687" s="849">
        <v>37.509998321533203</v>
      </c>
      <c r="J687" s="849">
        <v>150</v>
      </c>
      <c r="K687" s="850">
        <v>5626.5</v>
      </c>
    </row>
    <row r="688" spans="1:11" ht="14.4" customHeight="1" x14ac:dyDescent="0.3">
      <c r="A688" s="831" t="s">
        <v>567</v>
      </c>
      <c r="B688" s="832" t="s">
        <v>568</v>
      </c>
      <c r="C688" s="835" t="s">
        <v>595</v>
      </c>
      <c r="D688" s="863" t="s">
        <v>596</v>
      </c>
      <c r="E688" s="835" t="s">
        <v>2327</v>
      </c>
      <c r="F688" s="863" t="s">
        <v>2328</v>
      </c>
      <c r="G688" s="835" t="s">
        <v>2414</v>
      </c>
      <c r="H688" s="835" t="s">
        <v>2415</v>
      </c>
      <c r="I688" s="849">
        <v>0.47999998927116394</v>
      </c>
      <c r="J688" s="849">
        <v>500</v>
      </c>
      <c r="K688" s="850">
        <v>240</v>
      </c>
    </row>
    <row r="689" spans="1:11" ht="14.4" customHeight="1" x14ac:dyDescent="0.3">
      <c r="A689" s="831" t="s">
        <v>567</v>
      </c>
      <c r="B689" s="832" t="s">
        <v>568</v>
      </c>
      <c r="C689" s="835" t="s">
        <v>595</v>
      </c>
      <c r="D689" s="863" t="s">
        <v>596</v>
      </c>
      <c r="E689" s="835" t="s">
        <v>2327</v>
      </c>
      <c r="F689" s="863" t="s">
        <v>2328</v>
      </c>
      <c r="G689" s="835" t="s">
        <v>2416</v>
      </c>
      <c r="H689" s="835" t="s">
        <v>2417</v>
      </c>
      <c r="I689" s="849">
        <v>1.6749999523162842</v>
      </c>
      <c r="J689" s="849">
        <v>1200</v>
      </c>
      <c r="K689" s="850">
        <v>2012</v>
      </c>
    </row>
    <row r="690" spans="1:11" ht="14.4" customHeight="1" x14ac:dyDescent="0.3">
      <c r="A690" s="831" t="s">
        <v>567</v>
      </c>
      <c r="B690" s="832" t="s">
        <v>568</v>
      </c>
      <c r="C690" s="835" t="s">
        <v>595</v>
      </c>
      <c r="D690" s="863" t="s">
        <v>596</v>
      </c>
      <c r="E690" s="835" t="s">
        <v>2327</v>
      </c>
      <c r="F690" s="863" t="s">
        <v>2328</v>
      </c>
      <c r="G690" s="835" t="s">
        <v>3111</v>
      </c>
      <c r="H690" s="835" t="s">
        <v>3112</v>
      </c>
      <c r="I690" s="849">
        <v>351.08999633789062</v>
      </c>
      <c r="J690" s="849">
        <v>30</v>
      </c>
      <c r="K690" s="850">
        <v>10532.7998046875</v>
      </c>
    </row>
    <row r="691" spans="1:11" ht="14.4" customHeight="1" x14ac:dyDescent="0.3">
      <c r="A691" s="831" t="s">
        <v>567</v>
      </c>
      <c r="B691" s="832" t="s">
        <v>568</v>
      </c>
      <c r="C691" s="835" t="s">
        <v>595</v>
      </c>
      <c r="D691" s="863" t="s">
        <v>596</v>
      </c>
      <c r="E691" s="835" t="s">
        <v>2327</v>
      </c>
      <c r="F691" s="863" t="s">
        <v>2328</v>
      </c>
      <c r="G691" s="835" t="s">
        <v>3113</v>
      </c>
      <c r="H691" s="835" t="s">
        <v>3114</v>
      </c>
      <c r="I691" s="849">
        <v>760.32000732421875</v>
      </c>
      <c r="J691" s="849">
        <v>30</v>
      </c>
      <c r="K691" s="850">
        <v>22809.4794921875</v>
      </c>
    </row>
    <row r="692" spans="1:11" ht="14.4" customHeight="1" x14ac:dyDescent="0.3">
      <c r="A692" s="831" t="s">
        <v>567</v>
      </c>
      <c r="B692" s="832" t="s">
        <v>568</v>
      </c>
      <c r="C692" s="835" t="s">
        <v>595</v>
      </c>
      <c r="D692" s="863" t="s">
        <v>596</v>
      </c>
      <c r="E692" s="835" t="s">
        <v>2327</v>
      </c>
      <c r="F692" s="863" t="s">
        <v>2328</v>
      </c>
      <c r="G692" s="835" t="s">
        <v>3115</v>
      </c>
      <c r="H692" s="835" t="s">
        <v>3116</v>
      </c>
      <c r="I692" s="849">
        <v>755.95001220703125</v>
      </c>
      <c r="J692" s="849">
        <v>30</v>
      </c>
      <c r="K692" s="850">
        <v>22678.5</v>
      </c>
    </row>
    <row r="693" spans="1:11" ht="14.4" customHeight="1" x14ac:dyDescent="0.3">
      <c r="A693" s="831" t="s">
        <v>567</v>
      </c>
      <c r="B693" s="832" t="s">
        <v>568</v>
      </c>
      <c r="C693" s="835" t="s">
        <v>595</v>
      </c>
      <c r="D693" s="863" t="s">
        <v>596</v>
      </c>
      <c r="E693" s="835" t="s">
        <v>2327</v>
      </c>
      <c r="F693" s="863" t="s">
        <v>2328</v>
      </c>
      <c r="G693" s="835" t="s">
        <v>3117</v>
      </c>
      <c r="H693" s="835" t="s">
        <v>3118</v>
      </c>
      <c r="I693" s="849">
        <v>955.22998046875</v>
      </c>
      <c r="J693" s="849">
        <v>1</v>
      </c>
      <c r="K693" s="850">
        <v>955.22998046875</v>
      </c>
    </row>
    <row r="694" spans="1:11" ht="14.4" customHeight="1" x14ac:dyDescent="0.3">
      <c r="A694" s="831" t="s">
        <v>567</v>
      </c>
      <c r="B694" s="832" t="s">
        <v>568</v>
      </c>
      <c r="C694" s="835" t="s">
        <v>595</v>
      </c>
      <c r="D694" s="863" t="s">
        <v>596</v>
      </c>
      <c r="E694" s="835" t="s">
        <v>2327</v>
      </c>
      <c r="F694" s="863" t="s">
        <v>2328</v>
      </c>
      <c r="G694" s="835" t="s">
        <v>2453</v>
      </c>
      <c r="H694" s="835" t="s">
        <v>3119</v>
      </c>
      <c r="I694" s="849">
        <v>21.229999542236328</v>
      </c>
      <c r="J694" s="849">
        <v>10</v>
      </c>
      <c r="K694" s="850">
        <v>212.30000305175781</v>
      </c>
    </row>
    <row r="695" spans="1:11" ht="14.4" customHeight="1" x14ac:dyDescent="0.3">
      <c r="A695" s="831" t="s">
        <v>567</v>
      </c>
      <c r="B695" s="832" t="s">
        <v>568</v>
      </c>
      <c r="C695" s="835" t="s">
        <v>595</v>
      </c>
      <c r="D695" s="863" t="s">
        <v>596</v>
      </c>
      <c r="E695" s="835" t="s">
        <v>2327</v>
      </c>
      <c r="F695" s="863" t="s">
        <v>2328</v>
      </c>
      <c r="G695" s="835" t="s">
        <v>2460</v>
      </c>
      <c r="H695" s="835" t="s">
        <v>2461</v>
      </c>
      <c r="I695" s="849">
        <v>21.229999542236328</v>
      </c>
      <c r="J695" s="849">
        <v>50</v>
      </c>
      <c r="K695" s="850">
        <v>1061.5</v>
      </c>
    </row>
    <row r="696" spans="1:11" ht="14.4" customHeight="1" x14ac:dyDescent="0.3">
      <c r="A696" s="831" t="s">
        <v>567</v>
      </c>
      <c r="B696" s="832" t="s">
        <v>568</v>
      </c>
      <c r="C696" s="835" t="s">
        <v>595</v>
      </c>
      <c r="D696" s="863" t="s">
        <v>596</v>
      </c>
      <c r="E696" s="835" t="s">
        <v>2469</v>
      </c>
      <c r="F696" s="863" t="s">
        <v>2470</v>
      </c>
      <c r="G696" s="835" t="s">
        <v>2471</v>
      </c>
      <c r="H696" s="835" t="s">
        <v>2472</v>
      </c>
      <c r="I696" s="849">
        <v>26.564999580383301</v>
      </c>
      <c r="J696" s="849">
        <v>288</v>
      </c>
      <c r="K696" s="850">
        <v>7650.5400390625</v>
      </c>
    </row>
    <row r="697" spans="1:11" ht="14.4" customHeight="1" x14ac:dyDescent="0.3">
      <c r="A697" s="831" t="s">
        <v>567</v>
      </c>
      <c r="B697" s="832" t="s">
        <v>568</v>
      </c>
      <c r="C697" s="835" t="s">
        <v>595</v>
      </c>
      <c r="D697" s="863" t="s">
        <v>596</v>
      </c>
      <c r="E697" s="835" t="s">
        <v>2469</v>
      </c>
      <c r="F697" s="863" t="s">
        <v>2470</v>
      </c>
      <c r="G697" s="835" t="s">
        <v>2473</v>
      </c>
      <c r="H697" s="835" t="s">
        <v>2474</v>
      </c>
      <c r="I697" s="849">
        <v>39.674999237060547</v>
      </c>
      <c r="J697" s="849">
        <v>144</v>
      </c>
      <c r="K697" s="850">
        <v>5713.0198974609375</v>
      </c>
    </row>
    <row r="698" spans="1:11" ht="14.4" customHeight="1" x14ac:dyDescent="0.3">
      <c r="A698" s="831" t="s">
        <v>567</v>
      </c>
      <c r="B698" s="832" t="s">
        <v>568</v>
      </c>
      <c r="C698" s="835" t="s">
        <v>595</v>
      </c>
      <c r="D698" s="863" t="s">
        <v>596</v>
      </c>
      <c r="E698" s="835" t="s">
        <v>2469</v>
      </c>
      <c r="F698" s="863" t="s">
        <v>2470</v>
      </c>
      <c r="G698" s="835" t="s">
        <v>2963</v>
      </c>
      <c r="H698" s="835" t="s">
        <v>2964</v>
      </c>
      <c r="I698" s="849">
        <v>73.029998779296875</v>
      </c>
      <c r="J698" s="849">
        <v>36</v>
      </c>
      <c r="K698" s="850">
        <v>2628.89990234375</v>
      </c>
    </row>
    <row r="699" spans="1:11" ht="14.4" customHeight="1" x14ac:dyDescent="0.3">
      <c r="A699" s="831" t="s">
        <v>567</v>
      </c>
      <c r="B699" s="832" t="s">
        <v>568</v>
      </c>
      <c r="C699" s="835" t="s">
        <v>595</v>
      </c>
      <c r="D699" s="863" t="s">
        <v>596</v>
      </c>
      <c r="E699" s="835" t="s">
        <v>2469</v>
      </c>
      <c r="F699" s="863" t="s">
        <v>2470</v>
      </c>
      <c r="G699" s="835" t="s">
        <v>3120</v>
      </c>
      <c r="H699" s="835" t="s">
        <v>3121</v>
      </c>
      <c r="I699" s="849">
        <v>143.75</v>
      </c>
      <c r="J699" s="849">
        <v>48</v>
      </c>
      <c r="K699" s="850">
        <v>6900</v>
      </c>
    </row>
    <row r="700" spans="1:11" ht="14.4" customHeight="1" x14ac:dyDescent="0.3">
      <c r="A700" s="831" t="s">
        <v>567</v>
      </c>
      <c r="B700" s="832" t="s">
        <v>568</v>
      </c>
      <c r="C700" s="835" t="s">
        <v>595</v>
      </c>
      <c r="D700" s="863" t="s">
        <v>596</v>
      </c>
      <c r="E700" s="835" t="s">
        <v>2469</v>
      </c>
      <c r="F700" s="863" t="s">
        <v>2470</v>
      </c>
      <c r="G700" s="835" t="s">
        <v>3036</v>
      </c>
      <c r="H700" s="835" t="s">
        <v>3037</v>
      </c>
      <c r="I700" s="849">
        <v>57.790000915527344</v>
      </c>
      <c r="J700" s="849">
        <v>24</v>
      </c>
      <c r="K700" s="850">
        <v>1386.9000244140625</v>
      </c>
    </row>
    <row r="701" spans="1:11" ht="14.4" customHeight="1" x14ac:dyDescent="0.3">
      <c r="A701" s="831" t="s">
        <v>567</v>
      </c>
      <c r="B701" s="832" t="s">
        <v>568</v>
      </c>
      <c r="C701" s="835" t="s">
        <v>595</v>
      </c>
      <c r="D701" s="863" t="s">
        <v>596</v>
      </c>
      <c r="E701" s="835" t="s">
        <v>2469</v>
      </c>
      <c r="F701" s="863" t="s">
        <v>2470</v>
      </c>
      <c r="G701" s="835" t="s">
        <v>2965</v>
      </c>
      <c r="H701" s="835" t="s">
        <v>2966</v>
      </c>
      <c r="I701" s="849">
        <v>65.980003356933594</v>
      </c>
      <c r="J701" s="849">
        <v>24</v>
      </c>
      <c r="K701" s="850">
        <v>1583.5</v>
      </c>
    </row>
    <row r="702" spans="1:11" ht="14.4" customHeight="1" x14ac:dyDescent="0.3">
      <c r="A702" s="831" t="s">
        <v>567</v>
      </c>
      <c r="B702" s="832" t="s">
        <v>568</v>
      </c>
      <c r="C702" s="835" t="s">
        <v>595</v>
      </c>
      <c r="D702" s="863" t="s">
        <v>596</v>
      </c>
      <c r="E702" s="835" t="s">
        <v>2469</v>
      </c>
      <c r="F702" s="863" t="s">
        <v>2470</v>
      </c>
      <c r="G702" s="835" t="s">
        <v>3038</v>
      </c>
      <c r="H702" s="835" t="s">
        <v>3039</v>
      </c>
      <c r="I702" s="849">
        <v>64.69000244140625</v>
      </c>
      <c r="J702" s="849">
        <v>24</v>
      </c>
      <c r="K702" s="850">
        <v>1552.5999755859375</v>
      </c>
    </row>
    <row r="703" spans="1:11" ht="14.4" customHeight="1" x14ac:dyDescent="0.3">
      <c r="A703" s="831" t="s">
        <v>567</v>
      </c>
      <c r="B703" s="832" t="s">
        <v>568</v>
      </c>
      <c r="C703" s="835" t="s">
        <v>595</v>
      </c>
      <c r="D703" s="863" t="s">
        <v>596</v>
      </c>
      <c r="E703" s="835" t="s">
        <v>2469</v>
      </c>
      <c r="F703" s="863" t="s">
        <v>2470</v>
      </c>
      <c r="G703" s="835" t="s">
        <v>2475</v>
      </c>
      <c r="H703" s="835" t="s">
        <v>2476</v>
      </c>
      <c r="I703" s="849">
        <v>60.380001068115234</v>
      </c>
      <c r="J703" s="849">
        <v>624</v>
      </c>
      <c r="K703" s="850">
        <v>37674.02001953125</v>
      </c>
    </row>
    <row r="704" spans="1:11" ht="14.4" customHeight="1" x14ac:dyDescent="0.3">
      <c r="A704" s="831" t="s">
        <v>567</v>
      </c>
      <c r="B704" s="832" t="s">
        <v>568</v>
      </c>
      <c r="C704" s="835" t="s">
        <v>595</v>
      </c>
      <c r="D704" s="863" t="s">
        <v>596</v>
      </c>
      <c r="E704" s="835" t="s">
        <v>2469</v>
      </c>
      <c r="F704" s="863" t="s">
        <v>2470</v>
      </c>
      <c r="G704" s="835" t="s">
        <v>2477</v>
      </c>
      <c r="H704" s="835" t="s">
        <v>2478</v>
      </c>
      <c r="I704" s="849">
        <v>60.373332977294922</v>
      </c>
      <c r="J704" s="849">
        <v>312</v>
      </c>
      <c r="K704" s="850">
        <v>18836.69970703125</v>
      </c>
    </row>
    <row r="705" spans="1:11" ht="14.4" customHeight="1" x14ac:dyDescent="0.3">
      <c r="A705" s="831" t="s">
        <v>567</v>
      </c>
      <c r="B705" s="832" t="s">
        <v>568</v>
      </c>
      <c r="C705" s="835" t="s">
        <v>595</v>
      </c>
      <c r="D705" s="863" t="s">
        <v>596</v>
      </c>
      <c r="E705" s="835" t="s">
        <v>2469</v>
      </c>
      <c r="F705" s="863" t="s">
        <v>2470</v>
      </c>
      <c r="G705" s="835" t="s">
        <v>2600</v>
      </c>
      <c r="H705" s="835" t="s">
        <v>2601</v>
      </c>
      <c r="I705" s="849">
        <v>39.740001678466797</v>
      </c>
      <c r="J705" s="849">
        <v>72</v>
      </c>
      <c r="K705" s="850">
        <v>2861.199951171875</v>
      </c>
    </row>
    <row r="706" spans="1:11" ht="14.4" customHeight="1" x14ac:dyDescent="0.3">
      <c r="A706" s="831" t="s">
        <v>567</v>
      </c>
      <c r="B706" s="832" t="s">
        <v>568</v>
      </c>
      <c r="C706" s="835" t="s">
        <v>595</v>
      </c>
      <c r="D706" s="863" t="s">
        <v>596</v>
      </c>
      <c r="E706" s="835" t="s">
        <v>2469</v>
      </c>
      <c r="F706" s="863" t="s">
        <v>2470</v>
      </c>
      <c r="G706" s="835" t="s">
        <v>2481</v>
      </c>
      <c r="H706" s="835" t="s">
        <v>2482</v>
      </c>
      <c r="I706" s="849">
        <v>40.200000762939453</v>
      </c>
      <c r="J706" s="849">
        <v>36</v>
      </c>
      <c r="K706" s="850">
        <v>1447.199951171875</v>
      </c>
    </row>
    <row r="707" spans="1:11" ht="14.4" customHeight="1" x14ac:dyDescent="0.3">
      <c r="A707" s="831" t="s">
        <v>567</v>
      </c>
      <c r="B707" s="832" t="s">
        <v>568</v>
      </c>
      <c r="C707" s="835" t="s">
        <v>595</v>
      </c>
      <c r="D707" s="863" t="s">
        <v>596</v>
      </c>
      <c r="E707" s="835" t="s">
        <v>2469</v>
      </c>
      <c r="F707" s="863" t="s">
        <v>2470</v>
      </c>
      <c r="G707" s="835" t="s">
        <v>2971</v>
      </c>
      <c r="H707" s="835" t="s">
        <v>2972</v>
      </c>
      <c r="I707" s="849">
        <v>32.610000610351562</v>
      </c>
      <c r="J707" s="849">
        <v>36</v>
      </c>
      <c r="K707" s="850">
        <v>1173.81005859375</v>
      </c>
    </row>
    <row r="708" spans="1:11" ht="14.4" customHeight="1" x14ac:dyDescent="0.3">
      <c r="A708" s="831" t="s">
        <v>567</v>
      </c>
      <c r="B708" s="832" t="s">
        <v>568</v>
      </c>
      <c r="C708" s="835" t="s">
        <v>595</v>
      </c>
      <c r="D708" s="863" t="s">
        <v>596</v>
      </c>
      <c r="E708" s="835" t="s">
        <v>2469</v>
      </c>
      <c r="F708" s="863" t="s">
        <v>2470</v>
      </c>
      <c r="G708" s="835" t="s">
        <v>2610</v>
      </c>
      <c r="H708" s="835" t="s">
        <v>2611</v>
      </c>
      <c r="I708" s="849">
        <v>63.130001068115234</v>
      </c>
      <c r="J708" s="849">
        <v>48</v>
      </c>
      <c r="K708" s="850">
        <v>3030.25</v>
      </c>
    </row>
    <row r="709" spans="1:11" ht="14.4" customHeight="1" x14ac:dyDescent="0.3">
      <c r="A709" s="831" t="s">
        <v>567</v>
      </c>
      <c r="B709" s="832" t="s">
        <v>568</v>
      </c>
      <c r="C709" s="835" t="s">
        <v>595</v>
      </c>
      <c r="D709" s="863" t="s">
        <v>596</v>
      </c>
      <c r="E709" s="835" t="s">
        <v>2469</v>
      </c>
      <c r="F709" s="863" t="s">
        <v>2470</v>
      </c>
      <c r="G709" s="835" t="s">
        <v>2612</v>
      </c>
      <c r="H709" s="835" t="s">
        <v>2613</v>
      </c>
      <c r="I709" s="849">
        <v>63.130001068115234</v>
      </c>
      <c r="J709" s="849">
        <v>72</v>
      </c>
      <c r="K709" s="850">
        <v>4545.3800048828125</v>
      </c>
    </row>
    <row r="710" spans="1:11" ht="14.4" customHeight="1" x14ac:dyDescent="0.3">
      <c r="A710" s="831" t="s">
        <v>567</v>
      </c>
      <c r="B710" s="832" t="s">
        <v>568</v>
      </c>
      <c r="C710" s="835" t="s">
        <v>595</v>
      </c>
      <c r="D710" s="863" t="s">
        <v>596</v>
      </c>
      <c r="E710" s="835" t="s">
        <v>2469</v>
      </c>
      <c r="F710" s="863" t="s">
        <v>2470</v>
      </c>
      <c r="G710" s="835" t="s">
        <v>2973</v>
      </c>
      <c r="H710" s="835" t="s">
        <v>2974</v>
      </c>
      <c r="I710" s="849">
        <v>63.130001068115234</v>
      </c>
      <c r="J710" s="849">
        <v>72</v>
      </c>
      <c r="K710" s="850">
        <v>4545.3499755859375</v>
      </c>
    </row>
    <row r="711" spans="1:11" ht="14.4" customHeight="1" x14ac:dyDescent="0.3">
      <c r="A711" s="831" t="s">
        <v>567</v>
      </c>
      <c r="B711" s="832" t="s">
        <v>568</v>
      </c>
      <c r="C711" s="835" t="s">
        <v>595</v>
      </c>
      <c r="D711" s="863" t="s">
        <v>596</v>
      </c>
      <c r="E711" s="835" t="s">
        <v>2469</v>
      </c>
      <c r="F711" s="863" t="s">
        <v>2470</v>
      </c>
      <c r="G711" s="835" t="s">
        <v>2485</v>
      </c>
      <c r="H711" s="835" t="s">
        <v>2486</v>
      </c>
      <c r="I711" s="849">
        <v>63.130001068115234</v>
      </c>
      <c r="J711" s="849">
        <v>216</v>
      </c>
      <c r="K711" s="850">
        <v>13635.7998046875</v>
      </c>
    </row>
    <row r="712" spans="1:11" ht="14.4" customHeight="1" x14ac:dyDescent="0.3">
      <c r="A712" s="831" t="s">
        <v>567</v>
      </c>
      <c r="B712" s="832" t="s">
        <v>568</v>
      </c>
      <c r="C712" s="835" t="s">
        <v>595</v>
      </c>
      <c r="D712" s="863" t="s">
        <v>596</v>
      </c>
      <c r="E712" s="835" t="s">
        <v>2487</v>
      </c>
      <c r="F712" s="863" t="s">
        <v>2488</v>
      </c>
      <c r="G712" s="835" t="s">
        <v>2975</v>
      </c>
      <c r="H712" s="835" t="s">
        <v>2976</v>
      </c>
      <c r="I712" s="849">
        <v>0.47999998927116394</v>
      </c>
      <c r="J712" s="849">
        <v>700</v>
      </c>
      <c r="K712" s="850">
        <v>336</v>
      </c>
    </row>
    <row r="713" spans="1:11" ht="14.4" customHeight="1" x14ac:dyDescent="0.3">
      <c r="A713" s="831" t="s">
        <v>567</v>
      </c>
      <c r="B713" s="832" t="s">
        <v>568</v>
      </c>
      <c r="C713" s="835" t="s">
        <v>595</v>
      </c>
      <c r="D713" s="863" t="s">
        <v>596</v>
      </c>
      <c r="E713" s="835" t="s">
        <v>2487</v>
      </c>
      <c r="F713" s="863" t="s">
        <v>2488</v>
      </c>
      <c r="G713" s="835" t="s">
        <v>2489</v>
      </c>
      <c r="H713" s="835" t="s">
        <v>2490</v>
      </c>
      <c r="I713" s="849">
        <v>0.31000000238418579</v>
      </c>
      <c r="J713" s="849">
        <v>1000</v>
      </c>
      <c r="K713" s="850">
        <v>310</v>
      </c>
    </row>
    <row r="714" spans="1:11" ht="14.4" customHeight="1" x14ac:dyDescent="0.3">
      <c r="A714" s="831" t="s">
        <v>567</v>
      </c>
      <c r="B714" s="832" t="s">
        <v>568</v>
      </c>
      <c r="C714" s="835" t="s">
        <v>595</v>
      </c>
      <c r="D714" s="863" t="s">
        <v>596</v>
      </c>
      <c r="E714" s="835" t="s">
        <v>2487</v>
      </c>
      <c r="F714" s="863" t="s">
        <v>2488</v>
      </c>
      <c r="G714" s="835" t="s">
        <v>2491</v>
      </c>
      <c r="H714" s="835" t="s">
        <v>2492</v>
      </c>
      <c r="I714" s="849">
        <v>0.55000001192092896</v>
      </c>
      <c r="J714" s="849">
        <v>1300</v>
      </c>
      <c r="K714" s="850">
        <v>715</v>
      </c>
    </row>
    <row r="715" spans="1:11" ht="14.4" customHeight="1" x14ac:dyDescent="0.3">
      <c r="A715" s="831" t="s">
        <v>567</v>
      </c>
      <c r="B715" s="832" t="s">
        <v>568</v>
      </c>
      <c r="C715" s="835" t="s">
        <v>595</v>
      </c>
      <c r="D715" s="863" t="s">
        <v>596</v>
      </c>
      <c r="E715" s="835" t="s">
        <v>2487</v>
      </c>
      <c r="F715" s="863" t="s">
        <v>2488</v>
      </c>
      <c r="G715" s="835" t="s">
        <v>2493</v>
      </c>
      <c r="H715" s="835" t="s">
        <v>2494</v>
      </c>
      <c r="I715" s="849">
        <v>0.80399999618530271</v>
      </c>
      <c r="J715" s="849">
        <v>2800</v>
      </c>
      <c r="K715" s="850">
        <v>1988</v>
      </c>
    </row>
    <row r="716" spans="1:11" ht="14.4" customHeight="1" x14ac:dyDescent="0.3">
      <c r="A716" s="831" t="s">
        <v>567</v>
      </c>
      <c r="B716" s="832" t="s">
        <v>568</v>
      </c>
      <c r="C716" s="835" t="s">
        <v>595</v>
      </c>
      <c r="D716" s="863" t="s">
        <v>596</v>
      </c>
      <c r="E716" s="835" t="s">
        <v>2487</v>
      </c>
      <c r="F716" s="863" t="s">
        <v>2488</v>
      </c>
      <c r="G716" s="835" t="s">
        <v>2497</v>
      </c>
      <c r="H716" s="835" t="s">
        <v>2498</v>
      </c>
      <c r="I716" s="849">
        <v>1.7999999523162842</v>
      </c>
      <c r="J716" s="849">
        <v>100</v>
      </c>
      <c r="K716" s="850">
        <v>180</v>
      </c>
    </row>
    <row r="717" spans="1:11" ht="14.4" customHeight="1" x14ac:dyDescent="0.3">
      <c r="A717" s="831" t="s">
        <v>567</v>
      </c>
      <c r="B717" s="832" t="s">
        <v>568</v>
      </c>
      <c r="C717" s="835" t="s">
        <v>595</v>
      </c>
      <c r="D717" s="863" t="s">
        <v>596</v>
      </c>
      <c r="E717" s="835" t="s">
        <v>2487</v>
      </c>
      <c r="F717" s="863" t="s">
        <v>2488</v>
      </c>
      <c r="G717" s="835" t="s">
        <v>2499</v>
      </c>
      <c r="H717" s="835" t="s">
        <v>2500</v>
      </c>
      <c r="I717" s="849">
        <v>1.809999942779541</v>
      </c>
      <c r="J717" s="849">
        <v>100</v>
      </c>
      <c r="K717" s="850">
        <v>181</v>
      </c>
    </row>
    <row r="718" spans="1:11" ht="14.4" customHeight="1" x14ac:dyDescent="0.3">
      <c r="A718" s="831" t="s">
        <v>567</v>
      </c>
      <c r="B718" s="832" t="s">
        <v>568</v>
      </c>
      <c r="C718" s="835" t="s">
        <v>595</v>
      </c>
      <c r="D718" s="863" t="s">
        <v>596</v>
      </c>
      <c r="E718" s="835" t="s">
        <v>2501</v>
      </c>
      <c r="F718" s="863" t="s">
        <v>2502</v>
      </c>
      <c r="G718" s="835" t="s">
        <v>2507</v>
      </c>
      <c r="H718" s="835" t="s">
        <v>2508</v>
      </c>
      <c r="I718" s="849">
        <v>0.68999999761581421</v>
      </c>
      <c r="J718" s="849">
        <v>4000</v>
      </c>
      <c r="K718" s="850">
        <v>2760</v>
      </c>
    </row>
    <row r="719" spans="1:11" ht="14.4" customHeight="1" x14ac:dyDescent="0.3">
      <c r="A719" s="831" t="s">
        <v>567</v>
      </c>
      <c r="B719" s="832" t="s">
        <v>568</v>
      </c>
      <c r="C719" s="835" t="s">
        <v>595</v>
      </c>
      <c r="D719" s="863" t="s">
        <v>596</v>
      </c>
      <c r="E719" s="835" t="s">
        <v>2501</v>
      </c>
      <c r="F719" s="863" t="s">
        <v>2502</v>
      </c>
      <c r="G719" s="835" t="s">
        <v>3122</v>
      </c>
      <c r="H719" s="835" t="s">
        <v>3123</v>
      </c>
      <c r="I719" s="849">
        <v>11.849999904632568</v>
      </c>
      <c r="J719" s="849">
        <v>150</v>
      </c>
      <c r="K719" s="850">
        <v>1742.5</v>
      </c>
    </row>
    <row r="720" spans="1:11" ht="14.4" customHeight="1" x14ac:dyDescent="0.3">
      <c r="A720" s="831" t="s">
        <v>567</v>
      </c>
      <c r="B720" s="832" t="s">
        <v>568</v>
      </c>
      <c r="C720" s="835" t="s">
        <v>595</v>
      </c>
      <c r="D720" s="863" t="s">
        <v>596</v>
      </c>
      <c r="E720" s="835" t="s">
        <v>2501</v>
      </c>
      <c r="F720" s="863" t="s">
        <v>2502</v>
      </c>
      <c r="G720" s="835" t="s">
        <v>3124</v>
      </c>
      <c r="H720" s="835" t="s">
        <v>3125</v>
      </c>
      <c r="I720" s="849">
        <v>7.5020000457763674</v>
      </c>
      <c r="J720" s="849">
        <v>500</v>
      </c>
      <c r="K720" s="850">
        <v>3750.5</v>
      </c>
    </row>
    <row r="721" spans="1:11" ht="14.4" customHeight="1" x14ac:dyDescent="0.3">
      <c r="A721" s="831" t="s">
        <v>567</v>
      </c>
      <c r="B721" s="832" t="s">
        <v>568</v>
      </c>
      <c r="C721" s="835" t="s">
        <v>595</v>
      </c>
      <c r="D721" s="863" t="s">
        <v>596</v>
      </c>
      <c r="E721" s="835" t="s">
        <v>2501</v>
      </c>
      <c r="F721" s="863" t="s">
        <v>2502</v>
      </c>
      <c r="G721" s="835" t="s">
        <v>3126</v>
      </c>
      <c r="H721" s="835" t="s">
        <v>3127</v>
      </c>
      <c r="I721" s="849">
        <v>7.4655555619133844</v>
      </c>
      <c r="J721" s="849">
        <v>1650</v>
      </c>
      <c r="K721" s="850">
        <v>12282</v>
      </c>
    </row>
    <row r="722" spans="1:11" ht="14.4" customHeight="1" x14ac:dyDescent="0.3">
      <c r="A722" s="831" t="s">
        <v>567</v>
      </c>
      <c r="B722" s="832" t="s">
        <v>568</v>
      </c>
      <c r="C722" s="835" t="s">
        <v>595</v>
      </c>
      <c r="D722" s="863" t="s">
        <v>596</v>
      </c>
      <c r="E722" s="835" t="s">
        <v>2501</v>
      </c>
      <c r="F722" s="863" t="s">
        <v>2502</v>
      </c>
      <c r="G722" s="835" t="s">
        <v>3128</v>
      </c>
      <c r="H722" s="835" t="s">
        <v>3129</v>
      </c>
      <c r="I722" s="849">
        <v>7.5044445461697045</v>
      </c>
      <c r="J722" s="849">
        <v>1200</v>
      </c>
      <c r="K722" s="850">
        <v>9006.5</v>
      </c>
    </row>
    <row r="723" spans="1:11" ht="14.4" customHeight="1" x14ac:dyDescent="0.3">
      <c r="A723" s="831" t="s">
        <v>567</v>
      </c>
      <c r="B723" s="832" t="s">
        <v>568</v>
      </c>
      <c r="C723" s="835" t="s">
        <v>595</v>
      </c>
      <c r="D723" s="863" t="s">
        <v>596</v>
      </c>
      <c r="E723" s="835" t="s">
        <v>2501</v>
      </c>
      <c r="F723" s="863" t="s">
        <v>2502</v>
      </c>
      <c r="G723" s="835" t="s">
        <v>3130</v>
      </c>
      <c r="H723" s="835" t="s">
        <v>3131</v>
      </c>
      <c r="I723" s="849">
        <v>7.4880000114440914</v>
      </c>
      <c r="J723" s="849">
        <v>1100</v>
      </c>
      <c r="K723" s="850">
        <v>8227.5</v>
      </c>
    </row>
    <row r="724" spans="1:11" ht="14.4" customHeight="1" x14ac:dyDescent="0.3">
      <c r="A724" s="831" t="s">
        <v>567</v>
      </c>
      <c r="B724" s="832" t="s">
        <v>568</v>
      </c>
      <c r="C724" s="835" t="s">
        <v>595</v>
      </c>
      <c r="D724" s="863" t="s">
        <v>596</v>
      </c>
      <c r="E724" s="835" t="s">
        <v>2501</v>
      </c>
      <c r="F724" s="863" t="s">
        <v>2502</v>
      </c>
      <c r="G724" s="835" t="s">
        <v>3132</v>
      </c>
      <c r="H724" s="835" t="s">
        <v>3133</v>
      </c>
      <c r="I724" s="849">
        <v>7.5011111365424261</v>
      </c>
      <c r="J724" s="849">
        <v>950</v>
      </c>
      <c r="K724" s="850">
        <v>7126.5</v>
      </c>
    </row>
    <row r="725" spans="1:11" ht="14.4" customHeight="1" x14ac:dyDescent="0.3">
      <c r="A725" s="831" t="s">
        <v>567</v>
      </c>
      <c r="B725" s="832" t="s">
        <v>568</v>
      </c>
      <c r="C725" s="835" t="s">
        <v>595</v>
      </c>
      <c r="D725" s="863" t="s">
        <v>596</v>
      </c>
      <c r="E725" s="835" t="s">
        <v>2501</v>
      </c>
      <c r="F725" s="863" t="s">
        <v>2502</v>
      </c>
      <c r="G725" s="835" t="s">
        <v>3134</v>
      </c>
      <c r="H725" s="835" t="s">
        <v>3135</v>
      </c>
      <c r="I725" s="849">
        <v>7.5</v>
      </c>
      <c r="J725" s="849">
        <v>150</v>
      </c>
      <c r="K725" s="850">
        <v>1125</v>
      </c>
    </row>
    <row r="726" spans="1:11" ht="14.4" customHeight="1" x14ac:dyDescent="0.3">
      <c r="A726" s="831" t="s">
        <v>567</v>
      </c>
      <c r="B726" s="832" t="s">
        <v>568</v>
      </c>
      <c r="C726" s="835" t="s">
        <v>595</v>
      </c>
      <c r="D726" s="863" t="s">
        <v>596</v>
      </c>
      <c r="E726" s="835" t="s">
        <v>2618</v>
      </c>
      <c r="F726" s="863" t="s">
        <v>2619</v>
      </c>
      <c r="G726" s="835" t="s">
        <v>3136</v>
      </c>
      <c r="H726" s="835" t="s">
        <v>3137</v>
      </c>
      <c r="I726" s="849">
        <v>2109.25</v>
      </c>
      <c r="J726" s="849">
        <v>1</v>
      </c>
      <c r="K726" s="850">
        <v>2109.25</v>
      </c>
    </row>
    <row r="727" spans="1:11" ht="14.4" customHeight="1" x14ac:dyDescent="0.3">
      <c r="A727" s="831" t="s">
        <v>567</v>
      </c>
      <c r="B727" s="832" t="s">
        <v>568</v>
      </c>
      <c r="C727" s="835" t="s">
        <v>595</v>
      </c>
      <c r="D727" s="863" t="s">
        <v>596</v>
      </c>
      <c r="E727" s="835" t="s">
        <v>2618</v>
      </c>
      <c r="F727" s="863" t="s">
        <v>2619</v>
      </c>
      <c r="G727" s="835" t="s">
        <v>2630</v>
      </c>
      <c r="H727" s="835" t="s">
        <v>2631</v>
      </c>
      <c r="I727" s="849">
        <v>1734.9599609375</v>
      </c>
      <c r="J727" s="849">
        <v>14</v>
      </c>
      <c r="K727" s="850">
        <v>24289.429443359375</v>
      </c>
    </row>
    <row r="728" spans="1:11" ht="14.4" customHeight="1" x14ac:dyDescent="0.3">
      <c r="A728" s="831" t="s">
        <v>567</v>
      </c>
      <c r="B728" s="832" t="s">
        <v>568</v>
      </c>
      <c r="C728" s="835" t="s">
        <v>595</v>
      </c>
      <c r="D728" s="863" t="s">
        <v>596</v>
      </c>
      <c r="E728" s="835" t="s">
        <v>2618</v>
      </c>
      <c r="F728" s="863" t="s">
        <v>2619</v>
      </c>
      <c r="G728" s="835" t="s">
        <v>2632</v>
      </c>
      <c r="H728" s="835" t="s">
        <v>2633</v>
      </c>
      <c r="I728" s="849">
        <v>1832.4382934570313</v>
      </c>
      <c r="J728" s="849">
        <v>12</v>
      </c>
      <c r="K728" s="850">
        <v>21989.220458984375</v>
      </c>
    </row>
    <row r="729" spans="1:11" ht="14.4" customHeight="1" x14ac:dyDescent="0.3">
      <c r="A729" s="831" t="s">
        <v>567</v>
      </c>
      <c r="B729" s="832" t="s">
        <v>568</v>
      </c>
      <c r="C729" s="835" t="s">
        <v>595</v>
      </c>
      <c r="D729" s="863" t="s">
        <v>596</v>
      </c>
      <c r="E729" s="835" t="s">
        <v>2618</v>
      </c>
      <c r="F729" s="863" t="s">
        <v>2619</v>
      </c>
      <c r="G729" s="835" t="s">
        <v>3138</v>
      </c>
      <c r="H729" s="835" t="s">
        <v>3139</v>
      </c>
      <c r="I729" s="849">
        <v>1734.9599609375</v>
      </c>
      <c r="J729" s="849">
        <v>1</v>
      </c>
      <c r="K729" s="850">
        <v>1734.9599609375</v>
      </c>
    </row>
    <row r="730" spans="1:11" ht="14.4" customHeight="1" x14ac:dyDescent="0.3">
      <c r="A730" s="831" t="s">
        <v>567</v>
      </c>
      <c r="B730" s="832" t="s">
        <v>568</v>
      </c>
      <c r="C730" s="835" t="s">
        <v>595</v>
      </c>
      <c r="D730" s="863" t="s">
        <v>596</v>
      </c>
      <c r="E730" s="835" t="s">
        <v>2618</v>
      </c>
      <c r="F730" s="863" t="s">
        <v>2619</v>
      </c>
      <c r="G730" s="835" t="s">
        <v>2634</v>
      </c>
      <c r="H730" s="835" t="s">
        <v>2635</v>
      </c>
      <c r="I730" s="849">
        <v>1832.433349609375</v>
      </c>
      <c r="J730" s="849">
        <v>5</v>
      </c>
      <c r="K730" s="850">
        <v>9162.1602783203125</v>
      </c>
    </row>
    <row r="731" spans="1:11" ht="14.4" customHeight="1" x14ac:dyDescent="0.3">
      <c r="A731" s="831" t="s">
        <v>567</v>
      </c>
      <c r="B731" s="832" t="s">
        <v>568</v>
      </c>
      <c r="C731" s="835" t="s">
        <v>595</v>
      </c>
      <c r="D731" s="863" t="s">
        <v>596</v>
      </c>
      <c r="E731" s="835" t="s">
        <v>2618</v>
      </c>
      <c r="F731" s="863" t="s">
        <v>2619</v>
      </c>
      <c r="G731" s="835" t="s">
        <v>3140</v>
      </c>
      <c r="H731" s="835" t="s">
        <v>3141</v>
      </c>
      <c r="I731" s="849">
        <v>1215.4624633789062</v>
      </c>
      <c r="J731" s="849">
        <v>5</v>
      </c>
      <c r="K731" s="850">
        <v>6077.309814453125</v>
      </c>
    </row>
    <row r="732" spans="1:11" ht="14.4" customHeight="1" x14ac:dyDescent="0.3">
      <c r="A732" s="831" t="s">
        <v>567</v>
      </c>
      <c r="B732" s="832" t="s">
        <v>568</v>
      </c>
      <c r="C732" s="835" t="s">
        <v>595</v>
      </c>
      <c r="D732" s="863" t="s">
        <v>596</v>
      </c>
      <c r="E732" s="835" t="s">
        <v>2618</v>
      </c>
      <c r="F732" s="863" t="s">
        <v>2619</v>
      </c>
      <c r="G732" s="835" t="s">
        <v>3142</v>
      </c>
      <c r="H732" s="835" t="s">
        <v>3143</v>
      </c>
      <c r="I732" s="849">
        <v>1215.4574584960937</v>
      </c>
      <c r="J732" s="849">
        <v>7</v>
      </c>
      <c r="K732" s="850">
        <v>8508.199951171875</v>
      </c>
    </row>
    <row r="733" spans="1:11" ht="14.4" customHeight="1" x14ac:dyDescent="0.3">
      <c r="A733" s="831" t="s">
        <v>567</v>
      </c>
      <c r="B733" s="832" t="s">
        <v>568</v>
      </c>
      <c r="C733" s="835" t="s">
        <v>595</v>
      </c>
      <c r="D733" s="863" t="s">
        <v>596</v>
      </c>
      <c r="E733" s="835" t="s">
        <v>2618</v>
      </c>
      <c r="F733" s="863" t="s">
        <v>2619</v>
      </c>
      <c r="G733" s="835" t="s">
        <v>2636</v>
      </c>
      <c r="H733" s="835" t="s">
        <v>2637</v>
      </c>
      <c r="I733" s="849">
        <v>1215.4599609375</v>
      </c>
      <c r="J733" s="849">
        <v>3</v>
      </c>
      <c r="K733" s="850">
        <v>3646.3798828125</v>
      </c>
    </row>
    <row r="734" spans="1:11" ht="14.4" customHeight="1" x14ac:dyDescent="0.3">
      <c r="A734" s="831" t="s">
        <v>567</v>
      </c>
      <c r="B734" s="832" t="s">
        <v>568</v>
      </c>
      <c r="C734" s="835" t="s">
        <v>595</v>
      </c>
      <c r="D734" s="863" t="s">
        <v>596</v>
      </c>
      <c r="E734" s="835" t="s">
        <v>2618</v>
      </c>
      <c r="F734" s="863" t="s">
        <v>2619</v>
      </c>
      <c r="G734" s="835" t="s">
        <v>2638</v>
      </c>
      <c r="H734" s="835" t="s">
        <v>2639</v>
      </c>
      <c r="I734" s="849">
        <v>4349.2998046875</v>
      </c>
      <c r="J734" s="849">
        <v>1</v>
      </c>
      <c r="K734" s="850">
        <v>4349.2998046875</v>
      </c>
    </row>
    <row r="735" spans="1:11" ht="14.4" customHeight="1" x14ac:dyDescent="0.3">
      <c r="A735" s="831" t="s">
        <v>567</v>
      </c>
      <c r="B735" s="832" t="s">
        <v>568</v>
      </c>
      <c r="C735" s="835" t="s">
        <v>595</v>
      </c>
      <c r="D735" s="863" t="s">
        <v>596</v>
      </c>
      <c r="E735" s="835" t="s">
        <v>2618</v>
      </c>
      <c r="F735" s="863" t="s">
        <v>2619</v>
      </c>
      <c r="G735" s="835" t="s">
        <v>3144</v>
      </c>
      <c r="H735" s="835" t="s">
        <v>3145</v>
      </c>
      <c r="I735" s="849">
        <v>2601.300048828125</v>
      </c>
      <c r="J735" s="849">
        <v>1</v>
      </c>
      <c r="K735" s="850">
        <v>2601.300048828125</v>
      </c>
    </row>
    <row r="736" spans="1:11" ht="14.4" customHeight="1" x14ac:dyDescent="0.3">
      <c r="A736" s="831" t="s">
        <v>567</v>
      </c>
      <c r="B736" s="832" t="s">
        <v>568</v>
      </c>
      <c r="C736" s="835" t="s">
        <v>595</v>
      </c>
      <c r="D736" s="863" t="s">
        <v>596</v>
      </c>
      <c r="E736" s="835" t="s">
        <v>2618</v>
      </c>
      <c r="F736" s="863" t="s">
        <v>2619</v>
      </c>
      <c r="G736" s="835" t="s">
        <v>3146</v>
      </c>
      <c r="H736" s="835" t="s">
        <v>3147</v>
      </c>
      <c r="I736" s="849">
        <v>417.64999389648437</v>
      </c>
      <c r="J736" s="849">
        <v>2</v>
      </c>
      <c r="K736" s="850">
        <v>835.28997802734375</v>
      </c>
    </row>
    <row r="737" spans="1:11" ht="14.4" customHeight="1" x14ac:dyDescent="0.3">
      <c r="A737" s="831" t="s">
        <v>567</v>
      </c>
      <c r="B737" s="832" t="s">
        <v>568</v>
      </c>
      <c r="C737" s="835" t="s">
        <v>595</v>
      </c>
      <c r="D737" s="863" t="s">
        <v>596</v>
      </c>
      <c r="E737" s="835" t="s">
        <v>2618</v>
      </c>
      <c r="F737" s="863" t="s">
        <v>2619</v>
      </c>
      <c r="G737" s="835" t="s">
        <v>3148</v>
      </c>
      <c r="H737" s="835" t="s">
        <v>3149</v>
      </c>
      <c r="I737" s="849">
        <v>269.55999755859375</v>
      </c>
      <c r="J737" s="849">
        <v>2</v>
      </c>
      <c r="K737" s="850">
        <v>539.1199951171875</v>
      </c>
    </row>
    <row r="738" spans="1:11" ht="14.4" customHeight="1" x14ac:dyDescent="0.3">
      <c r="A738" s="831" t="s">
        <v>567</v>
      </c>
      <c r="B738" s="832" t="s">
        <v>568</v>
      </c>
      <c r="C738" s="835" t="s">
        <v>595</v>
      </c>
      <c r="D738" s="863" t="s">
        <v>596</v>
      </c>
      <c r="E738" s="835" t="s">
        <v>2618</v>
      </c>
      <c r="F738" s="863" t="s">
        <v>2619</v>
      </c>
      <c r="G738" s="835" t="s">
        <v>3150</v>
      </c>
      <c r="H738" s="835" t="s">
        <v>3151</v>
      </c>
      <c r="I738" s="849">
        <v>312.98001098632812</v>
      </c>
      <c r="J738" s="849">
        <v>2</v>
      </c>
      <c r="K738" s="850">
        <v>625.96002197265625</v>
      </c>
    </row>
    <row r="739" spans="1:11" ht="14.4" customHeight="1" x14ac:dyDescent="0.3">
      <c r="A739" s="831" t="s">
        <v>567</v>
      </c>
      <c r="B739" s="832" t="s">
        <v>568</v>
      </c>
      <c r="C739" s="835" t="s">
        <v>595</v>
      </c>
      <c r="D739" s="863" t="s">
        <v>596</v>
      </c>
      <c r="E739" s="835" t="s">
        <v>2618</v>
      </c>
      <c r="F739" s="863" t="s">
        <v>2619</v>
      </c>
      <c r="G739" s="835" t="s">
        <v>3152</v>
      </c>
      <c r="H739" s="835" t="s">
        <v>3153</v>
      </c>
      <c r="I739" s="849">
        <v>307.04998779296875</v>
      </c>
      <c r="J739" s="849">
        <v>2</v>
      </c>
      <c r="K739" s="850">
        <v>614.0999755859375</v>
      </c>
    </row>
    <row r="740" spans="1:11" ht="14.4" customHeight="1" x14ac:dyDescent="0.3">
      <c r="A740" s="831" t="s">
        <v>567</v>
      </c>
      <c r="B740" s="832" t="s">
        <v>568</v>
      </c>
      <c r="C740" s="835" t="s">
        <v>595</v>
      </c>
      <c r="D740" s="863" t="s">
        <v>596</v>
      </c>
      <c r="E740" s="835" t="s">
        <v>2618</v>
      </c>
      <c r="F740" s="863" t="s">
        <v>2619</v>
      </c>
      <c r="G740" s="835" t="s">
        <v>2644</v>
      </c>
      <c r="H740" s="835" t="s">
        <v>2645</v>
      </c>
      <c r="I740" s="849">
        <v>656.41668701171875</v>
      </c>
      <c r="J740" s="849">
        <v>4</v>
      </c>
      <c r="K740" s="850">
        <v>2386.7000732421875</v>
      </c>
    </row>
    <row r="741" spans="1:11" ht="14.4" customHeight="1" x14ac:dyDescent="0.3">
      <c r="A741" s="831" t="s">
        <v>567</v>
      </c>
      <c r="B741" s="832" t="s">
        <v>568</v>
      </c>
      <c r="C741" s="835" t="s">
        <v>595</v>
      </c>
      <c r="D741" s="863" t="s">
        <v>596</v>
      </c>
      <c r="E741" s="835" t="s">
        <v>2618</v>
      </c>
      <c r="F741" s="863" t="s">
        <v>2619</v>
      </c>
      <c r="G741" s="835" t="s">
        <v>3154</v>
      </c>
      <c r="H741" s="835" t="s">
        <v>3155</v>
      </c>
      <c r="I741" s="849">
        <v>549.70001220703125</v>
      </c>
      <c r="J741" s="849">
        <v>3</v>
      </c>
      <c r="K741" s="850">
        <v>1649.1000366210937</v>
      </c>
    </row>
    <row r="742" spans="1:11" ht="14.4" customHeight="1" x14ac:dyDescent="0.3">
      <c r="A742" s="831" t="s">
        <v>567</v>
      </c>
      <c r="B742" s="832" t="s">
        <v>568</v>
      </c>
      <c r="C742" s="835" t="s">
        <v>595</v>
      </c>
      <c r="D742" s="863" t="s">
        <v>596</v>
      </c>
      <c r="E742" s="835" t="s">
        <v>2618</v>
      </c>
      <c r="F742" s="863" t="s">
        <v>2619</v>
      </c>
      <c r="G742" s="835" t="s">
        <v>2646</v>
      </c>
      <c r="H742" s="835" t="s">
        <v>2647</v>
      </c>
      <c r="I742" s="849">
        <v>604.32501220703125</v>
      </c>
      <c r="J742" s="849">
        <v>2</v>
      </c>
      <c r="K742" s="850">
        <v>1208.6500244140625</v>
      </c>
    </row>
    <row r="743" spans="1:11" ht="14.4" customHeight="1" x14ac:dyDescent="0.3">
      <c r="A743" s="831" t="s">
        <v>567</v>
      </c>
      <c r="B743" s="832" t="s">
        <v>568</v>
      </c>
      <c r="C743" s="835" t="s">
        <v>595</v>
      </c>
      <c r="D743" s="863" t="s">
        <v>596</v>
      </c>
      <c r="E743" s="835" t="s">
        <v>2618</v>
      </c>
      <c r="F743" s="863" t="s">
        <v>2619</v>
      </c>
      <c r="G743" s="835" t="s">
        <v>2648</v>
      </c>
      <c r="H743" s="835" t="s">
        <v>2649</v>
      </c>
      <c r="I743" s="849">
        <v>601.45001220703125</v>
      </c>
      <c r="J743" s="849">
        <v>5</v>
      </c>
      <c r="K743" s="850">
        <v>3007.2500610351563</v>
      </c>
    </row>
    <row r="744" spans="1:11" ht="14.4" customHeight="1" x14ac:dyDescent="0.3">
      <c r="A744" s="831" t="s">
        <v>567</v>
      </c>
      <c r="B744" s="832" t="s">
        <v>568</v>
      </c>
      <c r="C744" s="835" t="s">
        <v>595</v>
      </c>
      <c r="D744" s="863" t="s">
        <v>596</v>
      </c>
      <c r="E744" s="835" t="s">
        <v>2618</v>
      </c>
      <c r="F744" s="863" t="s">
        <v>2619</v>
      </c>
      <c r="G744" s="835" t="s">
        <v>2650</v>
      </c>
      <c r="H744" s="835" t="s">
        <v>2651</v>
      </c>
      <c r="I744" s="849">
        <v>369.14999389648437</v>
      </c>
      <c r="J744" s="849">
        <v>1</v>
      </c>
      <c r="K744" s="850">
        <v>369.14999389648437</v>
      </c>
    </row>
    <row r="745" spans="1:11" ht="14.4" customHeight="1" x14ac:dyDescent="0.3">
      <c r="A745" s="831" t="s">
        <v>567</v>
      </c>
      <c r="B745" s="832" t="s">
        <v>568</v>
      </c>
      <c r="C745" s="835" t="s">
        <v>595</v>
      </c>
      <c r="D745" s="863" t="s">
        <v>596</v>
      </c>
      <c r="E745" s="835" t="s">
        <v>2618</v>
      </c>
      <c r="F745" s="863" t="s">
        <v>2619</v>
      </c>
      <c r="G745" s="835" t="s">
        <v>2650</v>
      </c>
      <c r="H745" s="835" t="s">
        <v>3156</v>
      </c>
      <c r="I745" s="849">
        <v>650.32501220703125</v>
      </c>
      <c r="J745" s="849">
        <v>4</v>
      </c>
      <c r="K745" s="850">
        <v>2601.2999877929687</v>
      </c>
    </row>
    <row r="746" spans="1:11" ht="14.4" customHeight="1" x14ac:dyDescent="0.3">
      <c r="A746" s="831" t="s">
        <v>567</v>
      </c>
      <c r="B746" s="832" t="s">
        <v>568</v>
      </c>
      <c r="C746" s="835" t="s">
        <v>595</v>
      </c>
      <c r="D746" s="863" t="s">
        <v>596</v>
      </c>
      <c r="E746" s="835" t="s">
        <v>2618</v>
      </c>
      <c r="F746" s="863" t="s">
        <v>2619</v>
      </c>
      <c r="G746" s="835" t="s">
        <v>3157</v>
      </c>
      <c r="H746" s="835" t="s">
        <v>3158</v>
      </c>
      <c r="I746" s="849">
        <v>349.02499389648438</v>
      </c>
      <c r="J746" s="849">
        <v>5</v>
      </c>
      <c r="K746" s="850">
        <v>1719.25</v>
      </c>
    </row>
    <row r="747" spans="1:11" ht="14.4" customHeight="1" x14ac:dyDescent="0.3">
      <c r="A747" s="831" t="s">
        <v>567</v>
      </c>
      <c r="B747" s="832" t="s">
        <v>568</v>
      </c>
      <c r="C747" s="835" t="s">
        <v>595</v>
      </c>
      <c r="D747" s="863" t="s">
        <v>596</v>
      </c>
      <c r="E747" s="835" t="s">
        <v>2618</v>
      </c>
      <c r="F747" s="863" t="s">
        <v>2619</v>
      </c>
      <c r="G747" s="835" t="s">
        <v>2652</v>
      </c>
      <c r="H747" s="835" t="s">
        <v>2653</v>
      </c>
      <c r="I747" s="849">
        <v>604.42334493001306</v>
      </c>
      <c r="J747" s="849">
        <v>54</v>
      </c>
      <c r="K747" s="850">
        <v>33189.579986572266</v>
      </c>
    </row>
    <row r="748" spans="1:11" ht="14.4" customHeight="1" x14ac:dyDescent="0.3">
      <c r="A748" s="831" t="s">
        <v>567</v>
      </c>
      <c r="B748" s="832" t="s">
        <v>568</v>
      </c>
      <c r="C748" s="835" t="s">
        <v>595</v>
      </c>
      <c r="D748" s="863" t="s">
        <v>596</v>
      </c>
      <c r="E748" s="835" t="s">
        <v>2618</v>
      </c>
      <c r="F748" s="863" t="s">
        <v>2619</v>
      </c>
      <c r="G748" s="835" t="s">
        <v>3159</v>
      </c>
      <c r="H748" s="835" t="s">
        <v>3160</v>
      </c>
      <c r="I748" s="849">
        <v>2597.610107421875</v>
      </c>
      <c r="J748" s="849">
        <v>1</v>
      </c>
      <c r="K748" s="850">
        <v>2597.610107421875</v>
      </c>
    </row>
    <row r="749" spans="1:11" ht="14.4" customHeight="1" x14ac:dyDescent="0.3">
      <c r="A749" s="831" t="s">
        <v>567</v>
      </c>
      <c r="B749" s="832" t="s">
        <v>568</v>
      </c>
      <c r="C749" s="835" t="s">
        <v>595</v>
      </c>
      <c r="D749" s="863" t="s">
        <v>596</v>
      </c>
      <c r="E749" s="835" t="s">
        <v>2618</v>
      </c>
      <c r="F749" s="863" t="s">
        <v>2619</v>
      </c>
      <c r="G749" s="835" t="s">
        <v>2654</v>
      </c>
      <c r="H749" s="835" t="s">
        <v>2655</v>
      </c>
      <c r="I749" s="849">
        <v>2597.610107421875</v>
      </c>
      <c r="J749" s="849">
        <v>2</v>
      </c>
      <c r="K749" s="850">
        <v>5195.22021484375</v>
      </c>
    </row>
    <row r="750" spans="1:11" ht="14.4" customHeight="1" x14ac:dyDescent="0.3">
      <c r="A750" s="831" t="s">
        <v>567</v>
      </c>
      <c r="B750" s="832" t="s">
        <v>568</v>
      </c>
      <c r="C750" s="835" t="s">
        <v>595</v>
      </c>
      <c r="D750" s="863" t="s">
        <v>596</v>
      </c>
      <c r="E750" s="835" t="s">
        <v>2618</v>
      </c>
      <c r="F750" s="863" t="s">
        <v>2619</v>
      </c>
      <c r="G750" s="835" t="s">
        <v>3161</v>
      </c>
      <c r="H750" s="835" t="s">
        <v>3162</v>
      </c>
      <c r="I750" s="849">
        <v>9758.6796875</v>
      </c>
      <c r="J750" s="849">
        <v>1</v>
      </c>
      <c r="K750" s="850">
        <v>9758.6796875</v>
      </c>
    </row>
    <row r="751" spans="1:11" ht="14.4" customHeight="1" x14ac:dyDescent="0.3">
      <c r="A751" s="831" t="s">
        <v>567</v>
      </c>
      <c r="B751" s="832" t="s">
        <v>568</v>
      </c>
      <c r="C751" s="835" t="s">
        <v>595</v>
      </c>
      <c r="D751" s="863" t="s">
        <v>596</v>
      </c>
      <c r="E751" s="835" t="s">
        <v>2618</v>
      </c>
      <c r="F751" s="863" t="s">
        <v>2619</v>
      </c>
      <c r="G751" s="835" t="s">
        <v>3163</v>
      </c>
      <c r="H751" s="835" t="s">
        <v>3164</v>
      </c>
      <c r="I751" s="849">
        <v>17573.83984375</v>
      </c>
      <c r="J751" s="849">
        <v>1</v>
      </c>
      <c r="K751" s="850">
        <v>17573.83984375</v>
      </c>
    </row>
    <row r="752" spans="1:11" ht="14.4" customHeight="1" x14ac:dyDescent="0.3">
      <c r="A752" s="831" t="s">
        <v>567</v>
      </c>
      <c r="B752" s="832" t="s">
        <v>568</v>
      </c>
      <c r="C752" s="835" t="s">
        <v>595</v>
      </c>
      <c r="D752" s="863" t="s">
        <v>596</v>
      </c>
      <c r="E752" s="835" t="s">
        <v>2618</v>
      </c>
      <c r="F752" s="863" t="s">
        <v>2619</v>
      </c>
      <c r="G752" s="835" t="s">
        <v>2656</v>
      </c>
      <c r="H752" s="835" t="s">
        <v>2657</v>
      </c>
      <c r="I752" s="849">
        <v>338.77999877929687</v>
      </c>
      <c r="J752" s="849">
        <v>3</v>
      </c>
      <c r="K752" s="850">
        <v>1016.3499755859375</v>
      </c>
    </row>
    <row r="753" spans="1:11" ht="14.4" customHeight="1" x14ac:dyDescent="0.3">
      <c r="A753" s="831" t="s">
        <v>567</v>
      </c>
      <c r="B753" s="832" t="s">
        <v>568</v>
      </c>
      <c r="C753" s="835" t="s">
        <v>595</v>
      </c>
      <c r="D753" s="863" t="s">
        <v>596</v>
      </c>
      <c r="E753" s="835" t="s">
        <v>2618</v>
      </c>
      <c r="F753" s="863" t="s">
        <v>2619</v>
      </c>
      <c r="G753" s="835" t="s">
        <v>2658</v>
      </c>
      <c r="H753" s="835" t="s">
        <v>2659</v>
      </c>
      <c r="I753" s="849">
        <v>411.3699951171875</v>
      </c>
      <c r="J753" s="849">
        <v>3</v>
      </c>
      <c r="K753" s="850">
        <v>1234.0999755859375</v>
      </c>
    </row>
    <row r="754" spans="1:11" ht="14.4" customHeight="1" x14ac:dyDescent="0.3">
      <c r="A754" s="831" t="s">
        <v>567</v>
      </c>
      <c r="B754" s="832" t="s">
        <v>568</v>
      </c>
      <c r="C754" s="835" t="s">
        <v>595</v>
      </c>
      <c r="D754" s="863" t="s">
        <v>596</v>
      </c>
      <c r="E754" s="835" t="s">
        <v>2618</v>
      </c>
      <c r="F754" s="863" t="s">
        <v>2619</v>
      </c>
      <c r="G754" s="835" t="s">
        <v>2674</v>
      </c>
      <c r="H754" s="835" t="s">
        <v>2675</v>
      </c>
      <c r="I754" s="849">
        <v>723.58001708984375</v>
      </c>
      <c r="J754" s="849">
        <v>20</v>
      </c>
      <c r="K754" s="850">
        <v>14471.599609375</v>
      </c>
    </row>
    <row r="755" spans="1:11" ht="14.4" customHeight="1" x14ac:dyDescent="0.3">
      <c r="A755" s="831" t="s">
        <v>567</v>
      </c>
      <c r="B755" s="832" t="s">
        <v>568</v>
      </c>
      <c r="C755" s="835" t="s">
        <v>595</v>
      </c>
      <c r="D755" s="863" t="s">
        <v>596</v>
      </c>
      <c r="E755" s="835" t="s">
        <v>2618</v>
      </c>
      <c r="F755" s="863" t="s">
        <v>2619</v>
      </c>
      <c r="G755" s="835" t="s">
        <v>3165</v>
      </c>
      <c r="H755" s="835" t="s">
        <v>3166</v>
      </c>
      <c r="I755" s="849">
        <v>2626.820068359375</v>
      </c>
      <c r="J755" s="849">
        <v>1</v>
      </c>
      <c r="K755" s="850">
        <v>2626.820068359375</v>
      </c>
    </row>
    <row r="756" spans="1:11" ht="14.4" customHeight="1" x14ac:dyDescent="0.3">
      <c r="A756" s="831" t="s">
        <v>567</v>
      </c>
      <c r="B756" s="832" t="s">
        <v>568</v>
      </c>
      <c r="C756" s="835" t="s">
        <v>595</v>
      </c>
      <c r="D756" s="863" t="s">
        <v>596</v>
      </c>
      <c r="E756" s="835" t="s">
        <v>2618</v>
      </c>
      <c r="F756" s="863" t="s">
        <v>2619</v>
      </c>
      <c r="G756" s="835" t="s">
        <v>3167</v>
      </c>
      <c r="H756" s="835" t="s">
        <v>3168</v>
      </c>
      <c r="I756" s="849">
        <v>192.38999938964844</v>
      </c>
      <c r="J756" s="849">
        <v>10</v>
      </c>
      <c r="K756" s="850">
        <v>1923.9000244140625</v>
      </c>
    </row>
    <row r="757" spans="1:11" ht="14.4" customHeight="1" x14ac:dyDescent="0.3">
      <c r="A757" s="831" t="s">
        <v>567</v>
      </c>
      <c r="B757" s="832" t="s">
        <v>568</v>
      </c>
      <c r="C757" s="835" t="s">
        <v>595</v>
      </c>
      <c r="D757" s="863" t="s">
        <v>596</v>
      </c>
      <c r="E757" s="835" t="s">
        <v>2618</v>
      </c>
      <c r="F757" s="863" t="s">
        <v>2619</v>
      </c>
      <c r="G757" s="835" t="s">
        <v>3169</v>
      </c>
      <c r="H757" s="835" t="s">
        <v>3170</v>
      </c>
      <c r="I757" s="849">
        <v>423.5</v>
      </c>
      <c r="J757" s="849">
        <v>10</v>
      </c>
      <c r="K757" s="850">
        <v>4235</v>
      </c>
    </row>
    <row r="758" spans="1:11" ht="14.4" customHeight="1" x14ac:dyDescent="0.3">
      <c r="A758" s="831" t="s">
        <v>567</v>
      </c>
      <c r="B758" s="832" t="s">
        <v>568</v>
      </c>
      <c r="C758" s="835" t="s">
        <v>595</v>
      </c>
      <c r="D758" s="863" t="s">
        <v>596</v>
      </c>
      <c r="E758" s="835" t="s">
        <v>2618</v>
      </c>
      <c r="F758" s="863" t="s">
        <v>2619</v>
      </c>
      <c r="G758" s="835" t="s">
        <v>2998</v>
      </c>
      <c r="H758" s="835" t="s">
        <v>2999</v>
      </c>
      <c r="I758" s="849">
        <v>141.55000305175781</v>
      </c>
      <c r="J758" s="849">
        <v>15</v>
      </c>
      <c r="K758" s="850">
        <v>2123.2499389648437</v>
      </c>
    </row>
    <row r="759" spans="1:11" ht="14.4" customHeight="1" x14ac:dyDescent="0.3">
      <c r="A759" s="831" t="s">
        <v>567</v>
      </c>
      <c r="B759" s="832" t="s">
        <v>568</v>
      </c>
      <c r="C759" s="835" t="s">
        <v>595</v>
      </c>
      <c r="D759" s="863" t="s">
        <v>596</v>
      </c>
      <c r="E759" s="835" t="s">
        <v>2618</v>
      </c>
      <c r="F759" s="863" t="s">
        <v>2619</v>
      </c>
      <c r="G759" s="835" t="s">
        <v>3171</v>
      </c>
      <c r="H759" s="835" t="s">
        <v>3172</v>
      </c>
      <c r="I759" s="849">
        <v>238.61000061035156</v>
      </c>
      <c r="J759" s="849">
        <v>25</v>
      </c>
      <c r="K759" s="850">
        <v>5965.31005859375</v>
      </c>
    </row>
    <row r="760" spans="1:11" ht="14.4" customHeight="1" x14ac:dyDescent="0.3">
      <c r="A760" s="831" t="s">
        <v>567</v>
      </c>
      <c r="B760" s="832" t="s">
        <v>568</v>
      </c>
      <c r="C760" s="835" t="s">
        <v>595</v>
      </c>
      <c r="D760" s="863" t="s">
        <v>596</v>
      </c>
      <c r="E760" s="835" t="s">
        <v>2618</v>
      </c>
      <c r="F760" s="863" t="s">
        <v>2619</v>
      </c>
      <c r="G760" s="835" t="s">
        <v>3173</v>
      </c>
      <c r="H760" s="835" t="s">
        <v>3174</v>
      </c>
      <c r="I760" s="849">
        <v>238.61000061035156</v>
      </c>
      <c r="J760" s="849">
        <v>25</v>
      </c>
      <c r="K760" s="850">
        <v>5965.31005859375</v>
      </c>
    </row>
    <row r="761" spans="1:11" ht="14.4" customHeight="1" x14ac:dyDescent="0.3">
      <c r="A761" s="831" t="s">
        <v>567</v>
      </c>
      <c r="B761" s="832" t="s">
        <v>568</v>
      </c>
      <c r="C761" s="835" t="s">
        <v>595</v>
      </c>
      <c r="D761" s="863" t="s">
        <v>596</v>
      </c>
      <c r="E761" s="835" t="s">
        <v>2618</v>
      </c>
      <c r="F761" s="863" t="s">
        <v>2619</v>
      </c>
      <c r="G761" s="835" t="s">
        <v>3175</v>
      </c>
      <c r="H761" s="835" t="s">
        <v>3176</v>
      </c>
      <c r="I761" s="849">
        <v>585.760009765625</v>
      </c>
      <c r="J761" s="849">
        <v>50</v>
      </c>
      <c r="K761" s="850">
        <v>29288.0693359375</v>
      </c>
    </row>
    <row r="762" spans="1:11" ht="14.4" customHeight="1" x14ac:dyDescent="0.3">
      <c r="A762" s="831" t="s">
        <v>567</v>
      </c>
      <c r="B762" s="832" t="s">
        <v>568</v>
      </c>
      <c r="C762" s="835" t="s">
        <v>595</v>
      </c>
      <c r="D762" s="863" t="s">
        <v>596</v>
      </c>
      <c r="E762" s="835" t="s">
        <v>2618</v>
      </c>
      <c r="F762" s="863" t="s">
        <v>2619</v>
      </c>
      <c r="G762" s="835" t="s">
        <v>2814</v>
      </c>
      <c r="H762" s="835" t="s">
        <v>2815</v>
      </c>
      <c r="I762" s="849">
        <v>42.349998474121094</v>
      </c>
      <c r="J762" s="849">
        <v>60</v>
      </c>
      <c r="K762" s="850">
        <v>2541</v>
      </c>
    </row>
    <row r="763" spans="1:11" ht="14.4" customHeight="1" x14ac:dyDescent="0.3">
      <c r="A763" s="831" t="s">
        <v>567</v>
      </c>
      <c r="B763" s="832" t="s">
        <v>568</v>
      </c>
      <c r="C763" s="835" t="s">
        <v>595</v>
      </c>
      <c r="D763" s="863" t="s">
        <v>596</v>
      </c>
      <c r="E763" s="835" t="s">
        <v>2618</v>
      </c>
      <c r="F763" s="863" t="s">
        <v>2619</v>
      </c>
      <c r="G763" s="835" t="s">
        <v>3177</v>
      </c>
      <c r="H763" s="835" t="s">
        <v>3178</v>
      </c>
      <c r="I763" s="849">
        <v>42.349998474121094</v>
      </c>
      <c r="J763" s="849">
        <v>66</v>
      </c>
      <c r="K763" s="850">
        <v>2795.159912109375</v>
      </c>
    </row>
    <row r="764" spans="1:11" ht="14.4" customHeight="1" x14ac:dyDescent="0.3">
      <c r="A764" s="831" t="s">
        <v>567</v>
      </c>
      <c r="B764" s="832" t="s">
        <v>568</v>
      </c>
      <c r="C764" s="835" t="s">
        <v>595</v>
      </c>
      <c r="D764" s="863" t="s">
        <v>596</v>
      </c>
      <c r="E764" s="835" t="s">
        <v>2618</v>
      </c>
      <c r="F764" s="863" t="s">
        <v>2619</v>
      </c>
      <c r="G764" s="835" t="s">
        <v>3179</v>
      </c>
      <c r="H764" s="835" t="s">
        <v>3180</v>
      </c>
      <c r="I764" s="849">
        <v>42.349998474121094</v>
      </c>
      <c r="J764" s="849">
        <v>60</v>
      </c>
      <c r="K764" s="850">
        <v>2541</v>
      </c>
    </row>
    <row r="765" spans="1:11" ht="14.4" customHeight="1" x14ac:dyDescent="0.3">
      <c r="A765" s="831" t="s">
        <v>567</v>
      </c>
      <c r="B765" s="832" t="s">
        <v>568</v>
      </c>
      <c r="C765" s="835" t="s">
        <v>595</v>
      </c>
      <c r="D765" s="863" t="s">
        <v>596</v>
      </c>
      <c r="E765" s="835" t="s">
        <v>2618</v>
      </c>
      <c r="F765" s="863" t="s">
        <v>2619</v>
      </c>
      <c r="G765" s="835" t="s">
        <v>3181</v>
      </c>
      <c r="H765" s="835" t="s">
        <v>3182</v>
      </c>
      <c r="I765" s="849">
        <v>42.349998474121094</v>
      </c>
      <c r="J765" s="849">
        <v>60</v>
      </c>
      <c r="K765" s="850">
        <v>2541</v>
      </c>
    </row>
    <row r="766" spans="1:11" ht="14.4" customHeight="1" x14ac:dyDescent="0.3">
      <c r="A766" s="831" t="s">
        <v>567</v>
      </c>
      <c r="B766" s="832" t="s">
        <v>568</v>
      </c>
      <c r="C766" s="835" t="s">
        <v>595</v>
      </c>
      <c r="D766" s="863" t="s">
        <v>596</v>
      </c>
      <c r="E766" s="835" t="s">
        <v>2618</v>
      </c>
      <c r="F766" s="863" t="s">
        <v>2619</v>
      </c>
      <c r="G766" s="835" t="s">
        <v>3183</v>
      </c>
      <c r="H766" s="835" t="s">
        <v>3184</v>
      </c>
      <c r="I766" s="849">
        <v>42.349998474121094</v>
      </c>
      <c r="J766" s="849">
        <v>114</v>
      </c>
      <c r="K766" s="850">
        <v>4827.949951171875</v>
      </c>
    </row>
    <row r="767" spans="1:11" ht="14.4" customHeight="1" x14ac:dyDescent="0.3">
      <c r="A767" s="831" t="s">
        <v>567</v>
      </c>
      <c r="B767" s="832" t="s">
        <v>568</v>
      </c>
      <c r="C767" s="835" t="s">
        <v>595</v>
      </c>
      <c r="D767" s="863" t="s">
        <v>596</v>
      </c>
      <c r="E767" s="835" t="s">
        <v>2618</v>
      </c>
      <c r="F767" s="863" t="s">
        <v>2619</v>
      </c>
      <c r="G767" s="835" t="s">
        <v>3185</v>
      </c>
      <c r="H767" s="835" t="s">
        <v>3186</v>
      </c>
      <c r="I767" s="849">
        <v>607.65997314453125</v>
      </c>
      <c r="J767" s="849">
        <v>30</v>
      </c>
      <c r="K767" s="850">
        <v>18229.830078125</v>
      </c>
    </row>
    <row r="768" spans="1:11" ht="14.4" customHeight="1" x14ac:dyDescent="0.3">
      <c r="A768" s="831" t="s">
        <v>567</v>
      </c>
      <c r="B768" s="832" t="s">
        <v>568</v>
      </c>
      <c r="C768" s="835" t="s">
        <v>595</v>
      </c>
      <c r="D768" s="863" t="s">
        <v>596</v>
      </c>
      <c r="E768" s="835" t="s">
        <v>2618</v>
      </c>
      <c r="F768" s="863" t="s">
        <v>2619</v>
      </c>
      <c r="G768" s="835" t="s">
        <v>2839</v>
      </c>
      <c r="H768" s="835" t="s">
        <v>2840</v>
      </c>
      <c r="I768" s="849">
        <v>480.53055318196613</v>
      </c>
      <c r="J768" s="849">
        <v>34</v>
      </c>
      <c r="K768" s="850">
        <v>16338.039764404297</v>
      </c>
    </row>
    <row r="769" spans="1:11" ht="14.4" customHeight="1" x14ac:dyDescent="0.3">
      <c r="A769" s="831" t="s">
        <v>567</v>
      </c>
      <c r="B769" s="832" t="s">
        <v>568</v>
      </c>
      <c r="C769" s="835" t="s">
        <v>595</v>
      </c>
      <c r="D769" s="863" t="s">
        <v>596</v>
      </c>
      <c r="E769" s="835" t="s">
        <v>2618</v>
      </c>
      <c r="F769" s="863" t="s">
        <v>2619</v>
      </c>
      <c r="G769" s="835" t="s">
        <v>3187</v>
      </c>
      <c r="H769" s="835" t="s">
        <v>3188</v>
      </c>
      <c r="I769" s="849">
        <v>474.69000244140625</v>
      </c>
      <c r="J769" s="849">
        <v>14</v>
      </c>
      <c r="K769" s="850">
        <v>6645.610107421875</v>
      </c>
    </row>
    <row r="770" spans="1:11" ht="14.4" customHeight="1" x14ac:dyDescent="0.3">
      <c r="A770" s="831" t="s">
        <v>567</v>
      </c>
      <c r="B770" s="832" t="s">
        <v>568</v>
      </c>
      <c r="C770" s="835" t="s">
        <v>595</v>
      </c>
      <c r="D770" s="863" t="s">
        <v>596</v>
      </c>
      <c r="E770" s="835" t="s">
        <v>2618</v>
      </c>
      <c r="F770" s="863" t="s">
        <v>2619</v>
      </c>
      <c r="G770" s="835" t="s">
        <v>2853</v>
      </c>
      <c r="H770" s="835" t="s">
        <v>2854</v>
      </c>
      <c r="I770" s="849">
        <v>474.69400634765623</v>
      </c>
      <c r="J770" s="849">
        <v>15</v>
      </c>
      <c r="K770" s="850">
        <v>7120.340087890625</v>
      </c>
    </row>
    <row r="771" spans="1:11" ht="14.4" customHeight="1" x14ac:dyDescent="0.3">
      <c r="A771" s="831" t="s">
        <v>567</v>
      </c>
      <c r="B771" s="832" t="s">
        <v>568</v>
      </c>
      <c r="C771" s="835" t="s">
        <v>595</v>
      </c>
      <c r="D771" s="863" t="s">
        <v>596</v>
      </c>
      <c r="E771" s="835" t="s">
        <v>2618</v>
      </c>
      <c r="F771" s="863" t="s">
        <v>2619</v>
      </c>
      <c r="G771" s="835" t="s">
        <v>2855</v>
      </c>
      <c r="H771" s="835" t="s">
        <v>2856</v>
      </c>
      <c r="I771" s="849">
        <v>474.69333902994794</v>
      </c>
      <c r="J771" s="849">
        <v>6</v>
      </c>
      <c r="K771" s="850">
        <v>2848.1500854492187</v>
      </c>
    </row>
    <row r="772" spans="1:11" ht="14.4" customHeight="1" x14ac:dyDescent="0.3">
      <c r="A772" s="831" t="s">
        <v>567</v>
      </c>
      <c r="B772" s="832" t="s">
        <v>568</v>
      </c>
      <c r="C772" s="835" t="s">
        <v>595</v>
      </c>
      <c r="D772" s="863" t="s">
        <v>596</v>
      </c>
      <c r="E772" s="835" t="s">
        <v>2618</v>
      </c>
      <c r="F772" s="863" t="s">
        <v>2619</v>
      </c>
      <c r="G772" s="835" t="s">
        <v>2855</v>
      </c>
      <c r="H772" s="835" t="s">
        <v>2857</v>
      </c>
      <c r="I772" s="849">
        <v>474.68000284830731</v>
      </c>
      <c r="J772" s="849">
        <v>4</v>
      </c>
      <c r="K772" s="850">
        <v>1898.7300109863281</v>
      </c>
    </row>
    <row r="773" spans="1:11" ht="14.4" customHeight="1" x14ac:dyDescent="0.3">
      <c r="A773" s="831" t="s">
        <v>567</v>
      </c>
      <c r="B773" s="832" t="s">
        <v>568</v>
      </c>
      <c r="C773" s="835" t="s">
        <v>595</v>
      </c>
      <c r="D773" s="863" t="s">
        <v>596</v>
      </c>
      <c r="E773" s="835" t="s">
        <v>2618</v>
      </c>
      <c r="F773" s="863" t="s">
        <v>2619</v>
      </c>
      <c r="G773" s="835" t="s">
        <v>3189</v>
      </c>
      <c r="H773" s="835" t="s">
        <v>3190</v>
      </c>
      <c r="I773" s="849">
        <v>474.69000244140625</v>
      </c>
      <c r="J773" s="849">
        <v>8</v>
      </c>
      <c r="K773" s="850">
        <v>3797.47998046875</v>
      </c>
    </row>
    <row r="774" spans="1:11" ht="14.4" customHeight="1" x14ac:dyDescent="0.3">
      <c r="A774" s="831" t="s">
        <v>567</v>
      </c>
      <c r="B774" s="832" t="s">
        <v>568</v>
      </c>
      <c r="C774" s="835" t="s">
        <v>595</v>
      </c>
      <c r="D774" s="863" t="s">
        <v>596</v>
      </c>
      <c r="E774" s="835" t="s">
        <v>2618</v>
      </c>
      <c r="F774" s="863" t="s">
        <v>2619</v>
      </c>
      <c r="G774" s="835" t="s">
        <v>2858</v>
      </c>
      <c r="H774" s="835" t="s">
        <v>2859</v>
      </c>
      <c r="I774" s="849">
        <v>474.69000244140625</v>
      </c>
      <c r="J774" s="849">
        <v>81</v>
      </c>
      <c r="K774" s="850">
        <v>38449.529479980469</v>
      </c>
    </row>
    <row r="775" spans="1:11" ht="14.4" customHeight="1" x14ac:dyDescent="0.3">
      <c r="A775" s="831" t="s">
        <v>567</v>
      </c>
      <c r="B775" s="832" t="s">
        <v>568</v>
      </c>
      <c r="C775" s="835" t="s">
        <v>595</v>
      </c>
      <c r="D775" s="863" t="s">
        <v>596</v>
      </c>
      <c r="E775" s="835" t="s">
        <v>2618</v>
      </c>
      <c r="F775" s="863" t="s">
        <v>2619</v>
      </c>
      <c r="G775" s="835" t="s">
        <v>3191</v>
      </c>
      <c r="H775" s="835" t="s">
        <v>3192</v>
      </c>
      <c r="I775" s="849">
        <v>474.69167073567706</v>
      </c>
      <c r="J775" s="849">
        <v>11</v>
      </c>
      <c r="K775" s="850">
        <v>5221.5700073242187</v>
      </c>
    </row>
    <row r="776" spans="1:11" ht="14.4" customHeight="1" x14ac:dyDescent="0.3">
      <c r="A776" s="831" t="s">
        <v>567</v>
      </c>
      <c r="B776" s="832" t="s">
        <v>568</v>
      </c>
      <c r="C776" s="835" t="s">
        <v>595</v>
      </c>
      <c r="D776" s="863" t="s">
        <v>596</v>
      </c>
      <c r="E776" s="835" t="s">
        <v>2618</v>
      </c>
      <c r="F776" s="863" t="s">
        <v>2619</v>
      </c>
      <c r="G776" s="835" t="s">
        <v>2860</v>
      </c>
      <c r="H776" s="835" t="s">
        <v>2861</v>
      </c>
      <c r="I776" s="849">
        <v>503.91834513346356</v>
      </c>
      <c r="J776" s="849">
        <v>63</v>
      </c>
      <c r="K776" s="850">
        <v>31746.85009765625</v>
      </c>
    </row>
    <row r="777" spans="1:11" ht="14.4" customHeight="1" x14ac:dyDescent="0.3">
      <c r="A777" s="831" t="s">
        <v>567</v>
      </c>
      <c r="B777" s="832" t="s">
        <v>568</v>
      </c>
      <c r="C777" s="835" t="s">
        <v>595</v>
      </c>
      <c r="D777" s="863" t="s">
        <v>596</v>
      </c>
      <c r="E777" s="835" t="s">
        <v>2618</v>
      </c>
      <c r="F777" s="863" t="s">
        <v>2619</v>
      </c>
      <c r="G777" s="835" t="s">
        <v>2862</v>
      </c>
      <c r="H777" s="835" t="s">
        <v>2863</v>
      </c>
      <c r="I777" s="849">
        <v>503.92200927734376</v>
      </c>
      <c r="J777" s="849">
        <v>18</v>
      </c>
      <c r="K777" s="850">
        <v>9070.5601196289062</v>
      </c>
    </row>
    <row r="778" spans="1:11" ht="14.4" customHeight="1" x14ac:dyDescent="0.3">
      <c r="A778" s="831" t="s">
        <v>567</v>
      </c>
      <c r="B778" s="832" t="s">
        <v>568</v>
      </c>
      <c r="C778" s="835" t="s">
        <v>595</v>
      </c>
      <c r="D778" s="863" t="s">
        <v>596</v>
      </c>
      <c r="E778" s="835" t="s">
        <v>2618</v>
      </c>
      <c r="F778" s="863" t="s">
        <v>2619</v>
      </c>
      <c r="G778" s="835" t="s">
        <v>3193</v>
      </c>
      <c r="H778" s="835" t="s">
        <v>3194</v>
      </c>
      <c r="I778" s="849">
        <v>523.40997314453125</v>
      </c>
      <c r="J778" s="849">
        <v>1</v>
      </c>
      <c r="K778" s="850">
        <v>523.40997314453125</v>
      </c>
    </row>
    <row r="779" spans="1:11" ht="14.4" customHeight="1" x14ac:dyDescent="0.3">
      <c r="A779" s="831" t="s">
        <v>567</v>
      </c>
      <c r="B779" s="832" t="s">
        <v>568</v>
      </c>
      <c r="C779" s="835" t="s">
        <v>595</v>
      </c>
      <c r="D779" s="863" t="s">
        <v>596</v>
      </c>
      <c r="E779" s="835" t="s">
        <v>2618</v>
      </c>
      <c r="F779" s="863" t="s">
        <v>2619</v>
      </c>
      <c r="G779" s="835" t="s">
        <v>3195</v>
      </c>
      <c r="H779" s="835" t="s">
        <v>3196</v>
      </c>
      <c r="I779" s="849">
        <v>1220.3199462890625</v>
      </c>
      <c r="J779" s="849">
        <v>7</v>
      </c>
      <c r="K779" s="850">
        <v>8542.249755859375</v>
      </c>
    </row>
    <row r="780" spans="1:11" ht="14.4" customHeight="1" x14ac:dyDescent="0.3">
      <c r="A780" s="831" t="s">
        <v>567</v>
      </c>
      <c r="B780" s="832" t="s">
        <v>568</v>
      </c>
      <c r="C780" s="835" t="s">
        <v>595</v>
      </c>
      <c r="D780" s="863" t="s">
        <v>596</v>
      </c>
      <c r="E780" s="835" t="s">
        <v>2618</v>
      </c>
      <c r="F780" s="863" t="s">
        <v>2619</v>
      </c>
      <c r="G780" s="835" t="s">
        <v>3197</v>
      </c>
      <c r="H780" s="835" t="s">
        <v>3198</v>
      </c>
      <c r="I780" s="849">
        <v>1220.300048828125</v>
      </c>
      <c r="J780" s="849">
        <v>1</v>
      </c>
      <c r="K780" s="850">
        <v>1220.300048828125</v>
      </c>
    </row>
    <row r="781" spans="1:11" ht="14.4" customHeight="1" x14ac:dyDescent="0.3">
      <c r="A781" s="831" t="s">
        <v>567</v>
      </c>
      <c r="B781" s="832" t="s">
        <v>568</v>
      </c>
      <c r="C781" s="835" t="s">
        <v>595</v>
      </c>
      <c r="D781" s="863" t="s">
        <v>596</v>
      </c>
      <c r="E781" s="835" t="s">
        <v>2618</v>
      </c>
      <c r="F781" s="863" t="s">
        <v>2619</v>
      </c>
      <c r="G781" s="835" t="s">
        <v>3199</v>
      </c>
      <c r="H781" s="835" t="s">
        <v>3200</v>
      </c>
      <c r="I781" s="849">
        <v>1220.300048828125</v>
      </c>
      <c r="J781" s="849">
        <v>1</v>
      </c>
      <c r="K781" s="850">
        <v>1220.300048828125</v>
      </c>
    </row>
    <row r="782" spans="1:11" ht="14.4" customHeight="1" x14ac:dyDescent="0.3">
      <c r="A782" s="831" t="s">
        <v>567</v>
      </c>
      <c r="B782" s="832" t="s">
        <v>568</v>
      </c>
      <c r="C782" s="835" t="s">
        <v>595</v>
      </c>
      <c r="D782" s="863" t="s">
        <v>596</v>
      </c>
      <c r="E782" s="835" t="s">
        <v>2618</v>
      </c>
      <c r="F782" s="863" t="s">
        <v>2619</v>
      </c>
      <c r="G782" s="835" t="s">
        <v>3201</v>
      </c>
      <c r="H782" s="835" t="s">
        <v>3202</v>
      </c>
      <c r="I782" s="849">
        <v>1559.530029296875</v>
      </c>
      <c r="J782" s="849">
        <v>1</v>
      </c>
      <c r="K782" s="850">
        <v>1559.530029296875</v>
      </c>
    </row>
    <row r="783" spans="1:11" ht="14.4" customHeight="1" x14ac:dyDescent="0.3">
      <c r="A783" s="831" t="s">
        <v>567</v>
      </c>
      <c r="B783" s="832" t="s">
        <v>568</v>
      </c>
      <c r="C783" s="835" t="s">
        <v>595</v>
      </c>
      <c r="D783" s="863" t="s">
        <v>596</v>
      </c>
      <c r="E783" s="835" t="s">
        <v>2618</v>
      </c>
      <c r="F783" s="863" t="s">
        <v>2619</v>
      </c>
      <c r="G783" s="835" t="s">
        <v>3203</v>
      </c>
      <c r="H783" s="835" t="s">
        <v>3204</v>
      </c>
      <c r="I783" s="849">
        <v>384.02999877929687</v>
      </c>
      <c r="J783" s="849">
        <v>2</v>
      </c>
      <c r="K783" s="850">
        <v>768.04998779296875</v>
      </c>
    </row>
    <row r="784" spans="1:11" ht="14.4" customHeight="1" x14ac:dyDescent="0.3">
      <c r="A784" s="831" t="s">
        <v>567</v>
      </c>
      <c r="B784" s="832" t="s">
        <v>568</v>
      </c>
      <c r="C784" s="835" t="s">
        <v>595</v>
      </c>
      <c r="D784" s="863" t="s">
        <v>596</v>
      </c>
      <c r="E784" s="835" t="s">
        <v>2618</v>
      </c>
      <c r="F784" s="863" t="s">
        <v>2619</v>
      </c>
      <c r="G784" s="835" t="s">
        <v>3205</v>
      </c>
      <c r="H784" s="835" t="s">
        <v>3206</v>
      </c>
      <c r="I784" s="849">
        <v>384.02999877929687</v>
      </c>
      <c r="J784" s="849">
        <v>2</v>
      </c>
      <c r="K784" s="850">
        <v>768.05999755859375</v>
      </c>
    </row>
    <row r="785" spans="1:11" ht="14.4" customHeight="1" x14ac:dyDescent="0.3">
      <c r="A785" s="831" t="s">
        <v>567</v>
      </c>
      <c r="B785" s="832" t="s">
        <v>568</v>
      </c>
      <c r="C785" s="835" t="s">
        <v>595</v>
      </c>
      <c r="D785" s="863" t="s">
        <v>596</v>
      </c>
      <c r="E785" s="835" t="s">
        <v>2618</v>
      </c>
      <c r="F785" s="863" t="s">
        <v>2619</v>
      </c>
      <c r="G785" s="835" t="s">
        <v>3207</v>
      </c>
      <c r="H785" s="835" t="s">
        <v>3208</v>
      </c>
      <c r="I785" s="849">
        <v>269.10000610351562</v>
      </c>
      <c r="J785" s="849">
        <v>3</v>
      </c>
      <c r="K785" s="850">
        <v>807.29998779296875</v>
      </c>
    </row>
    <row r="786" spans="1:11" ht="14.4" customHeight="1" x14ac:dyDescent="0.3">
      <c r="A786" s="831" t="s">
        <v>567</v>
      </c>
      <c r="B786" s="832" t="s">
        <v>568</v>
      </c>
      <c r="C786" s="835" t="s">
        <v>595</v>
      </c>
      <c r="D786" s="863" t="s">
        <v>596</v>
      </c>
      <c r="E786" s="835" t="s">
        <v>2618</v>
      </c>
      <c r="F786" s="863" t="s">
        <v>2619</v>
      </c>
      <c r="G786" s="835" t="s">
        <v>3209</v>
      </c>
      <c r="H786" s="835" t="s">
        <v>3210</v>
      </c>
      <c r="I786" s="849">
        <v>220.22500610351562</v>
      </c>
      <c r="J786" s="849">
        <v>9</v>
      </c>
      <c r="K786" s="850">
        <v>1835.3999633789062</v>
      </c>
    </row>
    <row r="787" spans="1:11" ht="14.4" customHeight="1" x14ac:dyDescent="0.3">
      <c r="A787" s="831" t="s">
        <v>567</v>
      </c>
      <c r="B787" s="832" t="s">
        <v>568</v>
      </c>
      <c r="C787" s="835" t="s">
        <v>595</v>
      </c>
      <c r="D787" s="863" t="s">
        <v>596</v>
      </c>
      <c r="E787" s="835" t="s">
        <v>2618</v>
      </c>
      <c r="F787" s="863" t="s">
        <v>2619</v>
      </c>
      <c r="G787" s="835" t="s">
        <v>3211</v>
      </c>
      <c r="H787" s="835" t="s">
        <v>3212</v>
      </c>
      <c r="I787" s="849">
        <v>309.45999145507812</v>
      </c>
      <c r="J787" s="849">
        <v>1</v>
      </c>
      <c r="K787" s="850">
        <v>309.45999145507812</v>
      </c>
    </row>
    <row r="788" spans="1:11" ht="14.4" customHeight="1" x14ac:dyDescent="0.3">
      <c r="A788" s="831" t="s">
        <v>567</v>
      </c>
      <c r="B788" s="832" t="s">
        <v>568</v>
      </c>
      <c r="C788" s="835" t="s">
        <v>595</v>
      </c>
      <c r="D788" s="863" t="s">
        <v>596</v>
      </c>
      <c r="E788" s="835" t="s">
        <v>2618</v>
      </c>
      <c r="F788" s="863" t="s">
        <v>2619</v>
      </c>
      <c r="G788" s="835" t="s">
        <v>3213</v>
      </c>
      <c r="H788" s="835" t="s">
        <v>3214</v>
      </c>
      <c r="I788" s="849">
        <v>269.10000610351562</v>
      </c>
      <c r="J788" s="849">
        <v>4</v>
      </c>
      <c r="K788" s="850">
        <v>1076.4000244140625</v>
      </c>
    </row>
    <row r="789" spans="1:11" ht="14.4" customHeight="1" x14ac:dyDescent="0.3">
      <c r="A789" s="831" t="s">
        <v>567</v>
      </c>
      <c r="B789" s="832" t="s">
        <v>568</v>
      </c>
      <c r="C789" s="835" t="s">
        <v>595</v>
      </c>
      <c r="D789" s="863" t="s">
        <v>596</v>
      </c>
      <c r="E789" s="835" t="s">
        <v>2618</v>
      </c>
      <c r="F789" s="863" t="s">
        <v>2619</v>
      </c>
      <c r="G789" s="835" t="s">
        <v>2872</v>
      </c>
      <c r="H789" s="835" t="s">
        <v>2873</v>
      </c>
      <c r="I789" s="849">
        <v>245.8346205491286</v>
      </c>
      <c r="J789" s="849">
        <v>76</v>
      </c>
      <c r="K789" s="850">
        <v>19037.100036621094</v>
      </c>
    </row>
    <row r="790" spans="1:11" ht="14.4" customHeight="1" x14ac:dyDescent="0.3">
      <c r="A790" s="831" t="s">
        <v>567</v>
      </c>
      <c r="B790" s="832" t="s">
        <v>568</v>
      </c>
      <c r="C790" s="835" t="s">
        <v>595</v>
      </c>
      <c r="D790" s="863" t="s">
        <v>596</v>
      </c>
      <c r="E790" s="835" t="s">
        <v>2618</v>
      </c>
      <c r="F790" s="863" t="s">
        <v>2619</v>
      </c>
      <c r="G790" s="835" t="s">
        <v>2874</v>
      </c>
      <c r="H790" s="835" t="s">
        <v>2875</v>
      </c>
      <c r="I790" s="849">
        <v>252.04167175292969</v>
      </c>
      <c r="J790" s="849">
        <v>24</v>
      </c>
      <c r="K790" s="850">
        <v>5844.2999877929687</v>
      </c>
    </row>
    <row r="791" spans="1:11" ht="14.4" customHeight="1" x14ac:dyDescent="0.3">
      <c r="A791" s="831" t="s">
        <v>567</v>
      </c>
      <c r="B791" s="832" t="s">
        <v>568</v>
      </c>
      <c r="C791" s="835" t="s">
        <v>595</v>
      </c>
      <c r="D791" s="863" t="s">
        <v>596</v>
      </c>
      <c r="E791" s="835" t="s">
        <v>2618</v>
      </c>
      <c r="F791" s="863" t="s">
        <v>2619</v>
      </c>
      <c r="G791" s="835" t="s">
        <v>2876</v>
      </c>
      <c r="H791" s="835" t="s">
        <v>2877</v>
      </c>
      <c r="I791" s="849">
        <v>309.45999145507812</v>
      </c>
      <c r="J791" s="849">
        <v>2</v>
      </c>
      <c r="K791" s="850">
        <v>618.91998291015625</v>
      </c>
    </row>
    <row r="792" spans="1:11" ht="14.4" customHeight="1" x14ac:dyDescent="0.3">
      <c r="A792" s="831" t="s">
        <v>567</v>
      </c>
      <c r="B792" s="832" t="s">
        <v>568</v>
      </c>
      <c r="C792" s="835" t="s">
        <v>595</v>
      </c>
      <c r="D792" s="863" t="s">
        <v>596</v>
      </c>
      <c r="E792" s="835" t="s">
        <v>2618</v>
      </c>
      <c r="F792" s="863" t="s">
        <v>2619</v>
      </c>
      <c r="G792" s="835" t="s">
        <v>2878</v>
      </c>
      <c r="H792" s="835" t="s">
        <v>2879</v>
      </c>
      <c r="I792" s="849">
        <v>246.67999267578125</v>
      </c>
      <c r="J792" s="849">
        <v>12</v>
      </c>
      <c r="K792" s="850">
        <v>2960.1000366210937</v>
      </c>
    </row>
    <row r="793" spans="1:11" ht="14.4" customHeight="1" x14ac:dyDescent="0.3">
      <c r="A793" s="831" t="s">
        <v>567</v>
      </c>
      <c r="B793" s="832" t="s">
        <v>568</v>
      </c>
      <c r="C793" s="835" t="s">
        <v>595</v>
      </c>
      <c r="D793" s="863" t="s">
        <v>596</v>
      </c>
      <c r="E793" s="835" t="s">
        <v>2618</v>
      </c>
      <c r="F793" s="863" t="s">
        <v>2619</v>
      </c>
      <c r="G793" s="835" t="s">
        <v>2880</v>
      </c>
      <c r="H793" s="835" t="s">
        <v>2881</v>
      </c>
      <c r="I793" s="849">
        <v>235.39249420166016</v>
      </c>
      <c r="J793" s="849">
        <v>139</v>
      </c>
      <c r="K793" s="850">
        <v>32572.599914550781</v>
      </c>
    </row>
    <row r="794" spans="1:11" ht="14.4" customHeight="1" x14ac:dyDescent="0.3">
      <c r="A794" s="831" t="s">
        <v>567</v>
      </c>
      <c r="B794" s="832" t="s">
        <v>568</v>
      </c>
      <c r="C794" s="835" t="s">
        <v>595</v>
      </c>
      <c r="D794" s="863" t="s">
        <v>596</v>
      </c>
      <c r="E794" s="835" t="s">
        <v>2618</v>
      </c>
      <c r="F794" s="863" t="s">
        <v>2619</v>
      </c>
      <c r="G794" s="835" t="s">
        <v>2882</v>
      </c>
      <c r="H794" s="835" t="s">
        <v>2883</v>
      </c>
      <c r="I794" s="849">
        <v>255.56136946244672</v>
      </c>
      <c r="J794" s="849">
        <v>190</v>
      </c>
      <c r="K794" s="850">
        <v>48452.950256347656</v>
      </c>
    </row>
    <row r="795" spans="1:11" ht="14.4" customHeight="1" x14ac:dyDescent="0.3">
      <c r="A795" s="831" t="s">
        <v>567</v>
      </c>
      <c r="B795" s="832" t="s">
        <v>568</v>
      </c>
      <c r="C795" s="835" t="s">
        <v>595</v>
      </c>
      <c r="D795" s="863" t="s">
        <v>596</v>
      </c>
      <c r="E795" s="835" t="s">
        <v>2618</v>
      </c>
      <c r="F795" s="863" t="s">
        <v>2619</v>
      </c>
      <c r="G795" s="835" t="s">
        <v>2884</v>
      </c>
      <c r="H795" s="835" t="s">
        <v>2885</v>
      </c>
      <c r="I795" s="849">
        <v>246.67749404907227</v>
      </c>
      <c r="J795" s="849">
        <v>9</v>
      </c>
      <c r="K795" s="850">
        <v>2220.0800170898437</v>
      </c>
    </row>
    <row r="796" spans="1:11" ht="14.4" customHeight="1" x14ac:dyDescent="0.3">
      <c r="A796" s="831" t="s">
        <v>567</v>
      </c>
      <c r="B796" s="832" t="s">
        <v>568</v>
      </c>
      <c r="C796" s="835" t="s">
        <v>595</v>
      </c>
      <c r="D796" s="863" t="s">
        <v>596</v>
      </c>
      <c r="E796" s="835" t="s">
        <v>2618</v>
      </c>
      <c r="F796" s="863" t="s">
        <v>2619</v>
      </c>
      <c r="G796" s="835" t="s">
        <v>2886</v>
      </c>
      <c r="H796" s="835" t="s">
        <v>2887</v>
      </c>
      <c r="I796" s="849">
        <v>269.10000610351562</v>
      </c>
      <c r="J796" s="849">
        <v>5</v>
      </c>
      <c r="K796" s="850">
        <v>1345.5000305175781</v>
      </c>
    </row>
    <row r="797" spans="1:11" ht="14.4" customHeight="1" thickBot="1" x14ac:dyDescent="0.35">
      <c r="A797" s="839" t="s">
        <v>567</v>
      </c>
      <c r="B797" s="840" t="s">
        <v>568</v>
      </c>
      <c r="C797" s="843" t="s">
        <v>595</v>
      </c>
      <c r="D797" s="864" t="s">
        <v>596</v>
      </c>
      <c r="E797" s="843" t="s">
        <v>2618</v>
      </c>
      <c r="F797" s="864" t="s">
        <v>2619</v>
      </c>
      <c r="G797" s="843" t="s">
        <v>3215</v>
      </c>
      <c r="H797" s="843" t="s">
        <v>3216</v>
      </c>
      <c r="I797" s="851">
        <v>1270.5</v>
      </c>
      <c r="J797" s="851">
        <v>1</v>
      </c>
      <c r="K797" s="852">
        <v>1270.5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329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326</v>
      </c>
      <c r="Q3" s="602"/>
      <c r="R3" s="602"/>
      <c r="S3" s="603"/>
    </row>
    <row r="4" spans="1:19" ht="15" thickBot="1" x14ac:dyDescent="0.35">
      <c r="A4" s="615">
        <v>2017</v>
      </c>
      <c r="B4" s="616"/>
      <c r="C4" s="617" t="s">
        <v>325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324</v>
      </c>
      <c r="J4" s="613" t="s">
        <v>227</v>
      </c>
      <c r="K4" s="591" t="s">
        <v>323</v>
      </c>
      <c r="L4" s="592"/>
      <c r="M4" s="592"/>
      <c r="N4" s="593"/>
      <c r="O4" s="594" t="s">
        <v>322</v>
      </c>
      <c r="P4" s="583" t="s">
        <v>321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320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319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35.30833333333333</v>
      </c>
      <c r="D6" s="491"/>
      <c r="E6" s="491"/>
      <c r="F6" s="490"/>
      <c r="G6" s="492">
        <f ca="1">SUM(Tabulka[05 h_vram])/2</f>
        <v>63356.67</v>
      </c>
      <c r="H6" s="491">
        <f ca="1">SUM(Tabulka[06 h_naduv])/2</f>
        <v>2010.5</v>
      </c>
      <c r="I6" s="491">
        <f ca="1">SUM(Tabulka[07 h_nadzk])/2</f>
        <v>3083.38</v>
      </c>
      <c r="J6" s="490">
        <f ca="1">SUM(Tabulka[08 h_oon])/2</f>
        <v>17422.5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1302589</v>
      </c>
      <c r="N6" s="491">
        <f ca="1">SUM(Tabulka[12 m_oc])/2</f>
        <v>1302589</v>
      </c>
      <c r="O6" s="490">
        <f ca="1">SUM(Tabulka[13 m_sk])/2</f>
        <v>24651105</v>
      </c>
      <c r="P6" s="489">
        <f ca="1">SUM(Tabulka[14_vzsk])/2</f>
        <v>36452</v>
      </c>
      <c r="Q6" s="489">
        <f ca="1">SUM(Tabulka[15_vzpl])/2</f>
        <v>0</v>
      </c>
      <c r="R6" s="488">
        <f ca="1">IF(Q6=0,0,P6/Q6)</f>
        <v>0</v>
      </c>
      <c r="S6" s="487">
        <f ca="1">Q6-P6</f>
        <v>-36452</v>
      </c>
    </row>
    <row r="7" spans="1:19" hidden="1" x14ac:dyDescent="0.3">
      <c r="A7" s="486" t="s">
        <v>318</v>
      </c>
      <c r="B7" s="485" t="s">
        <v>317</v>
      </c>
      <c r="C7" s="484" t="s">
        <v>316</v>
      </c>
      <c r="D7" s="483" t="s">
        <v>315</v>
      </c>
      <c r="E7" s="482" t="s">
        <v>314</v>
      </c>
      <c r="F7" s="481" t="s">
        <v>313</v>
      </c>
      <c r="G7" s="480" t="s">
        <v>312</v>
      </c>
      <c r="H7" s="478" t="s">
        <v>311</v>
      </c>
      <c r="I7" s="478" t="s">
        <v>310</v>
      </c>
      <c r="J7" s="477" t="s">
        <v>309</v>
      </c>
      <c r="K7" s="479" t="s">
        <v>308</v>
      </c>
      <c r="L7" s="478" t="s">
        <v>307</v>
      </c>
      <c r="M7" s="478" t="s">
        <v>306</v>
      </c>
      <c r="N7" s="477" t="s">
        <v>305</v>
      </c>
      <c r="O7" s="476" t="s">
        <v>304</v>
      </c>
      <c r="P7" s="475" t="s">
        <v>303</v>
      </c>
      <c r="Q7" s="474" t="s">
        <v>302</v>
      </c>
      <c r="R7" s="473" t="s">
        <v>301</v>
      </c>
      <c r="S7" s="472" t="s">
        <v>300</v>
      </c>
    </row>
    <row r="8" spans="1:19" x14ac:dyDescent="0.3">
      <c r="A8" s="469" t="s">
        <v>299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8.7249999999999996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16547.399999999998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2883.9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9034.5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686231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686231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12207150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471" t="str">
        <f ca="1">IF(Tabulka[[#This Row],[15_vzpl]]=0,"",Tabulka[[#This Row],[14_vzsk]]/Tabulka[[#This Row],[15_vzpl]])</f>
        <v/>
      </c>
      <c r="S8" s="470">
        <f ca="1">IF(Tabulka[[#This Row],[15_vzpl]]-Tabulka[[#This Row],[14_vzsk]]=0,"",Tabulka[[#This Row],[15_vzpl]]-Tabulka[[#This Row],[14_vzsk]])</f>
        <v>-10000</v>
      </c>
    </row>
    <row r="9" spans="1:19" x14ac:dyDescent="0.3">
      <c r="A9" s="469">
        <v>99</v>
      </c>
      <c r="B9" s="468" t="s">
        <v>3233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471" t="str">
        <f ca="1">IF(Tabulka[[#This Row],[15_vzpl]]=0,"",Tabulka[[#This Row],[14_vzsk]]/Tabulka[[#This Row],[15_vzpl]])</f>
        <v/>
      </c>
      <c r="S9" s="470">
        <f ca="1">IF(Tabulka[[#This Row],[15_vzpl]]-Tabulka[[#This Row],[14_vzsk]]=0,"",Tabulka[[#This Row],[15_vzpl]]-Tabulka[[#This Row],[14_vzsk]])</f>
        <v>-10000</v>
      </c>
    </row>
    <row r="10" spans="1:19" x14ac:dyDescent="0.3">
      <c r="A10" s="469">
        <v>102</v>
      </c>
      <c r="B10" s="468" t="s">
        <v>3234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2.8083333333333336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5318.7999999999993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1205.5000000000002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6110.5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137451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137451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4522331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103</v>
      </c>
      <c r="B11" s="468" t="s">
        <v>3235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5.916666666666667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11228.6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1280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1678.4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2924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548780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548780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7684819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3218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25.583333333333332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44945.27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199.48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8388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599850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599850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12094507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26452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>
        <f ca="1">IF(Tabulka[[#This Row],[15_vzpl]]-Tabulka[[#This Row],[14_vzsk]]=0,"",Tabulka[[#This Row],[15_vzpl]]-Tabulka[[#This Row],[14_vzsk]])</f>
        <v>-26452</v>
      </c>
    </row>
    <row r="13" spans="1:19" x14ac:dyDescent="0.3">
      <c r="A13" s="469">
        <v>302</v>
      </c>
      <c r="B13" s="468" t="s">
        <v>3236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0.66666666666666663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1224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197010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303</v>
      </c>
      <c r="B14" s="468" t="s">
        <v>3237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15144.52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123.48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2938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186644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186644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4167590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26452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>
        <f ca="1">IF(Tabulka[[#This Row],[15_vzpl]]-Tabulka[[#This Row],[14_vzsk]]=0,"",Tabulka[[#This Row],[15_vzpl]]-Tabulka[[#This Row],[14_vzsk]])</f>
        <v>-26452</v>
      </c>
    </row>
    <row r="15" spans="1:19" x14ac:dyDescent="0.3">
      <c r="A15" s="469">
        <v>304</v>
      </c>
      <c r="B15" s="468" t="s">
        <v>3238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11.333333333333334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20369.5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4446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290667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290667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6092870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305</v>
      </c>
      <c r="B16" s="468" t="s">
        <v>3239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0.58333333333333337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1075.25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1004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20260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20260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478303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416</v>
      </c>
      <c r="B17" s="468" t="s">
        <v>3240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14554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14554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210042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636</v>
      </c>
      <c r="B18" s="468" t="s">
        <v>3241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883.5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8202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8202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151607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642</v>
      </c>
      <c r="B19" s="468" t="s">
        <v>3242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5304.5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79523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79523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797085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 t="s">
        <v>3219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1864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16508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16508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349448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30</v>
      </c>
      <c r="B21" s="468" t="s">
        <v>3243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1864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16508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16508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349448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328</v>
      </c>
    </row>
    <row r="23" spans="1:19" x14ac:dyDescent="0.3">
      <c r="A23" s="222" t="s">
        <v>201</v>
      </c>
    </row>
    <row r="24" spans="1:19" x14ac:dyDescent="0.3">
      <c r="A24" s="223" t="s">
        <v>298</v>
      </c>
    </row>
    <row r="25" spans="1:19" x14ac:dyDescent="0.3">
      <c r="A25" s="461" t="s">
        <v>297</v>
      </c>
    </row>
    <row r="26" spans="1:19" x14ac:dyDescent="0.3">
      <c r="A26" s="374" t="s">
        <v>233</v>
      </c>
    </row>
    <row r="27" spans="1:19" x14ac:dyDescent="0.3">
      <c r="A27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64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3232</v>
      </c>
    </row>
    <row r="2" spans="1:19" x14ac:dyDescent="0.3">
      <c r="A2" s="371" t="s">
        <v>329</v>
      </c>
    </row>
    <row r="3" spans="1:19" x14ac:dyDescent="0.3">
      <c r="A3" s="507" t="s">
        <v>210</v>
      </c>
      <c r="B3" s="506" t="s">
        <v>296</v>
      </c>
      <c r="C3" t="s">
        <v>327</v>
      </c>
      <c r="D3" t="s">
        <v>318</v>
      </c>
      <c r="E3" t="s">
        <v>316</v>
      </c>
      <c r="F3" t="s">
        <v>315</v>
      </c>
      <c r="G3" t="s">
        <v>314</v>
      </c>
      <c r="H3" t="s">
        <v>313</v>
      </c>
      <c r="I3" t="s">
        <v>312</v>
      </c>
      <c r="J3" t="s">
        <v>311</v>
      </c>
      <c r="K3" t="s">
        <v>310</v>
      </c>
      <c r="L3" t="s">
        <v>309</v>
      </c>
      <c r="M3" t="s">
        <v>308</v>
      </c>
      <c r="N3" t="s">
        <v>307</v>
      </c>
      <c r="O3" t="s">
        <v>306</v>
      </c>
      <c r="P3" t="s">
        <v>305</v>
      </c>
      <c r="Q3" t="s">
        <v>304</v>
      </c>
      <c r="R3" t="s">
        <v>303</v>
      </c>
      <c r="S3" t="s">
        <v>302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299</v>
      </c>
      <c r="E4" s="498">
        <v>8.8000000000000007</v>
      </c>
      <c r="F4" s="498"/>
      <c r="G4" s="498"/>
      <c r="H4" s="498"/>
      <c r="I4" s="498">
        <v>1302.4000000000001</v>
      </c>
      <c r="J4" s="498">
        <v>139</v>
      </c>
      <c r="K4" s="498">
        <v>247.8</v>
      </c>
      <c r="L4" s="498">
        <v>719</v>
      </c>
      <c r="M4" s="498"/>
      <c r="N4" s="498"/>
      <c r="O4" s="498"/>
      <c r="P4" s="498"/>
      <c r="Q4" s="498">
        <v>947835</v>
      </c>
      <c r="R4" s="498"/>
      <c r="S4" s="498"/>
    </row>
    <row r="5" spans="1:19" x14ac:dyDescent="0.3">
      <c r="A5" s="503" t="s">
        <v>212</v>
      </c>
      <c r="B5" s="502">
        <v>2</v>
      </c>
      <c r="C5">
        <v>1</v>
      </c>
      <c r="D5">
        <v>102</v>
      </c>
      <c r="E5">
        <v>2.85</v>
      </c>
      <c r="I5">
        <v>427.2</v>
      </c>
      <c r="J5">
        <v>34</v>
      </c>
      <c r="K5">
        <v>116.5</v>
      </c>
      <c r="L5">
        <v>463</v>
      </c>
      <c r="Q5">
        <v>347560</v>
      </c>
    </row>
    <row r="6" spans="1:19" x14ac:dyDescent="0.3">
      <c r="A6" s="505" t="s">
        <v>213</v>
      </c>
      <c r="B6" s="504">
        <v>3</v>
      </c>
      <c r="C6">
        <v>1</v>
      </c>
      <c r="D6">
        <v>103</v>
      </c>
      <c r="E6">
        <v>5.9500000000000011</v>
      </c>
      <c r="I6">
        <v>875.2</v>
      </c>
      <c r="J6">
        <v>105</v>
      </c>
      <c r="K6">
        <v>131.30000000000001</v>
      </c>
      <c r="L6">
        <v>256</v>
      </c>
      <c r="Q6">
        <v>600275</v>
      </c>
    </row>
    <row r="7" spans="1:19" x14ac:dyDescent="0.3">
      <c r="A7" s="503" t="s">
        <v>214</v>
      </c>
      <c r="B7" s="502">
        <v>4</v>
      </c>
      <c r="C7">
        <v>1</v>
      </c>
      <c r="D7" t="s">
        <v>3218</v>
      </c>
      <c r="E7">
        <v>25.25</v>
      </c>
      <c r="I7">
        <v>4019</v>
      </c>
      <c r="J7">
        <v>18</v>
      </c>
      <c r="K7">
        <v>6</v>
      </c>
      <c r="L7">
        <v>700</v>
      </c>
      <c r="O7">
        <v>7820</v>
      </c>
      <c r="P7">
        <v>7820</v>
      </c>
      <c r="Q7">
        <v>933896</v>
      </c>
      <c r="R7">
        <v>7606</v>
      </c>
    </row>
    <row r="8" spans="1:19" x14ac:dyDescent="0.3">
      <c r="A8" s="505" t="s">
        <v>215</v>
      </c>
      <c r="B8" s="504">
        <v>5</v>
      </c>
      <c r="C8">
        <v>1</v>
      </c>
      <c r="D8">
        <v>302</v>
      </c>
      <c r="E8">
        <v>1</v>
      </c>
      <c r="I8">
        <v>168</v>
      </c>
      <c r="Q8">
        <v>22373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8.75</v>
      </c>
      <c r="I9">
        <v>1370</v>
      </c>
      <c r="L9">
        <v>288</v>
      </c>
      <c r="Q9">
        <v>346915</v>
      </c>
      <c r="R9">
        <v>7606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11</v>
      </c>
      <c r="I10">
        <v>1876</v>
      </c>
      <c r="L10">
        <v>412</v>
      </c>
      <c r="Q10">
        <v>479534</v>
      </c>
    </row>
    <row r="11" spans="1:19" x14ac:dyDescent="0.3">
      <c r="A11" s="503" t="s">
        <v>218</v>
      </c>
      <c r="B11" s="502">
        <v>8</v>
      </c>
      <c r="C11">
        <v>1</v>
      </c>
      <c r="D11">
        <v>416</v>
      </c>
      <c r="E11">
        <v>0.5</v>
      </c>
      <c r="I11">
        <v>88</v>
      </c>
      <c r="K11">
        <v>6</v>
      </c>
      <c r="Q11">
        <v>16600</v>
      </c>
    </row>
    <row r="12" spans="1:19" x14ac:dyDescent="0.3">
      <c r="A12" s="505" t="s">
        <v>219</v>
      </c>
      <c r="B12" s="504">
        <v>9</v>
      </c>
      <c r="C12">
        <v>1</v>
      </c>
      <c r="D12">
        <v>636</v>
      </c>
      <c r="E12">
        <v>1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3</v>
      </c>
      <c r="I13">
        <v>517</v>
      </c>
      <c r="J13">
        <v>18</v>
      </c>
      <c r="O13">
        <v>7820</v>
      </c>
      <c r="P13">
        <v>7820</v>
      </c>
      <c r="Q13">
        <v>68474</v>
      </c>
    </row>
    <row r="14" spans="1:19" x14ac:dyDescent="0.3">
      <c r="A14" s="505" t="s">
        <v>221</v>
      </c>
      <c r="B14" s="504">
        <v>11</v>
      </c>
      <c r="C14">
        <v>1</v>
      </c>
      <c r="D14" t="s">
        <v>3219</v>
      </c>
      <c r="E14">
        <v>1</v>
      </c>
      <c r="I14">
        <v>176</v>
      </c>
      <c r="Q14">
        <v>27080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1</v>
      </c>
      <c r="I15">
        <v>176</v>
      </c>
      <c r="Q15">
        <v>27080</v>
      </c>
    </row>
    <row r="16" spans="1:19" x14ac:dyDescent="0.3">
      <c r="A16" s="501" t="s">
        <v>210</v>
      </c>
      <c r="B16" s="500">
        <v>2017</v>
      </c>
      <c r="C16" t="s">
        <v>3220</v>
      </c>
      <c r="E16">
        <v>35.049999999999997</v>
      </c>
      <c r="I16">
        <v>5497.4</v>
      </c>
      <c r="J16">
        <v>157</v>
      </c>
      <c r="K16">
        <v>253.8</v>
      </c>
      <c r="L16">
        <v>1419</v>
      </c>
      <c r="O16">
        <v>7820</v>
      </c>
      <c r="P16">
        <v>7820</v>
      </c>
      <c r="Q16">
        <v>1908811</v>
      </c>
      <c r="R16">
        <v>7606</v>
      </c>
    </row>
    <row r="17" spans="3:17" x14ac:dyDescent="0.3">
      <c r="C17">
        <v>2</v>
      </c>
      <c r="D17" t="s">
        <v>299</v>
      </c>
      <c r="E17">
        <v>8.8000000000000007</v>
      </c>
      <c r="I17">
        <v>1344.4</v>
      </c>
      <c r="J17">
        <v>141</v>
      </c>
      <c r="K17">
        <v>198.5</v>
      </c>
      <c r="L17">
        <v>660</v>
      </c>
      <c r="O17">
        <v>21699</v>
      </c>
      <c r="P17">
        <v>21699</v>
      </c>
      <c r="Q17">
        <v>925608</v>
      </c>
    </row>
    <row r="18" spans="3:17" x14ac:dyDescent="0.3">
      <c r="C18">
        <v>2</v>
      </c>
      <c r="D18">
        <v>102</v>
      </c>
      <c r="E18">
        <v>2.85</v>
      </c>
      <c r="I18">
        <v>440</v>
      </c>
      <c r="J18">
        <v>34</v>
      </c>
      <c r="K18">
        <v>66.2</v>
      </c>
      <c r="L18">
        <v>405</v>
      </c>
      <c r="O18">
        <v>6750</v>
      </c>
      <c r="P18">
        <v>6750</v>
      </c>
      <c r="Q18">
        <v>308730</v>
      </c>
    </row>
    <row r="19" spans="3:17" x14ac:dyDescent="0.3">
      <c r="C19">
        <v>2</v>
      </c>
      <c r="D19">
        <v>103</v>
      </c>
      <c r="E19">
        <v>5.9500000000000011</v>
      </c>
      <c r="I19">
        <v>904.40000000000009</v>
      </c>
      <c r="J19">
        <v>107</v>
      </c>
      <c r="K19">
        <v>132.30000000000001</v>
      </c>
      <c r="L19">
        <v>255</v>
      </c>
      <c r="O19">
        <v>14949</v>
      </c>
      <c r="P19">
        <v>14949</v>
      </c>
      <c r="Q19">
        <v>616878</v>
      </c>
    </row>
    <row r="20" spans="3:17" x14ac:dyDescent="0.3">
      <c r="C20">
        <v>2</v>
      </c>
      <c r="D20" t="s">
        <v>3218</v>
      </c>
      <c r="E20">
        <v>25.25</v>
      </c>
      <c r="I20">
        <v>3460.5</v>
      </c>
      <c r="J20">
        <v>12</v>
      </c>
      <c r="K20">
        <v>15.5</v>
      </c>
      <c r="L20">
        <v>626</v>
      </c>
      <c r="O20">
        <v>7820</v>
      </c>
      <c r="P20">
        <v>7820</v>
      </c>
      <c r="Q20">
        <v>899934</v>
      </c>
    </row>
    <row r="21" spans="3:17" x14ac:dyDescent="0.3">
      <c r="C21">
        <v>2</v>
      </c>
      <c r="D21">
        <v>302</v>
      </c>
      <c r="E21">
        <v>1</v>
      </c>
      <c r="I21">
        <v>152</v>
      </c>
      <c r="Q21">
        <v>22271</v>
      </c>
    </row>
    <row r="22" spans="3:17" x14ac:dyDescent="0.3">
      <c r="C22">
        <v>2</v>
      </c>
      <c r="D22">
        <v>303</v>
      </c>
      <c r="E22">
        <v>8.75</v>
      </c>
      <c r="I22">
        <v>1291.5</v>
      </c>
      <c r="K22">
        <v>9.5</v>
      </c>
      <c r="L22">
        <v>260</v>
      </c>
      <c r="O22">
        <v>1000</v>
      </c>
      <c r="P22">
        <v>1000</v>
      </c>
      <c r="Q22">
        <v>342790</v>
      </c>
    </row>
    <row r="23" spans="3:17" x14ac:dyDescent="0.3">
      <c r="C23">
        <v>2</v>
      </c>
      <c r="D23">
        <v>304</v>
      </c>
      <c r="E23">
        <v>11</v>
      </c>
      <c r="I23">
        <v>1637.5</v>
      </c>
      <c r="L23">
        <v>366</v>
      </c>
      <c r="O23">
        <v>800</v>
      </c>
      <c r="P23">
        <v>800</v>
      </c>
      <c r="Q23">
        <v>464261</v>
      </c>
    </row>
    <row r="24" spans="3:17" x14ac:dyDescent="0.3">
      <c r="C24">
        <v>2</v>
      </c>
      <c r="D24">
        <v>416</v>
      </c>
      <c r="E24">
        <v>0.5</v>
      </c>
      <c r="I24">
        <v>80</v>
      </c>
      <c r="K24">
        <v>6</v>
      </c>
      <c r="Q24">
        <v>16706</v>
      </c>
    </row>
    <row r="25" spans="3:17" x14ac:dyDescent="0.3">
      <c r="C25">
        <v>2</v>
      </c>
      <c r="D25">
        <v>636</v>
      </c>
      <c r="E25">
        <v>1</v>
      </c>
    </row>
    <row r="26" spans="3:17" x14ac:dyDescent="0.3">
      <c r="C26">
        <v>2</v>
      </c>
      <c r="D26">
        <v>642</v>
      </c>
      <c r="E26">
        <v>3</v>
      </c>
      <c r="I26">
        <v>299.5</v>
      </c>
      <c r="J26">
        <v>12</v>
      </c>
      <c r="O26">
        <v>6020</v>
      </c>
      <c r="P26">
        <v>6020</v>
      </c>
      <c r="Q26">
        <v>53906</v>
      </c>
    </row>
    <row r="27" spans="3:17" x14ac:dyDescent="0.3">
      <c r="C27">
        <v>2</v>
      </c>
      <c r="D27" t="s">
        <v>3219</v>
      </c>
      <c r="E27">
        <v>1</v>
      </c>
      <c r="I27">
        <v>160</v>
      </c>
      <c r="Q27">
        <v>27080</v>
      </c>
    </row>
    <row r="28" spans="3:17" x14ac:dyDescent="0.3">
      <c r="C28">
        <v>2</v>
      </c>
      <c r="D28">
        <v>30</v>
      </c>
      <c r="E28">
        <v>1</v>
      </c>
      <c r="I28">
        <v>160</v>
      </c>
      <c r="Q28">
        <v>27080</v>
      </c>
    </row>
    <row r="29" spans="3:17" x14ac:dyDescent="0.3">
      <c r="C29" t="s">
        <v>3221</v>
      </c>
      <c r="E29">
        <v>35.049999999999997</v>
      </c>
      <c r="I29">
        <v>4964.8999999999996</v>
      </c>
      <c r="J29">
        <v>153</v>
      </c>
      <c r="K29">
        <v>214</v>
      </c>
      <c r="L29">
        <v>1286</v>
      </c>
      <c r="O29">
        <v>29519</v>
      </c>
      <c r="P29">
        <v>29519</v>
      </c>
      <c r="Q29">
        <v>1852622</v>
      </c>
    </row>
    <row r="30" spans="3:17" x14ac:dyDescent="0.3">
      <c r="C30">
        <v>3</v>
      </c>
      <c r="D30" t="s">
        <v>299</v>
      </c>
      <c r="E30">
        <v>8.8000000000000007</v>
      </c>
      <c r="I30">
        <v>1496.8000000000002</v>
      </c>
      <c r="J30">
        <v>136</v>
      </c>
      <c r="K30">
        <v>235.5</v>
      </c>
      <c r="L30">
        <v>694</v>
      </c>
      <c r="O30">
        <v>20006</v>
      </c>
      <c r="P30">
        <v>20006</v>
      </c>
      <c r="Q30">
        <v>938322</v>
      </c>
    </row>
    <row r="31" spans="3:17" x14ac:dyDescent="0.3">
      <c r="C31">
        <v>3</v>
      </c>
      <c r="D31">
        <v>102</v>
      </c>
      <c r="E31">
        <v>2.85</v>
      </c>
      <c r="I31">
        <v>511.2</v>
      </c>
      <c r="J31">
        <v>34</v>
      </c>
      <c r="K31">
        <v>78.8</v>
      </c>
      <c r="L31">
        <v>431</v>
      </c>
      <c r="O31">
        <v>5063</v>
      </c>
      <c r="P31">
        <v>5063</v>
      </c>
      <c r="Q31">
        <v>319719</v>
      </c>
    </row>
    <row r="32" spans="3:17" x14ac:dyDescent="0.3">
      <c r="C32">
        <v>3</v>
      </c>
      <c r="D32">
        <v>103</v>
      </c>
      <c r="E32">
        <v>5.9500000000000011</v>
      </c>
      <c r="I32">
        <v>985.60000000000014</v>
      </c>
      <c r="J32">
        <v>102</v>
      </c>
      <c r="K32">
        <v>156.69999999999999</v>
      </c>
      <c r="L32">
        <v>263</v>
      </c>
      <c r="O32">
        <v>14943</v>
      </c>
      <c r="P32">
        <v>14943</v>
      </c>
      <c r="Q32">
        <v>618603</v>
      </c>
    </row>
    <row r="33" spans="3:17" x14ac:dyDescent="0.3">
      <c r="C33">
        <v>3</v>
      </c>
      <c r="D33" t="s">
        <v>3218</v>
      </c>
      <c r="E33">
        <v>25.25</v>
      </c>
      <c r="I33">
        <v>4071.75</v>
      </c>
      <c r="J33">
        <v>6</v>
      </c>
      <c r="K33">
        <v>8</v>
      </c>
      <c r="L33">
        <v>686</v>
      </c>
      <c r="O33">
        <v>14472</v>
      </c>
      <c r="P33">
        <v>14472</v>
      </c>
      <c r="Q33">
        <v>925806</v>
      </c>
    </row>
    <row r="34" spans="3:17" x14ac:dyDescent="0.3">
      <c r="C34">
        <v>3</v>
      </c>
      <c r="D34">
        <v>302</v>
      </c>
      <c r="E34">
        <v>1</v>
      </c>
      <c r="I34">
        <v>184</v>
      </c>
      <c r="Q34">
        <v>22320</v>
      </c>
    </row>
    <row r="35" spans="3:17" x14ac:dyDescent="0.3">
      <c r="C35">
        <v>3</v>
      </c>
      <c r="D35">
        <v>303</v>
      </c>
      <c r="E35">
        <v>8.75</v>
      </c>
      <c r="I35">
        <v>1496.5</v>
      </c>
      <c r="L35">
        <v>302</v>
      </c>
      <c r="O35">
        <v>3250</v>
      </c>
      <c r="P35">
        <v>3250</v>
      </c>
      <c r="Q35">
        <v>349854</v>
      </c>
    </row>
    <row r="36" spans="3:17" x14ac:dyDescent="0.3">
      <c r="C36">
        <v>3</v>
      </c>
      <c r="D36">
        <v>304</v>
      </c>
      <c r="E36">
        <v>11</v>
      </c>
      <c r="I36">
        <v>1844</v>
      </c>
      <c r="L36">
        <v>384</v>
      </c>
      <c r="O36">
        <v>3172</v>
      </c>
      <c r="P36">
        <v>3172</v>
      </c>
      <c r="Q36">
        <v>476414</v>
      </c>
    </row>
    <row r="37" spans="3:17" x14ac:dyDescent="0.3">
      <c r="C37">
        <v>3</v>
      </c>
      <c r="D37">
        <v>416</v>
      </c>
      <c r="E37">
        <v>0.5</v>
      </c>
      <c r="I37">
        <v>92</v>
      </c>
      <c r="K37">
        <v>8</v>
      </c>
      <c r="Q37">
        <v>16892</v>
      </c>
    </row>
    <row r="38" spans="3:17" x14ac:dyDescent="0.3">
      <c r="C38">
        <v>3</v>
      </c>
      <c r="D38">
        <v>636</v>
      </c>
      <c r="E38">
        <v>1</v>
      </c>
    </row>
    <row r="39" spans="3:17" x14ac:dyDescent="0.3">
      <c r="C39">
        <v>3</v>
      </c>
      <c r="D39">
        <v>642</v>
      </c>
      <c r="E39">
        <v>3</v>
      </c>
      <c r="I39">
        <v>455.25</v>
      </c>
      <c r="J39">
        <v>6</v>
      </c>
      <c r="O39">
        <v>8050</v>
      </c>
      <c r="P39">
        <v>8050</v>
      </c>
      <c r="Q39">
        <v>60326</v>
      </c>
    </row>
    <row r="40" spans="3:17" x14ac:dyDescent="0.3">
      <c r="C40">
        <v>3</v>
      </c>
      <c r="D40" t="s">
        <v>3219</v>
      </c>
      <c r="E40">
        <v>1</v>
      </c>
      <c r="I40">
        <v>176</v>
      </c>
      <c r="Q40">
        <v>27135</v>
      </c>
    </row>
    <row r="41" spans="3:17" x14ac:dyDescent="0.3">
      <c r="C41">
        <v>3</v>
      </c>
      <c r="D41">
        <v>30</v>
      </c>
      <c r="E41">
        <v>1</v>
      </c>
      <c r="I41">
        <v>176</v>
      </c>
      <c r="Q41">
        <v>27135</v>
      </c>
    </row>
    <row r="42" spans="3:17" x14ac:dyDescent="0.3">
      <c r="C42" t="s">
        <v>3222</v>
      </c>
      <c r="E42">
        <v>35.049999999999997</v>
      </c>
      <c r="I42">
        <v>5744.55</v>
      </c>
      <c r="J42">
        <v>142</v>
      </c>
      <c r="K42">
        <v>243.5</v>
      </c>
      <c r="L42">
        <v>1380</v>
      </c>
      <c r="O42">
        <v>34478</v>
      </c>
      <c r="P42">
        <v>34478</v>
      </c>
      <c r="Q42">
        <v>1891263</v>
      </c>
    </row>
    <row r="43" spans="3:17" x14ac:dyDescent="0.3">
      <c r="C43">
        <v>4</v>
      </c>
      <c r="D43" t="s">
        <v>299</v>
      </c>
      <c r="E43">
        <v>8.8000000000000007</v>
      </c>
      <c r="I43">
        <v>1383.2</v>
      </c>
      <c r="J43">
        <v>69</v>
      </c>
      <c r="K43">
        <v>254.39999999999998</v>
      </c>
      <c r="L43">
        <v>779</v>
      </c>
      <c r="Q43">
        <v>955830</v>
      </c>
    </row>
    <row r="44" spans="3:17" x14ac:dyDescent="0.3">
      <c r="C44">
        <v>4</v>
      </c>
      <c r="D44">
        <v>102</v>
      </c>
      <c r="E44">
        <v>2.85</v>
      </c>
      <c r="I44">
        <v>443.2</v>
      </c>
      <c r="K44">
        <v>91.5</v>
      </c>
      <c r="L44">
        <v>498</v>
      </c>
      <c r="Q44">
        <v>344109</v>
      </c>
    </row>
    <row r="45" spans="3:17" x14ac:dyDescent="0.3">
      <c r="C45">
        <v>4</v>
      </c>
      <c r="D45">
        <v>103</v>
      </c>
      <c r="E45">
        <v>5.9500000000000011</v>
      </c>
      <c r="I45">
        <v>940</v>
      </c>
      <c r="J45">
        <v>69</v>
      </c>
      <c r="K45">
        <v>162.89999999999998</v>
      </c>
      <c r="L45">
        <v>281</v>
      </c>
      <c r="Q45">
        <v>611721</v>
      </c>
    </row>
    <row r="46" spans="3:17" x14ac:dyDescent="0.3">
      <c r="C46">
        <v>4</v>
      </c>
      <c r="D46" t="s">
        <v>3218</v>
      </c>
      <c r="E46">
        <v>25.25</v>
      </c>
      <c r="I46">
        <v>3539.25</v>
      </c>
      <c r="J46">
        <v>44.5</v>
      </c>
      <c r="K46">
        <v>7</v>
      </c>
      <c r="L46">
        <v>732</v>
      </c>
      <c r="Q46">
        <v>948719</v>
      </c>
    </row>
    <row r="47" spans="3:17" x14ac:dyDescent="0.3">
      <c r="C47">
        <v>4</v>
      </c>
      <c r="D47">
        <v>302</v>
      </c>
      <c r="E47">
        <v>1</v>
      </c>
      <c r="I47">
        <v>152</v>
      </c>
      <c r="Q47">
        <v>24018</v>
      </c>
    </row>
    <row r="48" spans="3:17" x14ac:dyDescent="0.3">
      <c r="C48">
        <v>4</v>
      </c>
      <c r="D48">
        <v>303</v>
      </c>
      <c r="E48">
        <v>8.75</v>
      </c>
      <c r="I48">
        <v>1286</v>
      </c>
      <c r="L48">
        <v>312</v>
      </c>
      <c r="Q48">
        <v>357431</v>
      </c>
    </row>
    <row r="49" spans="3:18" x14ac:dyDescent="0.3">
      <c r="C49">
        <v>4</v>
      </c>
      <c r="D49">
        <v>304</v>
      </c>
      <c r="E49">
        <v>11</v>
      </c>
      <c r="I49">
        <v>1590</v>
      </c>
      <c r="L49">
        <v>420</v>
      </c>
      <c r="Q49">
        <v>483214</v>
      </c>
    </row>
    <row r="50" spans="3:18" x14ac:dyDescent="0.3">
      <c r="C50">
        <v>4</v>
      </c>
      <c r="D50">
        <v>416</v>
      </c>
      <c r="E50">
        <v>0.5</v>
      </c>
      <c r="I50">
        <v>80</v>
      </c>
      <c r="K50">
        <v>7</v>
      </c>
      <c r="Q50">
        <v>16900</v>
      </c>
    </row>
    <row r="51" spans="3:18" x14ac:dyDescent="0.3">
      <c r="C51">
        <v>4</v>
      </c>
      <c r="D51">
        <v>636</v>
      </c>
      <c r="E51">
        <v>1</v>
      </c>
    </row>
    <row r="52" spans="3:18" x14ac:dyDescent="0.3">
      <c r="C52">
        <v>4</v>
      </c>
      <c r="D52">
        <v>642</v>
      </c>
      <c r="E52">
        <v>3</v>
      </c>
      <c r="I52">
        <v>431.25</v>
      </c>
      <c r="J52">
        <v>44.5</v>
      </c>
      <c r="Q52">
        <v>67156</v>
      </c>
    </row>
    <row r="53" spans="3:18" x14ac:dyDescent="0.3">
      <c r="C53">
        <v>4</v>
      </c>
      <c r="D53" t="s">
        <v>3219</v>
      </c>
      <c r="E53">
        <v>1</v>
      </c>
      <c r="I53">
        <v>152</v>
      </c>
      <c r="Q53">
        <v>27051</v>
      </c>
    </row>
    <row r="54" spans="3:18" x14ac:dyDescent="0.3">
      <c r="C54">
        <v>4</v>
      </c>
      <c r="D54">
        <v>30</v>
      </c>
      <c r="E54">
        <v>1</v>
      </c>
      <c r="I54">
        <v>152</v>
      </c>
      <c r="Q54">
        <v>27051</v>
      </c>
    </row>
    <row r="55" spans="3:18" x14ac:dyDescent="0.3">
      <c r="C55" t="s">
        <v>3223</v>
      </c>
      <c r="E55">
        <v>35.049999999999997</v>
      </c>
      <c r="I55">
        <v>5074.45</v>
      </c>
      <c r="J55">
        <v>113.5</v>
      </c>
      <c r="K55">
        <v>261.39999999999998</v>
      </c>
      <c r="L55">
        <v>1511</v>
      </c>
      <c r="Q55">
        <v>1931600</v>
      </c>
    </row>
    <row r="56" spans="3:18" x14ac:dyDescent="0.3">
      <c r="C56">
        <v>5</v>
      </c>
      <c r="D56" t="s">
        <v>299</v>
      </c>
      <c r="E56">
        <v>8.65</v>
      </c>
      <c r="I56">
        <v>1405.6000000000001</v>
      </c>
      <c r="J56">
        <v>199</v>
      </c>
      <c r="K56">
        <v>258.60000000000002</v>
      </c>
      <c r="L56">
        <v>749</v>
      </c>
      <c r="O56">
        <v>14516</v>
      </c>
      <c r="P56">
        <v>14516</v>
      </c>
      <c r="Q56">
        <v>987863</v>
      </c>
    </row>
    <row r="57" spans="3:18" x14ac:dyDescent="0.3">
      <c r="C57">
        <v>5</v>
      </c>
      <c r="D57">
        <v>102</v>
      </c>
      <c r="E57">
        <v>2.7500000000000004</v>
      </c>
      <c r="I57">
        <v>413.20000000000005</v>
      </c>
      <c r="J57">
        <v>68</v>
      </c>
      <c r="K57">
        <v>120.5</v>
      </c>
      <c r="L57">
        <v>582</v>
      </c>
      <c r="O57">
        <v>5559</v>
      </c>
      <c r="P57">
        <v>5559</v>
      </c>
      <c r="Q57">
        <v>413776</v>
      </c>
    </row>
    <row r="58" spans="3:18" x14ac:dyDescent="0.3">
      <c r="C58">
        <v>5</v>
      </c>
      <c r="D58">
        <v>103</v>
      </c>
      <c r="E58">
        <v>5.9</v>
      </c>
      <c r="I58">
        <v>992.40000000000009</v>
      </c>
      <c r="J58">
        <v>131</v>
      </c>
      <c r="K58">
        <v>138.1</v>
      </c>
      <c r="L58">
        <v>167</v>
      </c>
      <c r="O58">
        <v>8957</v>
      </c>
      <c r="P58">
        <v>8957</v>
      </c>
      <c r="Q58">
        <v>574087</v>
      </c>
    </row>
    <row r="59" spans="3:18" x14ac:dyDescent="0.3">
      <c r="C59">
        <v>5</v>
      </c>
      <c r="D59" t="s">
        <v>3218</v>
      </c>
      <c r="E59">
        <v>25.25</v>
      </c>
      <c r="I59">
        <v>4142</v>
      </c>
      <c r="J59">
        <v>12</v>
      </c>
      <c r="K59">
        <v>8.5</v>
      </c>
      <c r="L59">
        <v>732</v>
      </c>
      <c r="O59">
        <v>12820</v>
      </c>
      <c r="P59">
        <v>12820</v>
      </c>
      <c r="Q59">
        <v>969785</v>
      </c>
      <c r="R59">
        <v>7602</v>
      </c>
    </row>
    <row r="60" spans="3:18" x14ac:dyDescent="0.3">
      <c r="C60">
        <v>5</v>
      </c>
      <c r="D60">
        <v>302</v>
      </c>
      <c r="E60">
        <v>1</v>
      </c>
      <c r="I60">
        <v>184</v>
      </c>
      <c r="Q60">
        <v>24120</v>
      </c>
    </row>
    <row r="61" spans="3:18" x14ac:dyDescent="0.3">
      <c r="C61">
        <v>5</v>
      </c>
      <c r="D61">
        <v>303</v>
      </c>
      <c r="E61">
        <v>8.75</v>
      </c>
      <c r="I61">
        <v>1372</v>
      </c>
      <c r="L61">
        <v>62</v>
      </c>
      <c r="O61">
        <v>770</v>
      </c>
      <c r="P61">
        <v>770</v>
      </c>
      <c r="Q61">
        <v>315491</v>
      </c>
      <c r="R61">
        <v>7602</v>
      </c>
    </row>
    <row r="62" spans="3:18" x14ac:dyDescent="0.3">
      <c r="C62">
        <v>5</v>
      </c>
      <c r="D62">
        <v>304</v>
      </c>
      <c r="E62">
        <v>11</v>
      </c>
      <c r="I62">
        <v>1953.5</v>
      </c>
      <c r="L62">
        <v>330</v>
      </c>
      <c r="O62">
        <v>5550</v>
      </c>
      <c r="P62">
        <v>5550</v>
      </c>
      <c r="Q62">
        <v>469079</v>
      </c>
    </row>
    <row r="63" spans="3:18" x14ac:dyDescent="0.3">
      <c r="C63">
        <v>5</v>
      </c>
      <c r="D63">
        <v>305</v>
      </c>
      <c r="L63">
        <v>340</v>
      </c>
      <c r="Q63">
        <v>78100</v>
      </c>
    </row>
    <row r="64" spans="3:18" x14ac:dyDescent="0.3">
      <c r="C64">
        <v>5</v>
      </c>
      <c r="D64">
        <v>416</v>
      </c>
      <c r="E64">
        <v>0.5</v>
      </c>
      <c r="I64">
        <v>92</v>
      </c>
      <c r="K64">
        <v>8.5</v>
      </c>
      <c r="Q64">
        <v>16976</v>
      </c>
    </row>
    <row r="65" spans="3:18" x14ac:dyDescent="0.3">
      <c r="C65">
        <v>5</v>
      </c>
      <c r="D65">
        <v>636</v>
      </c>
      <c r="E65">
        <v>1</v>
      </c>
    </row>
    <row r="66" spans="3:18" x14ac:dyDescent="0.3">
      <c r="C66">
        <v>5</v>
      </c>
      <c r="D66">
        <v>642</v>
      </c>
      <c r="E66">
        <v>3</v>
      </c>
      <c r="I66">
        <v>540.5</v>
      </c>
      <c r="J66">
        <v>12</v>
      </c>
      <c r="O66">
        <v>6500</v>
      </c>
      <c r="P66">
        <v>6500</v>
      </c>
      <c r="Q66">
        <v>66019</v>
      </c>
    </row>
    <row r="67" spans="3:18" x14ac:dyDescent="0.3">
      <c r="C67">
        <v>5</v>
      </c>
      <c r="D67" t="s">
        <v>3219</v>
      </c>
      <c r="E67">
        <v>1</v>
      </c>
      <c r="I67">
        <v>176</v>
      </c>
      <c r="Q67">
        <v>28041</v>
      </c>
    </row>
    <row r="68" spans="3:18" x14ac:dyDescent="0.3">
      <c r="C68">
        <v>5</v>
      </c>
      <c r="D68">
        <v>30</v>
      </c>
      <c r="E68">
        <v>1</v>
      </c>
      <c r="I68">
        <v>176</v>
      </c>
      <c r="Q68">
        <v>28041</v>
      </c>
    </row>
    <row r="69" spans="3:18" x14ac:dyDescent="0.3">
      <c r="C69" t="s">
        <v>3224</v>
      </c>
      <c r="E69">
        <v>34.9</v>
      </c>
      <c r="I69">
        <v>5723.6</v>
      </c>
      <c r="J69">
        <v>211</v>
      </c>
      <c r="K69">
        <v>267.10000000000002</v>
      </c>
      <c r="L69">
        <v>1481</v>
      </c>
      <c r="O69">
        <v>27336</v>
      </c>
      <c r="P69">
        <v>27336</v>
      </c>
      <c r="Q69">
        <v>1985689</v>
      </c>
      <c r="R69">
        <v>7602</v>
      </c>
    </row>
    <row r="70" spans="3:18" x14ac:dyDescent="0.3">
      <c r="C70">
        <v>6</v>
      </c>
      <c r="D70" t="s">
        <v>299</v>
      </c>
      <c r="E70">
        <v>8.65</v>
      </c>
      <c r="I70">
        <v>1218</v>
      </c>
      <c r="J70">
        <v>102</v>
      </c>
      <c r="K70">
        <v>221.7</v>
      </c>
      <c r="L70">
        <v>953</v>
      </c>
      <c r="O70">
        <v>18364</v>
      </c>
      <c r="P70">
        <v>18364</v>
      </c>
      <c r="Q70">
        <v>970310</v>
      </c>
      <c r="R70">
        <v>10000</v>
      </c>
    </row>
    <row r="71" spans="3:18" x14ac:dyDescent="0.3">
      <c r="C71">
        <v>6</v>
      </c>
      <c r="D71">
        <v>99</v>
      </c>
      <c r="R71">
        <v>10000</v>
      </c>
    </row>
    <row r="72" spans="3:18" x14ac:dyDescent="0.3">
      <c r="C72">
        <v>6</v>
      </c>
      <c r="D72">
        <v>102</v>
      </c>
      <c r="E72">
        <v>2.7500000000000004</v>
      </c>
      <c r="I72">
        <v>316</v>
      </c>
      <c r="J72">
        <v>34</v>
      </c>
      <c r="K72">
        <v>89</v>
      </c>
      <c r="L72">
        <v>487</v>
      </c>
      <c r="O72">
        <v>10919</v>
      </c>
      <c r="P72">
        <v>10919</v>
      </c>
      <c r="Q72">
        <v>356177</v>
      </c>
    </row>
    <row r="73" spans="3:18" x14ac:dyDescent="0.3">
      <c r="C73">
        <v>6</v>
      </c>
      <c r="D73">
        <v>103</v>
      </c>
      <c r="E73">
        <v>5.9</v>
      </c>
      <c r="I73">
        <v>902</v>
      </c>
      <c r="J73">
        <v>68</v>
      </c>
      <c r="K73">
        <v>132.69999999999999</v>
      </c>
      <c r="L73">
        <v>466</v>
      </c>
      <c r="O73">
        <v>7445</v>
      </c>
      <c r="P73">
        <v>7445</v>
      </c>
      <c r="Q73">
        <v>614133</v>
      </c>
    </row>
    <row r="74" spans="3:18" x14ac:dyDescent="0.3">
      <c r="C74">
        <v>6</v>
      </c>
      <c r="D74" t="s">
        <v>3218</v>
      </c>
      <c r="E74">
        <v>25.25</v>
      </c>
      <c r="I74">
        <v>3802.5</v>
      </c>
      <c r="J74">
        <v>24</v>
      </c>
      <c r="K74">
        <v>7.5</v>
      </c>
      <c r="L74">
        <v>424</v>
      </c>
      <c r="O74">
        <v>15640</v>
      </c>
      <c r="P74">
        <v>15640</v>
      </c>
      <c r="Q74">
        <v>895787</v>
      </c>
      <c r="R74">
        <v>3000</v>
      </c>
    </row>
    <row r="75" spans="3:18" x14ac:dyDescent="0.3">
      <c r="C75">
        <v>6</v>
      </c>
      <c r="D75">
        <v>302</v>
      </c>
      <c r="E75">
        <v>1</v>
      </c>
      <c r="I75">
        <v>152</v>
      </c>
      <c r="Q75">
        <v>24144</v>
      </c>
    </row>
    <row r="76" spans="3:18" x14ac:dyDescent="0.3">
      <c r="C76">
        <v>6</v>
      </c>
      <c r="D76">
        <v>303</v>
      </c>
      <c r="E76">
        <v>7.75</v>
      </c>
      <c r="I76">
        <v>1202</v>
      </c>
      <c r="L76">
        <v>42</v>
      </c>
      <c r="O76">
        <v>1400</v>
      </c>
      <c r="P76">
        <v>1400</v>
      </c>
      <c r="Q76">
        <v>263168</v>
      </c>
      <c r="R76">
        <v>3000</v>
      </c>
    </row>
    <row r="77" spans="3:18" x14ac:dyDescent="0.3">
      <c r="C77">
        <v>6</v>
      </c>
      <c r="D77">
        <v>304</v>
      </c>
      <c r="E77">
        <v>11</v>
      </c>
      <c r="I77">
        <v>1704.5</v>
      </c>
      <c r="L77">
        <v>90</v>
      </c>
      <c r="O77">
        <v>1120</v>
      </c>
      <c r="P77">
        <v>1120</v>
      </c>
      <c r="Q77">
        <v>414492</v>
      </c>
    </row>
    <row r="78" spans="3:18" x14ac:dyDescent="0.3">
      <c r="C78">
        <v>6</v>
      </c>
      <c r="D78">
        <v>305</v>
      </c>
      <c r="E78">
        <v>1</v>
      </c>
      <c r="I78">
        <v>176</v>
      </c>
      <c r="L78">
        <v>292</v>
      </c>
      <c r="Q78">
        <v>96290</v>
      </c>
    </row>
    <row r="79" spans="3:18" x14ac:dyDescent="0.3">
      <c r="C79">
        <v>6</v>
      </c>
      <c r="D79">
        <v>416</v>
      </c>
      <c r="E79">
        <v>0.5</v>
      </c>
      <c r="I79">
        <v>88</v>
      </c>
      <c r="K79">
        <v>7.5</v>
      </c>
      <c r="Q79">
        <v>16865</v>
      </c>
    </row>
    <row r="80" spans="3:18" x14ac:dyDescent="0.3">
      <c r="C80">
        <v>6</v>
      </c>
      <c r="D80">
        <v>636</v>
      </c>
      <c r="E80">
        <v>1</v>
      </c>
      <c r="Q80">
        <v>4966</v>
      </c>
    </row>
    <row r="81" spans="3:18" x14ac:dyDescent="0.3">
      <c r="C81">
        <v>6</v>
      </c>
      <c r="D81">
        <v>642</v>
      </c>
      <c r="E81">
        <v>3</v>
      </c>
      <c r="I81">
        <v>480</v>
      </c>
      <c r="J81">
        <v>24</v>
      </c>
      <c r="O81">
        <v>13120</v>
      </c>
      <c r="P81">
        <v>13120</v>
      </c>
      <c r="Q81">
        <v>75862</v>
      </c>
    </row>
    <row r="82" spans="3:18" x14ac:dyDescent="0.3">
      <c r="C82">
        <v>6</v>
      </c>
      <c r="D82" t="s">
        <v>3219</v>
      </c>
      <c r="E82">
        <v>1</v>
      </c>
      <c r="I82">
        <v>120</v>
      </c>
      <c r="Q82">
        <v>28319</v>
      </c>
    </row>
    <row r="83" spans="3:18" x14ac:dyDescent="0.3">
      <c r="C83">
        <v>6</v>
      </c>
      <c r="D83">
        <v>30</v>
      </c>
      <c r="E83">
        <v>1</v>
      </c>
      <c r="I83">
        <v>120</v>
      </c>
      <c r="Q83">
        <v>28319</v>
      </c>
    </row>
    <row r="84" spans="3:18" x14ac:dyDescent="0.3">
      <c r="C84" t="s">
        <v>3225</v>
      </c>
      <c r="E84">
        <v>34.9</v>
      </c>
      <c r="I84">
        <v>5140.5</v>
      </c>
      <c r="J84">
        <v>126</v>
      </c>
      <c r="K84">
        <v>229.2</v>
      </c>
      <c r="L84">
        <v>1377</v>
      </c>
      <c r="O84">
        <v>34004</v>
      </c>
      <c r="P84">
        <v>34004</v>
      </c>
      <c r="Q84">
        <v>1894416</v>
      </c>
      <c r="R84">
        <v>13000</v>
      </c>
    </row>
    <row r="85" spans="3:18" x14ac:dyDescent="0.3">
      <c r="C85">
        <v>7</v>
      </c>
      <c r="D85" t="s">
        <v>299</v>
      </c>
      <c r="E85">
        <v>8.65</v>
      </c>
      <c r="I85">
        <v>1109.6000000000001</v>
      </c>
      <c r="J85">
        <v>192</v>
      </c>
      <c r="K85">
        <v>229</v>
      </c>
      <c r="L85">
        <v>774</v>
      </c>
      <c r="O85">
        <v>310593</v>
      </c>
      <c r="P85">
        <v>310593</v>
      </c>
      <c r="Q85">
        <v>1305866</v>
      </c>
    </row>
    <row r="86" spans="3:18" x14ac:dyDescent="0.3">
      <c r="C86">
        <v>7</v>
      </c>
      <c r="D86">
        <v>102</v>
      </c>
      <c r="E86">
        <v>2.7500000000000004</v>
      </c>
      <c r="I86">
        <v>423.6</v>
      </c>
      <c r="J86">
        <v>34</v>
      </c>
      <c r="K86">
        <v>117</v>
      </c>
      <c r="L86">
        <v>563</v>
      </c>
      <c r="O86">
        <v>50239</v>
      </c>
      <c r="P86">
        <v>50239</v>
      </c>
      <c r="Q86">
        <v>440970</v>
      </c>
    </row>
    <row r="87" spans="3:18" x14ac:dyDescent="0.3">
      <c r="C87">
        <v>7</v>
      </c>
      <c r="D87">
        <v>103</v>
      </c>
      <c r="E87">
        <v>5.9</v>
      </c>
      <c r="I87">
        <v>686.00000000000011</v>
      </c>
      <c r="J87">
        <v>158</v>
      </c>
      <c r="K87">
        <v>112</v>
      </c>
      <c r="L87">
        <v>211</v>
      </c>
      <c r="O87">
        <v>260354</v>
      </c>
      <c r="P87">
        <v>260354</v>
      </c>
      <c r="Q87">
        <v>864896</v>
      </c>
    </row>
    <row r="88" spans="3:18" x14ac:dyDescent="0.3">
      <c r="C88">
        <v>7</v>
      </c>
      <c r="D88" t="s">
        <v>3218</v>
      </c>
      <c r="E88">
        <v>25.25</v>
      </c>
      <c r="I88">
        <v>2391.5</v>
      </c>
      <c r="J88">
        <v>6</v>
      </c>
      <c r="L88">
        <v>765</v>
      </c>
      <c r="O88">
        <v>263967</v>
      </c>
      <c r="P88">
        <v>263967</v>
      </c>
      <c r="Q88">
        <v>1235400</v>
      </c>
    </row>
    <row r="89" spans="3:18" x14ac:dyDescent="0.3">
      <c r="C89">
        <v>7</v>
      </c>
      <c r="D89">
        <v>302</v>
      </c>
      <c r="E89">
        <v>1</v>
      </c>
      <c r="I89">
        <v>128</v>
      </c>
      <c r="Q89">
        <v>32774</v>
      </c>
    </row>
    <row r="90" spans="3:18" x14ac:dyDescent="0.3">
      <c r="C90">
        <v>7</v>
      </c>
      <c r="D90">
        <v>303</v>
      </c>
      <c r="E90">
        <v>7.75</v>
      </c>
      <c r="I90">
        <v>773.75</v>
      </c>
      <c r="L90">
        <v>70</v>
      </c>
      <c r="O90">
        <v>97254</v>
      </c>
      <c r="P90">
        <v>97254</v>
      </c>
      <c r="Q90">
        <v>359764</v>
      </c>
    </row>
    <row r="91" spans="3:18" x14ac:dyDescent="0.3">
      <c r="C91">
        <v>7</v>
      </c>
      <c r="D91">
        <v>304</v>
      </c>
      <c r="E91">
        <v>11</v>
      </c>
      <c r="I91">
        <v>933.5</v>
      </c>
      <c r="L91">
        <v>323</v>
      </c>
      <c r="O91">
        <v>132167</v>
      </c>
      <c r="P91">
        <v>132167</v>
      </c>
      <c r="Q91">
        <v>592034</v>
      </c>
    </row>
    <row r="92" spans="3:18" x14ac:dyDescent="0.3">
      <c r="C92">
        <v>7</v>
      </c>
      <c r="D92">
        <v>305</v>
      </c>
      <c r="E92">
        <v>1</v>
      </c>
      <c r="I92">
        <v>88</v>
      </c>
      <c r="L92">
        <v>372</v>
      </c>
      <c r="O92">
        <v>9190</v>
      </c>
      <c r="P92">
        <v>9190</v>
      </c>
      <c r="Q92">
        <v>126957</v>
      </c>
    </row>
    <row r="93" spans="3:18" x14ac:dyDescent="0.3">
      <c r="C93">
        <v>7</v>
      </c>
      <c r="D93">
        <v>416</v>
      </c>
      <c r="E93">
        <v>0.5</v>
      </c>
      <c r="I93">
        <v>40</v>
      </c>
      <c r="O93">
        <v>4827</v>
      </c>
      <c r="P93">
        <v>4827</v>
      </c>
      <c r="Q93">
        <v>20233</v>
      </c>
    </row>
    <row r="94" spans="3:18" x14ac:dyDescent="0.3">
      <c r="C94">
        <v>7</v>
      </c>
      <c r="D94">
        <v>636</v>
      </c>
      <c r="E94">
        <v>1</v>
      </c>
      <c r="I94">
        <v>139.5</v>
      </c>
      <c r="O94">
        <v>1150</v>
      </c>
      <c r="P94">
        <v>1150</v>
      </c>
      <c r="Q94">
        <v>23261</v>
      </c>
    </row>
    <row r="95" spans="3:18" x14ac:dyDescent="0.3">
      <c r="C95">
        <v>7</v>
      </c>
      <c r="D95">
        <v>642</v>
      </c>
      <c r="E95">
        <v>3</v>
      </c>
      <c r="I95">
        <v>288.75</v>
      </c>
      <c r="J95">
        <v>6</v>
      </c>
      <c r="O95">
        <v>19379</v>
      </c>
      <c r="P95">
        <v>19379</v>
      </c>
      <c r="Q95">
        <v>80377</v>
      </c>
    </row>
    <row r="96" spans="3:18" x14ac:dyDescent="0.3">
      <c r="C96">
        <v>7</v>
      </c>
      <c r="D96" t="s">
        <v>3219</v>
      </c>
      <c r="E96">
        <v>1</v>
      </c>
      <c r="I96">
        <v>152</v>
      </c>
      <c r="O96">
        <v>8254</v>
      </c>
      <c r="P96">
        <v>8254</v>
      </c>
      <c r="Q96">
        <v>36123</v>
      </c>
    </row>
    <row r="97" spans="3:17" x14ac:dyDescent="0.3">
      <c r="C97">
        <v>7</v>
      </c>
      <c r="D97">
        <v>30</v>
      </c>
      <c r="E97">
        <v>1</v>
      </c>
      <c r="I97">
        <v>152</v>
      </c>
      <c r="O97">
        <v>8254</v>
      </c>
      <c r="P97">
        <v>8254</v>
      </c>
      <c r="Q97">
        <v>36123</v>
      </c>
    </row>
    <row r="98" spans="3:17" x14ac:dyDescent="0.3">
      <c r="C98" t="s">
        <v>3226</v>
      </c>
      <c r="E98">
        <v>34.9</v>
      </c>
      <c r="I98">
        <v>3653.1000000000004</v>
      </c>
      <c r="J98">
        <v>198</v>
      </c>
      <c r="K98">
        <v>229</v>
      </c>
      <c r="L98">
        <v>1539</v>
      </c>
      <c r="O98">
        <v>582814</v>
      </c>
      <c r="P98">
        <v>582814</v>
      </c>
      <c r="Q98">
        <v>2577389</v>
      </c>
    </row>
    <row r="99" spans="3:17" x14ac:dyDescent="0.3">
      <c r="C99">
        <v>8</v>
      </c>
      <c r="D99" t="s">
        <v>299</v>
      </c>
      <c r="E99">
        <v>8.65</v>
      </c>
      <c r="I99">
        <v>1342.6</v>
      </c>
      <c r="J99">
        <v>144</v>
      </c>
      <c r="K99">
        <v>258.2</v>
      </c>
      <c r="L99">
        <v>721</v>
      </c>
      <c r="Q99">
        <v>932950</v>
      </c>
    </row>
    <row r="100" spans="3:17" x14ac:dyDescent="0.3">
      <c r="C100">
        <v>8</v>
      </c>
      <c r="D100">
        <v>102</v>
      </c>
      <c r="E100">
        <v>2.7500000000000004</v>
      </c>
      <c r="I100">
        <v>434.8</v>
      </c>
      <c r="J100">
        <v>34</v>
      </c>
      <c r="K100">
        <v>113.2</v>
      </c>
      <c r="L100">
        <v>526</v>
      </c>
      <c r="Q100">
        <v>362290</v>
      </c>
    </row>
    <row r="101" spans="3:17" x14ac:dyDescent="0.3">
      <c r="C101">
        <v>8</v>
      </c>
      <c r="D101">
        <v>103</v>
      </c>
      <c r="E101">
        <v>5.9</v>
      </c>
      <c r="I101">
        <v>907.8</v>
      </c>
      <c r="J101">
        <v>110</v>
      </c>
      <c r="K101">
        <v>145</v>
      </c>
      <c r="L101">
        <v>195</v>
      </c>
      <c r="Q101">
        <v>570660</v>
      </c>
    </row>
    <row r="102" spans="3:17" x14ac:dyDescent="0.3">
      <c r="C102">
        <v>8</v>
      </c>
      <c r="D102" t="s">
        <v>3218</v>
      </c>
      <c r="E102">
        <v>25.25</v>
      </c>
      <c r="I102">
        <v>3562.75</v>
      </c>
      <c r="J102">
        <v>12</v>
      </c>
      <c r="K102">
        <v>36.5</v>
      </c>
      <c r="L102">
        <v>877</v>
      </c>
      <c r="O102">
        <v>1500</v>
      </c>
      <c r="P102">
        <v>1500</v>
      </c>
      <c r="Q102">
        <v>977116</v>
      </c>
    </row>
    <row r="103" spans="3:17" x14ac:dyDescent="0.3">
      <c r="C103">
        <v>8</v>
      </c>
      <c r="D103">
        <v>302</v>
      </c>
      <c r="E103">
        <v>1</v>
      </c>
      <c r="I103">
        <v>104</v>
      </c>
      <c r="Q103">
        <v>24990</v>
      </c>
    </row>
    <row r="104" spans="3:17" x14ac:dyDescent="0.3">
      <c r="C104">
        <v>8</v>
      </c>
      <c r="D104">
        <v>303</v>
      </c>
      <c r="E104">
        <v>7.75</v>
      </c>
      <c r="I104">
        <v>1025</v>
      </c>
      <c r="K104">
        <v>36.5</v>
      </c>
      <c r="L104">
        <v>430</v>
      </c>
      <c r="Q104">
        <v>318259</v>
      </c>
    </row>
    <row r="105" spans="3:17" x14ac:dyDescent="0.3">
      <c r="C105">
        <v>8</v>
      </c>
      <c r="D105">
        <v>304</v>
      </c>
      <c r="E105">
        <v>11</v>
      </c>
      <c r="I105">
        <v>1633.5</v>
      </c>
      <c r="L105">
        <v>447</v>
      </c>
      <c r="O105">
        <v>1500</v>
      </c>
      <c r="P105">
        <v>1500</v>
      </c>
      <c r="Q105">
        <v>499183</v>
      </c>
    </row>
    <row r="106" spans="3:17" x14ac:dyDescent="0.3">
      <c r="C106">
        <v>8</v>
      </c>
      <c r="D106">
        <v>305</v>
      </c>
      <c r="E106">
        <v>1</v>
      </c>
      <c r="I106">
        <v>144</v>
      </c>
      <c r="Q106">
        <v>33734</v>
      </c>
    </row>
    <row r="107" spans="3:17" x14ac:dyDescent="0.3">
      <c r="C107">
        <v>8</v>
      </c>
      <c r="D107">
        <v>416</v>
      </c>
      <c r="E107">
        <v>0.5</v>
      </c>
      <c r="I107">
        <v>72</v>
      </c>
      <c r="Q107">
        <v>15801</v>
      </c>
    </row>
    <row r="108" spans="3:17" x14ac:dyDescent="0.3">
      <c r="C108">
        <v>8</v>
      </c>
      <c r="D108">
        <v>636</v>
      </c>
      <c r="E108">
        <v>1</v>
      </c>
      <c r="I108">
        <v>178.25</v>
      </c>
      <c r="Q108">
        <v>21850</v>
      </c>
    </row>
    <row r="109" spans="3:17" x14ac:dyDescent="0.3">
      <c r="C109">
        <v>8</v>
      </c>
      <c r="D109">
        <v>642</v>
      </c>
      <c r="E109">
        <v>3</v>
      </c>
      <c r="I109">
        <v>406</v>
      </c>
      <c r="J109">
        <v>12</v>
      </c>
      <c r="Q109">
        <v>63299</v>
      </c>
    </row>
    <row r="110" spans="3:17" x14ac:dyDescent="0.3">
      <c r="C110">
        <v>8</v>
      </c>
      <c r="D110" t="s">
        <v>3219</v>
      </c>
      <c r="E110">
        <v>1</v>
      </c>
      <c r="I110">
        <v>144</v>
      </c>
      <c r="Q110">
        <v>28357</v>
      </c>
    </row>
    <row r="111" spans="3:17" x14ac:dyDescent="0.3">
      <c r="C111">
        <v>8</v>
      </c>
      <c r="D111">
        <v>30</v>
      </c>
      <c r="E111">
        <v>1</v>
      </c>
      <c r="I111">
        <v>144</v>
      </c>
      <c r="Q111">
        <v>28357</v>
      </c>
    </row>
    <row r="112" spans="3:17" x14ac:dyDescent="0.3">
      <c r="C112" t="s">
        <v>3227</v>
      </c>
      <c r="E112">
        <v>34.9</v>
      </c>
      <c r="I112">
        <v>5049.3500000000004</v>
      </c>
      <c r="J112">
        <v>156</v>
      </c>
      <c r="K112">
        <v>294.7</v>
      </c>
      <c r="L112">
        <v>1598</v>
      </c>
      <c r="O112">
        <v>1500</v>
      </c>
      <c r="P112">
        <v>1500</v>
      </c>
      <c r="Q112">
        <v>1938423</v>
      </c>
    </row>
    <row r="113" spans="3:17" x14ac:dyDescent="0.3">
      <c r="C113">
        <v>9</v>
      </c>
      <c r="D113" t="s">
        <v>299</v>
      </c>
      <c r="E113">
        <v>8.65</v>
      </c>
      <c r="I113">
        <v>1434</v>
      </c>
      <c r="J113">
        <v>147</v>
      </c>
      <c r="K113">
        <v>249.60000000000002</v>
      </c>
      <c r="L113">
        <v>739.5</v>
      </c>
      <c r="O113">
        <v>15698</v>
      </c>
      <c r="P113">
        <v>15698</v>
      </c>
      <c r="Q113">
        <v>966343</v>
      </c>
    </row>
    <row r="114" spans="3:17" x14ac:dyDescent="0.3">
      <c r="C114">
        <v>9</v>
      </c>
      <c r="D114">
        <v>102</v>
      </c>
      <c r="E114">
        <v>2.75</v>
      </c>
      <c r="I114">
        <v>442.8</v>
      </c>
      <c r="J114">
        <v>34</v>
      </c>
      <c r="K114">
        <v>88.5</v>
      </c>
      <c r="L114">
        <v>531.5</v>
      </c>
      <c r="O114">
        <v>750</v>
      </c>
      <c r="P114">
        <v>750</v>
      </c>
      <c r="Q114">
        <v>366139</v>
      </c>
    </row>
    <row r="115" spans="3:17" x14ac:dyDescent="0.3">
      <c r="C115">
        <v>9</v>
      </c>
      <c r="D115">
        <v>103</v>
      </c>
      <c r="E115">
        <v>5.9</v>
      </c>
      <c r="I115">
        <v>991.2</v>
      </c>
      <c r="J115">
        <v>113</v>
      </c>
      <c r="K115">
        <v>161.10000000000002</v>
      </c>
      <c r="L115">
        <v>208</v>
      </c>
      <c r="O115">
        <v>14948</v>
      </c>
      <c r="P115">
        <v>14948</v>
      </c>
      <c r="Q115">
        <v>600204</v>
      </c>
    </row>
    <row r="116" spans="3:17" x14ac:dyDescent="0.3">
      <c r="C116">
        <v>9</v>
      </c>
      <c r="D116" t="s">
        <v>3218</v>
      </c>
      <c r="E116">
        <v>26.25</v>
      </c>
      <c r="I116">
        <v>3824</v>
      </c>
      <c r="J116">
        <v>33</v>
      </c>
      <c r="K116">
        <v>25.5</v>
      </c>
      <c r="L116">
        <v>716</v>
      </c>
      <c r="O116">
        <v>750</v>
      </c>
      <c r="P116">
        <v>750</v>
      </c>
      <c r="Q116">
        <v>1014735</v>
      </c>
    </row>
    <row r="117" spans="3:17" x14ac:dyDescent="0.3">
      <c r="C117">
        <v>9</v>
      </c>
      <c r="D117">
        <v>303</v>
      </c>
      <c r="E117">
        <v>8.75</v>
      </c>
      <c r="I117">
        <v>1266</v>
      </c>
      <c r="K117">
        <v>16.5</v>
      </c>
      <c r="L117">
        <v>282</v>
      </c>
      <c r="Q117">
        <v>354624</v>
      </c>
    </row>
    <row r="118" spans="3:17" x14ac:dyDescent="0.3">
      <c r="C118">
        <v>9</v>
      </c>
      <c r="D118">
        <v>304</v>
      </c>
      <c r="E118">
        <v>12</v>
      </c>
      <c r="I118">
        <v>1754.5</v>
      </c>
      <c r="J118">
        <v>5</v>
      </c>
      <c r="L118">
        <v>434</v>
      </c>
      <c r="O118">
        <v>750</v>
      </c>
      <c r="P118">
        <v>750</v>
      </c>
      <c r="Q118">
        <v>522849</v>
      </c>
    </row>
    <row r="119" spans="3:17" x14ac:dyDescent="0.3">
      <c r="C119">
        <v>9</v>
      </c>
      <c r="D119">
        <v>305</v>
      </c>
      <c r="E119">
        <v>1</v>
      </c>
      <c r="I119">
        <v>168</v>
      </c>
      <c r="Q119">
        <v>32970</v>
      </c>
    </row>
    <row r="120" spans="3:17" x14ac:dyDescent="0.3">
      <c r="C120">
        <v>9</v>
      </c>
      <c r="D120">
        <v>416</v>
      </c>
      <c r="E120">
        <v>0.5</v>
      </c>
      <c r="I120">
        <v>80</v>
      </c>
      <c r="K120">
        <v>9</v>
      </c>
      <c r="Q120">
        <v>17193</v>
      </c>
    </row>
    <row r="121" spans="3:17" x14ac:dyDescent="0.3">
      <c r="C121">
        <v>9</v>
      </c>
      <c r="D121">
        <v>636</v>
      </c>
      <c r="E121">
        <v>1</v>
      </c>
      <c r="I121">
        <v>85.25</v>
      </c>
      <c r="J121">
        <v>11</v>
      </c>
      <c r="Q121">
        <v>25834</v>
      </c>
    </row>
    <row r="122" spans="3:17" x14ac:dyDescent="0.3">
      <c r="C122">
        <v>9</v>
      </c>
      <c r="D122">
        <v>642</v>
      </c>
      <c r="E122">
        <v>3</v>
      </c>
      <c r="I122">
        <v>470.25</v>
      </c>
      <c r="J122">
        <v>17</v>
      </c>
      <c r="Q122">
        <v>61265</v>
      </c>
    </row>
    <row r="123" spans="3:17" x14ac:dyDescent="0.3">
      <c r="C123">
        <v>9</v>
      </c>
      <c r="D123" t="s">
        <v>3219</v>
      </c>
      <c r="E123">
        <v>1</v>
      </c>
      <c r="I123">
        <v>136</v>
      </c>
      <c r="Q123">
        <v>27809</v>
      </c>
    </row>
    <row r="124" spans="3:17" x14ac:dyDescent="0.3">
      <c r="C124">
        <v>9</v>
      </c>
      <c r="D124">
        <v>30</v>
      </c>
      <c r="E124">
        <v>1</v>
      </c>
      <c r="I124">
        <v>136</v>
      </c>
      <c r="Q124">
        <v>27809</v>
      </c>
    </row>
    <row r="125" spans="3:17" x14ac:dyDescent="0.3">
      <c r="C125" t="s">
        <v>3228</v>
      </c>
      <c r="E125">
        <v>35.9</v>
      </c>
      <c r="I125">
        <v>5394</v>
      </c>
      <c r="J125">
        <v>180</v>
      </c>
      <c r="K125">
        <v>275.10000000000002</v>
      </c>
      <c r="L125">
        <v>1455.5</v>
      </c>
      <c r="O125">
        <v>16448</v>
      </c>
      <c r="P125">
        <v>16448</v>
      </c>
      <c r="Q125">
        <v>2008887</v>
      </c>
    </row>
    <row r="126" spans="3:17" x14ac:dyDescent="0.3">
      <c r="C126">
        <v>10</v>
      </c>
      <c r="D126" t="s">
        <v>299</v>
      </c>
      <c r="E126">
        <v>8.75</v>
      </c>
      <c r="I126">
        <v>1538.3999999999999</v>
      </c>
      <c r="J126">
        <v>165</v>
      </c>
      <c r="K126">
        <v>229.60000000000002</v>
      </c>
      <c r="L126">
        <v>734</v>
      </c>
      <c r="O126">
        <v>33809</v>
      </c>
      <c r="P126">
        <v>33809</v>
      </c>
      <c r="Q126">
        <v>988053</v>
      </c>
    </row>
    <row r="127" spans="3:17" x14ac:dyDescent="0.3">
      <c r="C127">
        <v>10</v>
      </c>
      <c r="D127">
        <v>102</v>
      </c>
      <c r="E127">
        <v>2.85</v>
      </c>
      <c r="I127">
        <v>500</v>
      </c>
      <c r="J127">
        <v>63</v>
      </c>
      <c r="K127">
        <v>105.2</v>
      </c>
      <c r="L127">
        <v>522</v>
      </c>
      <c r="O127">
        <v>5471</v>
      </c>
      <c r="P127">
        <v>5471</v>
      </c>
      <c r="Q127">
        <v>383431</v>
      </c>
    </row>
    <row r="128" spans="3:17" x14ac:dyDescent="0.3">
      <c r="C128">
        <v>10</v>
      </c>
      <c r="D128">
        <v>103</v>
      </c>
      <c r="E128">
        <v>5.9</v>
      </c>
      <c r="I128">
        <v>1038.3999999999999</v>
      </c>
      <c r="J128">
        <v>102</v>
      </c>
      <c r="K128">
        <v>124.4</v>
      </c>
      <c r="L128">
        <v>212</v>
      </c>
      <c r="O128">
        <v>28338</v>
      </c>
      <c r="P128">
        <v>28338</v>
      </c>
      <c r="Q128">
        <v>604622</v>
      </c>
    </row>
    <row r="129" spans="3:18" x14ac:dyDescent="0.3">
      <c r="C129">
        <v>10</v>
      </c>
      <c r="D129" t="s">
        <v>3218</v>
      </c>
      <c r="E129">
        <v>26.25</v>
      </c>
      <c r="I129">
        <v>4278.5</v>
      </c>
      <c r="J129">
        <v>30</v>
      </c>
      <c r="K129">
        <v>30</v>
      </c>
      <c r="L129">
        <v>700</v>
      </c>
      <c r="O129">
        <v>7250</v>
      </c>
      <c r="P129">
        <v>7250</v>
      </c>
      <c r="Q129">
        <v>1007824</v>
      </c>
    </row>
    <row r="130" spans="3:18" x14ac:dyDescent="0.3">
      <c r="C130">
        <v>10</v>
      </c>
      <c r="D130">
        <v>303</v>
      </c>
      <c r="E130">
        <v>8.75</v>
      </c>
      <c r="I130">
        <v>1383</v>
      </c>
      <c r="K130">
        <v>20</v>
      </c>
      <c r="L130">
        <v>280</v>
      </c>
      <c r="Q130">
        <v>346367</v>
      </c>
    </row>
    <row r="131" spans="3:18" x14ac:dyDescent="0.3">
      <c r="C131">
        <v>10</v>
      </c>
      <c r="D131">
        <v>304</v>
      </c>
      <c r="E131">
        <v>12</v>
      </c>
      <c r="I131">
        <v>1971.5</v>
      </c>
      <c r="L131">
        <v>420</v>
      </c>
      <c r="O131">
        <v>2250</v>
      </c>
      <c r="P131">
        <v>2250</v>
      </c>
      <c r="Q131">
        <v>523771</v>
      </c>
    </row>
    <row r="132" spans="3:18" x14ac:dyDescent="0.3">
      <c r="C132">
        <v>10</v>
      </c>
      <c r="D132">
        <v>305</v>
      </c>
      <c r="E132">
        <v>1</v>
      </c>
      <c r="I132">
        <v>166.25</v>
      </c>
      <c r="Q132">
        <v>33097</v>
      </c>
    </row>
    <row r="133" spans="3:18" x14ac:dyDescent="0.3">
      <c r="C133">
        <v>10</v>
      </c>
      <c r="D133">
        <v>416</v>
      </c>
      <c r="E133">
        <v>0.5</v>
      </c>
      <c r="I133">
        <v>84</v>
      </c>
      <c r="K133">
        <v>10</v>
      </c>
      <c r="O133">
        <v>5000</v>
      </c>
      <c r="P133">
        <v>5000</v>
      </c>
      <c r="Q133">
        <v>17366</v>
      </c>
    </row>
    <row r="134" spans="3:18" x14ac:dyDescent="0.3">
      <c r="C134">
        <v>10</v>
      </c>
      <c r="D134">
        <v>636</v>
      </c>
      <c r="E134">
        <v>1</v>
      </c>
      <c r="I134">
        <v>162.75</v>
      </c>
      <c r="Q134">
        <v>22624</v>
      </c>
    </row>
    <row r="135" spans="3:18" x14ac:dyDescent="0.3">
      <c r="C135">
        <v>10</v>
      </c>
      <c r="D135">
        <v>642</v>
      </c>
      <c r="E135">
        <v>3</v>
      </c>
      <c r="I135">
        <v>511</v>
      </c>
      <c r="J135">
        <v>30</v>
      </c>
      <c r="Q135">
        <v>64599</v>
      </c>
    </row>
    <row r="136" spans="3:18" x14ac:dyDescent="0.3">
      <c r="C136">
        <v>10</v>
      </c>
      <c r="D136" t="s">
        <v>3219</v>
      </c>
      <c r="E136">
        <v>1</v>
      </c>
      <c r="I136">
        <v>160</v>
      </c>
      <c r="Q136">
        <v>28147</v>
      </c>
    </row>
    <row r="137" spans="3:18" x14ac:dyDescent="0.3">
      <c r="C137">
        <v>10</v>
      </c>
      <c r="D137">
        <v>30</v>
      </c>
      <c r="E137">
        <v>1</v>
      </c>
      <c r="I137">
        <v>160</v>
      </c>
      <c r="Q137">
        <v>28147</v>
      </c>
    </row>
    <row r="138" spans="3:18" x14ac:dyDescent="0.3">
      <c r="C138" t="s">
        <v>3229</v>
      </c>
      <c r="E138">
        <v>36</v>
      </c>
      <c r="I138">
        <v>5976.9</v>
      </c>
      <c r="J138">
        <v>195</v>
      </c>
      <c r="K138">
        <v>259.60000000000002</v>
      </c>
      <c r="L138">
        <v>1434</v>
      </c>
      <c r="O138">
        <v>41059</v>
      </c>
      <c r="P138">
        <v>41059</v>
      </c>
      <c r="Q138">
        <v>2024024</v>
      </c>
    </row>
    <row r="139" spans="3:18" x14ac:dyDescent="0.3">
      <c r="C139">
        <v>11</v>
      </c>
      <c r="D139" t="s">
        <v>299</v>
      </c>
      <c r="E139">
        <v>8.75</v>
      </c>
      <c r="I139">
        <v>1540.8</v>
      </c>
      <c r="J139">
        <v>170</v>
      </c>
      <c r="K139">
        <v>246.9</v>
      </c>
      <c r="L139">
        <v>704</v>
      </c>
      <c r="O139">
        <v>92808</v>
      </c>
      <c r="P139">
        <v>92808</v>
      </c>
      <c r="Q139">
        <v>1038925</v>
      </c>
    </row>
    <row r="140" spans="3:18" x14ac:dyDescent="0.3">
      <c r="C140">
        <v>11</v>
      </c>
      <c r="D140">
        <v>102</v>
      </c>
      <c r="E140">
        <v>2.85</v>
      </c>
      <c r="I140">
        <v>502.40000000000003</v>
      </c>
      <c r="J140">
        <v>68</v>
      </c>
      <c r="K140">
        <v>119.7</v>
      </c>
      <c r="L140">
        <v>514</v>
      </c>
      <c r="O140">
        <v>37799</v>
      </c>
      <c r="P140">
        <v>37799</v>
      </c>
      <c r="Q140">
        <v>418176</v>
      </c>
    </row>
    <row r="141" spans="3:18" x14ac:dyDescent="0.3">
      <c r="C141">
        <v>11</v>
      </c>
      <c r="D141">
        <v>103</v>
      </c>
      <c r="E141">
        <v>5.9</v>
      </c>
      <c r="I141">
        <v>1038.3999999999999</v>
      </c>
      <c r="J141">
        <v>102</v>
      </c>
      <c r="K141">
        <v>127.2</v>
      </c>
      <c r="L141">
        <v>190</v>
      </c>
      <c r="O141">
        <v>55009</v>
      </c>
      <c r="P141">
        <v>55009</v>
      </c>
      <c r="Q141">
        <v>620749</v>
      </c>
    </row>
    <row r="142" spans="3:18" x14ac:dyDescent="0.3">
      <c r="C142">
        <v>11</v>
      </c>
      <c r="D142" t="s">
        <v>3218</v>
      </c>
      <c r="E142">
        <v>26.25</v>
      </c>
      <c r="I142">
        <v>4241.75</v>
      </c>
      <c r="K142">
        <v>25</v>
      </c>
      <c r="L142">
        <v>684</v>
      </c>
      <c r="O142">
        <v>266311</v>
      </c>
      <c r="P142">
        <v>266311</v>
      </c>
      <c r="Q142">
        <v>1256290</v>
      </c>
      <c r="R142">
        <v>4130</v>
      </c>
    </row>
    <row r="143" spans="3:18" x14ac:dyDescent="0.3">
      <c r="C143">
        <v>11</v>
      </c>
      <c r="D143">
        <v>303</v>
      </c>
      <c r="E143">
        <v>8.75</v>
      </c>
      <c r="I143">
        <v>1401</v>
      </c>
      <c r="K143">
        <v>16</v>
      </c>
      <c r="L143">
        <v>272</v>
      </c>
      <c r="O143">
        <v>82970</v>
      </c>
      <c r="P143">
        <v>82970</v>
      </c>
      <c r="Q143">
        <v>426333</v>
      </c>
      <c r="R143">
        <v>4130</v>
      </c>
    </row>
    <row r="144" spans="3:18" x14ac:dyDescent="0.3">
      <c r="C144">
        <v>11</v>
      </c>
      <c r="D144">
        <v>304</v>
      </c>
      <c r="E144">
        <v>12</v>
      </c>
      <c r="I144">
        <v>1947</v>
      </c>
      <c r="L144">
        <v>412</v>
      </c>
      <c r="O144">
        <v>141858</v>
      </c>
      <c r="P144">
        <v>141858</v>
      </c>
      <c r="Q144">
        <v>657138</v>
      </c>
    </row>
    <row r="145" spans="3:18" x14ac:dyDescent="0.3">
      <c r="C145">
        <v>11</v>
      </c>
      <c r="D145">
        <v>305</v>
      </c>
      <c r="E145">
        <v>1</v>
      </c>
      <c r="I145">
        <v>165</v>
      </c>
      <c r="O145">
        <v>11070</v>
      </c>
      <c r="P145">
        <v>11070</v>
      </c>
      <c r="Q145">
        <v>44185</v>
      </c>
    </row>
    <row r="146" spans="3:18" x14ac:dyDescent="0.3">
      <c r="C146">
        <v>11</v>
      </c>
      <c r="D146">
        <v>416</v>
      </c>
      <c r="E146">
        <v>0.5</v>
      </c>
      <c r="I146">
        <v>84</v>
      </c>
      <c r="K146">
        <v>9</v>
      </c>
      <c r="O146">
        <v>4727</v>
      </c>
      <c r="P146">
        <v>4727</v>
      </c>
      <c r="Q146">
        <v>21916</v>
      </c>
    </row>
    <row r="147" spans="3:18" x14ac:dyDescent="0.3">
      <c r="C147">
        <v>11</v>
      </c>
      <c r="D147">
        <v>636</v>
      </c>
      <c r="E147">
        <v>1</v>
      </c>
      <c r="I147">
        <v>162.75</v>
      </c>
      <c r="O147">
        <v>7052</v>
      </c>
      <c r="P147">
        <v>7052</v>
      </c>
      <c r="Q147">
        <v>30497</v>
      </c>
    </row>
    <row r="148" spans="3:18" x14ac:dyDescent="0.3">
      <c r="C148">
        <v>11</v>
      </c>
      <c r="D148">
        <v>642</v>
      </c>
      <c r="E148">
        <v>3</v>
      </c>
      <c r="I148">
        <v>482</v>
      </c>
      <c r="O148">
        <v>18634</v>
      </c>
      <c r="P148">
        <v>18634</v>
      </c>
      <c r="Q148">
        <v>76221</v>
      </c>
    </row>
    <row r="149" spans="3:18" x14ac:dyDescent="0.3">
      <c r="C149">
        <v>11</v>
      </c>
      <c r="D149" t="s">
        <v>3219</v>
      </c>
      <c r="E149">
        <v>1</v>
      </c>
      <c r="I149">
        <v>176</v>
      </c>
      <c r="O149">
        <v>8254</v>
      </c>
      <c r="P149">
        <v>8254</v>
      </c>
      <c r="Q149">
        <v>36184</v>
      </c>
    </row>
    <row r="150" spans="3:18" x14ac:dyDescent="0.3">
      <c r="C150">
        <v>11</v>
      </c>
      <c r="D150">
        <v>30</v>
      </c>
      <c r="E150">
        <v>1</v>
      </c>
      <c r="I150">
        <v>176</v>
      </c>
      <c r="O150">
        <v>8254</v>
      </c>
      <c r="P150">
        <v>8254</v>
      </c>
      <c r="Q150">
        <v>36184</v>
      </c>
    </row>
    <row r="151" spans="3:18" x14ac:dyDescent="0.3">
      <c r="C151" t="s">
        <v>3230</v>
      </c>
      <c r="E151">
        <v>36</v>
      </c>
      <c r="I151">
        <v>5958.55</v>
      </c>
      <c r="J151">
        <v>170</v>
      </c>
      <c r="K151">
        <v>271.89999999999998</v>
      </c>
      <c r="L151">
        <v>1388</v>
      </c>
      <c r="O151">
        <v>367373</v>
      </c>
      <c r="P151">
        <v>367373</v>
      </c>
      <c r="Q151">
        <v>2331399</v>
      </c>
      <c r="R151">
        <v>4130</v>
      </c>
    </row>
    <row r="152" spans="3:18" x14ac:dyDescent="0.3">
      <c r="C152">
        <v>12</v>
      </c>
      <c r="D152" t="s">
        <v>299</v>
      </c>
      <c r="E152">
        <v>8.75</v>
      </c>
      <c r="I152">
        <v>1431.6</v>
      </c>
      <c r="J152">
        <v>181</v>
      </c>
      <c r="K152">
        <v>254.1</v>
      </c>
      <c r="L152">
        <v>808</v>
      </c>
      <c r="O152">
        <v>158738</v>
      </c>
      <c r="P152">
        <v>158738</v>
      </c>
      <c r="Q152">
        <v>1249245</v>
      </c>
    </row>
    <row r="153" spans="3:18" x14ac:dyDescent="0.3">
      <c r="C153">
        <v>12</v>
      </c>
      <c r="D153">
        <v>102</v>
      </c>
      <c r="E153">
        <v>2.85</v>
      </c>
      <c r="I153">
        <v>464.4</v>
      </c>
      <c r="J153">
        <v>68</v>
      </c>
      <c r="K153">
        <v>99.4</v>
      </c>
      <c r="L153">
        <v>588</v>
      </c>
      <c r="O153">
        <v>14901</v>
      </c>
      <c r="P153">
        <v>14901</v>
      </c>
      <c r="Q153">
        <v>461254</v>
      </c>
    </row>
    <row r="154" spans="3:18" x14ac:dyDescent="0.3">
      <c r="C154">
        <v>12</v>
      </c>
      <c r="D154">
        <v>103</v>
      </c>
      <c r="E154">
        <v>5.9</v>
      </c>
      <c r="I154">
        <v>967.2</v>
      </c>
      <c r="J154">
        <v>113</v>
      </c>
      <c r="K154">
        <v>154.69999999999999</v>
      </c>
      <c r="L154">
        <v>220</v>
      </c>
      <c r="O154">
        <v>143837</v>
      </c>
      <c r="P154">
        <v>143837</v>
      </c>
      <c r="Q154">
        <v>787991</v>
      </c>
    </row>
    <row r="155" spans="3:18" x14ac:dyDescent="0.3">
      <c r="C155">
        <v>12</v>
      </c>
      <c r="D155" t="s">
        <v>3218</v>
      </c>
      <c r="E155">
        <v>26.25</v>
      </c>
      <c r="I155">
        <v>3611.77</v>
      </c>
      <c r="J155">
        <v>28</v>
      </c>
      <c r="K155">
        <v>29.98</v>
      </c>
      <c r="L155">
        <v>746</v>
      </c>
      <c r="O155">
        <v>1500</v>
      </c>
      <c r="P155">
        <v>1500</v>
      </c>
      <c r="Q155">
        <v>1029215</v>
      </c>
      <c r="R155">
        <v>4114</v>
      </c>
    </row>
    <row r="156" spans="3:18" x14ac:dyDescent="0.3">
      <c r="C156">
        <v>12</v>
      </c>
      <c r="D156">
        <v>303</v>
      </c>
      <c r="E156">
        <v>8.75</v>
      </c>
      <c r="I156">
        <v>1277.77</v>
      </c>
      <c r="J156">
        <v>11</v>
      </c>
      <c r="K156">
        <v>24.98</v>
      </c>
      <c r="L156">
        <v>338</v>
      </c>
      <c r="Q156">
        <v>386594</v>
      </c>
      <c r="R156">
        <v>4114</v>
      </c>
    </row>
    <row r="157" spans="3:18" x14ac:dyDescent="0.3">
      <c r="C157">
        <v>12</v>
      </c>
      <c r="D157">
        <v>304</v>
      </c>
      <c r="E157">
        <v>12</v>
      </c>
      <c r="I157">
        <v>1524</v>
      </c>
      <c r="J157">
        <v>17</v>
      </c>
      <c r="L157">
        <v>408</v>
      </c>
      <c r="O157">
        <v>1500</v>
      </c>
      <c r="P157">
        <v>1500</v>
      </c>
      <c r="Q157">
        <v>510901</v>
      </c>
    </row>
    <row r="158" spans="3:18" x14ac:dyDescent="0.3">
      <c r="C158">
        <v>12</v>
      </c>
      <c r="D158">
        <v>305</v>
      </c>
      <c r="E158">
        <v>1</v>
      </c>
      <c r="I158">
        <v>168</v>
      </c>
      <c r="Q158">
        <v>32970</v>
      </c>
    </row>
    <row r="159" spans="3:18" x14ac:dyDescent="0.3">
      <c r="C159">
        <v>12</v>
      </c>
      <c r="D159">
        <v>416</v>
      </c>
      <c r="E159">
        <v>0.5</v>
      </c>
      <c r="I159">
        <v>64</v>
      </c>
      <c r="K159">
        <v>5</v>
      </c>
      <c r="Q159">
        <v>16594</v>
      </c>
    </row>
    <row r="160" spans="3:18" x14ac:dyDescent="0.3">
      <c r="C160">
        <v>12</v>
      </c>
      <c r="D160">
        <v>636</v>
      </c>
      <c r="E160">
        <v>1</v>
      </c>
      <c r="I160">
        <v>155</v>
      </c>
      <c r="Q160">
        <v>22575</v>
      </c>
    </row>
    <row r="161" spans="3:18" x14ac:dyDescent="0.3">
      <c r="C161">
        <v>12</v>
      </c>
      <c r="D161">
        <v>642</v>
      </c>
      <c r="E161">
        <v>3</v>
      </c>
      <c r="I161">
        <v>423</v>
      </c>
      <c r="Q161">
        <v>59581</v>
      </c>
    </row>
    <row r="162" spans="3:18" x14ac:dyDescent="0.3">
      <c r="C162">
        <v>12</v>
      </c>
      <c r="D162" t="s">
        <v>3219</v>
      </c>
      <c r="E162">
        <v>1</v>
      </c>
      <c r="I162">
        <v>136</v>
      </c>
      <c r="Q162">
        <v>28122</v>
      </c>
    </row>
    <row r="163" spans="3:18" x14ac:dyDescent="0.3">
      <c r="C163">
        <v>12</v>
      </c>
      <c r="D163">
        <v>30</v>
      </c>
      <c r="E163">
        <v>1</v>
      </c>
      <c r="I163">
        <v>136</v>
      </c>
      <c r="Q163">
        <v>28122</v>
      </c>
    </row>
    <row r="164" spans="3:18" x14ac:dyDescent="0.3">
      <c r="C164" t="s">
        <v>3231</v>
      </c>
      <c r="E164">
        <v>36</v>
      </c>
      <c r="I164">
        <v>5179.37</v>
      </c>
      <c r="J164">
        <v>209</v>
      </c>
      <c r="K164">
        <v>284.08</v>
      </c>
      <c r="L164">
        <v>1554</v>
      </c>
      <c r="O164">
        <v>160238</v>
      </c>
      <c r="P164">
        <v>160238</v>
      </c>
      <c r="Q164">
        <v>2306582</v>
      </c>
      <c r="R164">
        <v>4114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30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3250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21285779.300000004</v>
      </c>
      <c r="C3" s="344">
        <f t="shared" ref="C3:Z3" si="0">SUBTOTAL(9,C6:C1048576)</f>
        <v>14</v>
      </c>
      <c r="D3" s="344"/>
      <c r="E3" s="344">
        <f>SUBTOTAL(9,E6:E1048576)/4</f>
        <v>23661487.16</v>
      </c>
      <c r="F3" s="344"/>
      <c r="G3" s="344">
        <f t="shared" si="0"/>
        <v>19</v>
      </c>
      <c r="H3" s="344">
        <f>SUBTOTAL(9,H6:H1048576)/4</f>
        <v>26303479.289999992</v>
      </c>
      <c r="I3" s="347">
        <f>IF(B3&lt;&gt;0,H3/B3,"")</f>
        <v>1.2357301520081054</v>
      </c>
      <c r="J3" s="345">
        <f>IF(E3&lt;&gt;0,H3/E3,"")</f>
        <v>1.1116579068819608</v>
      </c>
      <c r="K3" s="346">
        <f t="shared" si="0"/>
        <v>451969.4</v>
      </c>
      <c r="L3" s="346"/>
      <c r="M3" s="344">
        <f t="shared" si="0"/>
        <v>2.6215874760263733</v>
      </c>
      <c r="N3" s="344">
        <f t="shared" si="0"/>
        <v>458975.02</v>
      </c>
      <c r="O3" s="344"/>
      <c r="P3" s="344">
        <f t="shared" si="0"/>
        <v>3</v>
      </c>
      <c r="Q3" s="344">
        <f t="shared" si="0"/>
        <v>615939.26</v>
      </c>
      <c r="R3" s="347">
        <f>IF(K3&lt;&gt;0,Q3/K3,"")</f>
        <v>1.3627897375353286</v>
      </c>
      <c r="S3" s="347">
        <f>IF(N3&lt;&gt;0,Q3/N3,"")</f>
        <v>1.3419886337169287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2016</v>
      </c>
      <c r="F5" s="867"/>
      <c r="G5" s="867"/>
      <c r="H5" s="867">
        <v>2017</v>
      </c>
      <c r="I5" s="868" t="s">
        <v>281</v>
      </c>
      <c r="J5" s="869" t="s">
        <v>2</v>
      </c>
      <c r="K5" s="866">
        <v>2015</v>
      </c>
      <c r="L5" s="867"/>
      <c r="M5" s="867"/>
      <c r="N5" s="867">
        <v>2016</v>
      </c>
      <c r="O5" s="867"/>
      <c r="P5" s="867"/>
      <c r="Q5" s="867">
        <v>2017</v>
      </c>
      <c r="R5" s="868" t="s">
        <v>281</v>
      </c>
      <c r="S5" s="869" t="s">
        <v>2</v>
      </c>
      <c r="T5" s="866">
        <v>2015</v>
      </c>
      <c r="U5" s="867"/>
      <c r="V5" s="867"/>
      <c r="W5" s="867">
        <v>2016</v>
      </c>
      <c r="X5" s="867"/>
      <c r="Y5" s="867"/>
      <c r="Z5" s="867">
        <v>2017</v>
      </c>
      <c r="AA5" s="868" t="s">
        <v>281</v>
      </c>
      <c r="AB5" s="869" t="s">
        <v>2</v>
      </c>
    </row>
    <row r="6" spans="1:28" ht="14.4" customHeight="1" x14ac:dyDescent="0.3">
      <c r="A6" s="870" t="s">
        <v>3244</v>
      </c>
      <c r="B6" s="871">
        <v>21285779.299999997</v>
      </c>
      <c r="C6" s="872">
        <v>1</v>
      </c>
      <c r="D6" s="872">
        <v>0.8995960040915707</v>
      </c>
      <c r="E6" s="871">
        <v>23661487.159999989</v>
      </c>
      <c r="F6" s="872">
        <v>1.1116100954781576</v>
      </c>
      <c r="G6" s="872">
        <v>1</v>
      </c>
      <c r="H6" s="871">
        <v>26303479.289999984</v>
      </c>
      <c r="I6" s="872">
        <v>1.2357301520081057</v>
      </c>
      <c r="J6" s="872">
        <v>1.111657906881961</v>
      </c>
      <c r="K6" s="871">
        <v>225984.7</v>
      </c>
      <c r="L6" s="872">
        <v>1</v>
      </c>
      <c r="M6" s="872">
        <v>0.98473638064224067</v>
      </c>
      <c r="N6" s="871">
        <v>229487.51</v>
      </c>
      <c r="O6" s="872">
        <v>1.0155002086424434</v>
      </c>
      <c r="P6" s="872">
        <v>1</v>
      </c>
      <c r="Q6" s="871">
        <v>307969.63</v>
      </c>
      <c r="R6" s="872">
        <v>1.3627897375353286</v>
      </c>
      <c r="S6" s="872">
        <v>1.3419886337169287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3245</v>
      </c>
      <c r="B7" s="874"/>
      <c r="C7" s="875"/>
      <c r="D7" s="875"/>
      <c r="E7" s="874"/>
      <c r="F7" s="875"/>
      <c r="G7" s="875"/>
      <c r="H7" s="874">
        <v>344.44</v>
      </c>
      <c r="I7" s="875"/>
      <c r="J7" s="875"/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3246</v>
      </c>
      <c r="B8" s="874"/>
      <c r="C8" s="875"/>
      <c r="D8" s="875"/>
      <c r="E8" s="874">
        <v>344.44</v>
      </c>
      <c r="F8" s="875"/>
      <c r="G8" s="875">
        <v>1</v>
      </c>
      <c r="H8" s="874"/>
      <c r="I8" s="875"/>
      <c r="J8" s="875"/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0" t="s">
        <v>3247</v>
      </c>
      <c r="B9" s="874">
        <v>14561610.219999999</v>
      </c>
      <c r="C9" s="875">
        <v>1</v>
      </c>
      <c r="D9" s="875">
        <v>0.90279850034893339</v>
      </c>
      <c r="E9" s="874">
        <v>16129413.389999993</v>
      </c>
      <c r="F9" s="875">
        <v>1.1076668820489823</v>
      </c>
      <c r="G9" s="875">
        <v>1</v>
      </c>
      <c r="H9" s="874">
        <v>17931685.779999979</v>
      </c>
      <c r="I9" s="875">
        <v>1.2314356385787106</v>
      </c>
      <c r="J9" s="875">
        <v>1.111738247785091</v>
      </c>
      <c r="K9" s="874">
        <v>225178</v>
      </c>
      <c r="L9" s="875">
        <v>1</v>
      </c>
      <c r="M9" s="875">
        <v>0.98655404014072479</v>
      </c>
      <c r="N9" s="874">
        <v>228247</v>
      </c>
      <c r="O9" s="875">
        <v>1.0136292177743829</v>
      </c>
      <c r="P9" s="875">
        <v>1</v>
      </c>
      <c r="Q9" s="874">
        <v>306435</v>
      </c>
      <c r="R9" s="875">
        <v>1.3608567444421746</v>
      </c>
      <c r="S9" s="875">
        <v>1.3425587192821811</v>
      </c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x14ac:dyDescent="0.3">
      <c r="A10" s="880" t="s">
        <v>3248</v>
      </c>
      <c r="B10" s="874">
        <v>6444889.0799999973</v>
      </c>
      <c r="C10" s="875">
        <v>1</v>
      </c>
      <c r="D10" s="875">
        <v>0.89648826220027433</v>
      </c>
      <c r="E10" s="874">
        <v>7189038.9999999991</v>
      </c>
      <c r="F10" s="875">
        <v>1.1154635728812268</v>
      </c>
      <c r="G10" s="875">
        <v>1</v>
      </c>
      <c r="H10" s="874">
        <v>7974720.0700000031</v>
      </c>
      <c r="I10" s="875">
        <v>1.2373711899476176</v>
      </c>
      <c r="J10" s="875">
        <v>1.1092887477728253</v>
      </c>
      <c r="K10" s="874"/>
      <c r="L10" s="875"/>
      <c r="M10" s="875"/>
      <c r="N10" s="874"/>
      <c r="O10" s="875"/>
      <c r="P10" s="875"/>
      <c r="Q10" s="874"/>
      <c r="R10" s="875"/>
      <c r="S10" s="875"/>
      <c r="T10" s="874"/>
      <c r="U10" s="875"/>
      <c r="V10" s="875"/>
      <c r="W10" s="874"/>
      <c r="X10" s="875"/>
      <c r="Y10" s="875"/>
      <c r="Z10" s="874"/>
      <c r="AA10" s="875"/>
      <c r="AB10" s="876"/>
    </row>
    <row r="11" spans="1:28" ht="14.4" customHeight="1" thickBot="1" x14ac:dyDescent="0.35">
      <c r="A11" s="881" t="s">
        <v>3249</v>
      </c>
      <c r="B11" s="877">
        <v>279280</v>
      </c>
      <c r="C11" s="878">
        <v>1</v>
      </c>
      <c r="D11" s="878">
        <v>0.81496317681330555</v>
      </c>
      <c r="E11" s="877">
        <v>342690.32999999996</v>
      </c>
      <c r="F11" s="878">
        <v>1.2270493053566311</v>
      </c>
      <c r="G11" s="878">
        <v>1</v>
      </c>
      <c r="H11" s="877">
        <v>396729</v>
      </c>
      <c r="I11" s="878">
        <v>1.4205421082784302</v>
      </c>
      <c r="J11" s="878">
        <v>1.1576895093596602</v>
      </c>
      <c r="K11" s="877">
        <v>806.69999999999993</v>
      </c>
      <c r="L11" s="878">
        <v>1</v>
      </c>
      <c r="M11" s="878">
        <v>0.65029705524340786</v>
      </c>
      <c r="N11" s="877">
        <v>1240.51</v>
      </c>
      <c r="O11" s="878">
        <v>1.5377587702987481</v>
      </c>
      <c r="P11" s="878">
        <v>1</v>
      </c>
      <c r="Q11" s="877">
        <v>1534.6299999999999</v>
      </c>
      <c r="R11" s="878">
        <v>1.9023552745754309</v>
      </c>
      <c r="S11" s="878">
        <v>1.2370960330831673</v>
      </c>
      <c r="T11" s="877"/>
      <c r="U11" s="878"/>
      <c r="V11" s="878"/>
      <c r="W11" s="877"/>
      <c r="X11" s="878"/>
      <c r="Y11" s="878"/>
      <c r="Z11" s="877"/>
      <c r="AA11" s="878"/>
      <c r="AB11" s="879"/>
    </row>
    <row r="12" spans="1:28" ht="14.4" customHeight="1" thickBot="1" x14ac:dyDescent="0.35"/>
    <row r="13" spans="1:28" ht="14.4" customHeight="1" x14ac:dyDescent="0.3">
      <c r="A13" s="870" t="s">
        <v>586</v>
      </c>
      <c r="B13" s="871">
        <v>12635904.740000006</v>
      </c>
      <c r="C13" s="872">
        <v>1</v>
      </c>
      <c r="D13" s="872">
        <v>0.90714714743293257</v>
      </c>
      <c r="E13" s="871">
        <v>13929277.930000002</v>
      </c>
      <c r="F13" s="872">
        <v>1.1023569911781399</v>
      </c>
      <c r="G13" s="872">
        <v>1</v>
      </c>
      <c r="H13" s="871">
        <v>15177953.870000001</v>
      </c>
      <c r="I13" s="872">
        <v>1.2011766614505195</v>
      </c>
      <c r="J13" s="873">
        <v>1.0896439819978521</v>
      </c>
    </row>
    <row r="14" spans="1:28" ht="14.4" customHeight="1" x14ac:dyDescent="0.3">
      <c r="A14" s="880" t="s">
        <v>3251</v>
      </c>
      <c r="B14" s="874">
        <v>12601475.740000006</v>
      </c>
      <c r="C14" s="875">
        <v>1</v>
      </c>
      <c r="D14" s="875">
        <v>0.90796647020321097</v>
      </c>
      <c r="E14" s="874">
        <v>13878789.750000002</v>
      </c>
      <c r="F14" s="875">
        <v>1.1013622560051046</v>
      </c>
      <c r="G14" s="875">
        <v>1</v>
      </c>
      <c r="H14" s="874">
        <v>15132240.500000002</v>
      </c>
      <c r="I14" s="875">
        <v>1.2008308242793153</v>
      </c>
      <c r="J14" s="876">
        <v>1.0903141248321022</v>
      </c>
    </row>
    <row r="15" spans="1:28" ht="14.4" customHeight="1" x14ac:dyDescent="0.3">
      <c r="A15" s="880" t="s">
        <v>3252</v>
      </c>
      <c r="B15" s="874">
        <v>34429.000000000015</v>
      </c>
      <c r="C15" s="875">
        <v>1</v>
      </c>
      <c r="D15" s="875">
        <v>0.68192198649268065</v>
      </c>
      <c r="E15" s="874">
        <v>50488.179999999978</v>
      </c>
      <c r="F15" s="875">
        <v>1.4664434052688129</v>
      </c>
      <c r="G15" s="875">
        <v>1</v>
      </c>
      <c r="H15" s="874">
        <v>45713.37</v>
      </c>
      <c r="I15" s="875">
        <v>1.3277577042609423</v>
      </c>
      <c r="J15" s="876">
        <v>0.90542717127058303</v>
      </c>
    </row>
    <row r="16" spans="1:28" ht="14.4" customHeight="1" x14ac:dyDescent="0.3">
      <c r="A16" s="882" t="s">
        <v>589</v>
      </c>
      <c r="B16" s="883">
        <v>6444889.0799999982</v>
      </c>
      <c r="C16" s="884">
        <v>1</v>
      </c>
      <c r="D16" s="884">
        <v>0.89653121664971613</v>
      </c>
      <c r="E16" s="883">
        <v>7188694.5600000024</v>
      </c>
      <c r="F16" s="884">
        <v>1.1154101289823912</v>
      </c>
      <c r="G16" s="884">
        <v>1</v>
      </c>
      <c r="H16" s="883">
        <v>7975408.9500000011</v>
      </c>
      <c r="I16" s="884">
        <v>1.237478077745289</v>
      </c>
      <c r="J16" s="885">
        <v>1.109437726618336</v>
      </c>
    </row>
    <row r="17" spans="1:10" ht="14.4" customHeight="1" x14ac:dyDescent="0.3">
      <c r="A17" s="880" t="s">
        <v>3251</v>
      </c>
      <c r="B17" s="874">
        <v>1577.78</v>
      </c>
      <c r="C17" s="875">
        <v>1</v>
      </c>
      <c r="D17" s="875">
        <v>2.2184751916548954E-2</v>
      </c>
      <c r="E17" s="874">
        <v>71120.02</v>
      </c>
      <c r="F17" s="875">
        <v>45.07600552675278</v>
      </c>
      <c r="G17" s="875">
        <v>1</v>
      </c>
      <c r="H17" s="874">
        <v>344.44</v>
      </c>
      <c r="I17" s="875">
        <v>0.21830673477924678</v>
      </c>
      <c r="J17" s="876">
        <v>4.8430807527894389E-3</v>
      </c>
    </row>
    <row r="18" spans="1:10" ht="14.4" customHeight="1" x14ac:dyDescent="0.3">
      <c r="A18" s="880" t="s">
        <v>3252</v>
      </c>
      <c r="B18" s="874">
        <v>6443311.299999998</v>
      </c>
      <c r="C18" s="875">
        <v>1</v>
      </c>
      <c r="D18" s="875">
        <v>0.90526783580407655</v>
      </c>
      <c r="E18" s="874">
        <v>7117574.5400000028</v>
      </c>
      <c r="F18" s="875">
        <v>1.1046454545817157</v>
      </c>
      <c r="G18" s="875">
        <v>1</v>
      </c>
      <c r="H18" s="874">
        <v>7975064.5100000007</v>
      </c>
      <c r="I18" s="875">
        <v>1.2377276432383459</v>
      </c>
      <c r="J18" s="876">
        <v>1.1204750249092577</v>
      </c>
    </row>
    <row r="19" spans="1:10" ht="14.4" customHeight="1" x14ac:dyDescent="0.3">
      <c r="A19" s="882" t="s">
        <v>3253</v>
      </c>
      <c r="B19" s="883">
        <v>85601</v>
      </c>
      <c r="C19" s="884">
        <v>1</v>
      </c>
      <c r="D19" s="884">
        <v>0.74579623272752615</v>
      </c>
      <c r="E19" s="883">
        <v>114778</v>
      </c>
      <c r="F19" s="884">
        <v>1.3408488218595578</v>
      </c>
      <c r="G19" s="884">
        <v>1</v>
      </c>
      <c r="H19" s="883">
        <v>145123</v>
      </c>
      <c r="I19" s="884">
        <v>1.6953423441314939</v>
      </c>
      <c r="J19" s="885">
        <v>1.2643799334367214</v>
      </c>
    </row>
    <row r="20" spans="1:10" ht="14.4" customHeight="1" x14ac:dyDescent="0.3">
      <c r="A20" s="880" t="s">
        <v>3251</v>
      </c>
      <c r="B20" s="874">
        <v>85601</v>
      </c>
      <c r="C20" s="875">
        <v>1</v>
      </c>
      <c r="D20" s="875">
        <v>0.74579623272752615</v>
      </c>
      <c r="E20" s="874">
        <v>114778</v>
      </c>
      <c r="F20" s="875">
        <v>1.3408488218595578</v>
      </c>
      <c r="G20" s="875">
        <v>1</v>
      </c>
      <c r="H20" s="874">
        <v>145123</v>
      </c>
      <c r="I20" s="875">
        <v>1.6953423441314939</v>
      </c>
      <c r="J20" s="876">
        <v>1.2643799334367214</v>
      </c>
    </row>
    <row r="21" spans="1:10" ht="14.4" customHeight="1" x14ac:dyDescent="0.3">
      <c r="A21" s="882" t="s">
        <v>3254</v>
      </c>
      <c r="B21" s="883">
        <v>2119384.4800000004</v>
      </c>
      <c r="C21" s="884">
        <v>1</v>
      </c>
      <c r="D21" s="884">
        <v>0.9089434506173466</v>
      </c>
      <c r="E21" s="883">
        <v>2331701.1399999997</v>
      </c>
      <c r="F21" s="884">
        <v>1.1001784536989716</v>
      </c>
      <c r="G21" s="884">
        <v>1</v>
      </c>
      <c r="H21" s="883">
        <v>2320032.2400000007</v>
      </c>
      <c r="I21" s="884">
        <v>1.0946726570348388</v>
      </c>
      <c r="J21" s="885">
        <v>0.99499554218170561</v>
      </c>
    </row>
    <row r="22" spans="1:10" ht="14.4" customHeight="1" x14ac:dyDescent="0.3">
      <c r="A22" s="880" t="s">
        <v>3251</v>
      </c>
      <c r="B22" s="874">
        <v>2119384.4800000004</v>
      </c>
      <c r="C22" s="875">
        <v>1</v>
      </c>
      <c r="D22" s="875">
        <v>0.91021430700562078</v>
      </c>
      <c r="E22" s="874">
        <v>2328445.5799999996</v>
      </c>
      <c r="F22" s="875">
        <v>1.0986423662024736</v>
      </c>
      <c r="G22" s="875">
        <v>1</v>
      </c>
      <c r="H22" s="874">
        <v>2316532.2400000007</v>
      </c>
      <c r="I22" s="875">
        <v>1.0930212341651195</v>
      </c>
      <c r="J22" s="876">
        <v>0.99488356519803267</v>
      </c>
    </row>
    <row r="23" spans="1:10" ht="14.4" customHeight="1" x14ac:dyDescent="0.3">
      <c r="A23" s="880" t="s">
        <v>3252</v>
      </c>
      <c r="B23" s="874"/>
      <c r="C23" s="875"/>
      <c r="D23" s="875"/>
      <c r="E23" s="874">
        <v>3255.5599999999995</v>
      </c>
      <c r="F23" s="875"/>
      <c r="G23" s="875">
        <v>1</v>
      </c>
      <c r="H23" s="874">
        <v>3500</v>
      </c>
      <c r="I23" s="875"/>
      <c r="J23" s="876">
        <v>1.0750838565408103</v>
      </c>
    </row>
    <row r="24" spans="1:10" ht="14.4" customHeight="1" x14ac:dyDescent="0.3">
      <c r="A24" s="882" t="s">
        <v>592</v>
      </c>
      <c r="B24" s="883"/>
      <c r="C24" s="884"/>
      <c r="D24" s="884"/>
      <c r="E24" s="883">
        <v>97035.530000000013</v>
      </c>
      <c r="F24" s="884"/>
      <c r="G24" s="884">
        <v>1</v>
      </c>
      <c r="H24" s="883">
        <v>684961.23000000103</v>
      </c>
      <c r="I24" s="884"/>
      <c r="J24" s="885">
        <v>7.0588703952047354</v>
      </c>
    </row>
    <row r="25" spans="1:10" ht="14.4" customHeight="1" x14ac:dyDescent="0.3">
      <c r="A25" s="880" t="s">
        <v>3251</v>
      </c>
      <c r="B25" s="874"/>
      <c r="C25" s="875"/>
      <c r="D25" s="875"/>
      <c r="E25" s="874">
        <v>12124.430000000002</v>
      </c>
      <c r="F25" s="875"/>
      <c r="G25" s="875">
        <v>1</v>
      </c>
      <c r="H25" s="874"/>
      <c r="I25" s="875"/>
      <c r="J25" s="876"/>
    </row>
    <row r="26" spans="1:10" ht="14.4" customHeight="1" thickBot="1" x14ac:dyDescent="0.35">
      <c r="A26" s="881" t="s">
        <v>3252</v>
      </c>
      <c r="B26" s="877"/>
      <c r="C26" s="878"/>
      <c r="D26" s="878"/>
      <c r="E26" s="877">
        <v>84911.1</v>
      </c>
      <c r="F26" s="878"/>
      <c r="G26" s="878">
        <v>1</v>
      </c>
      <c r="H26" s="877">
        <v>684961.23000000103</v>
      </c>
      <c r="I26" s="878"/>
      <c r="J26" s="879">
        <v>8.0668043400686251</v>
      </c>
    </row>
    <row r="27" spans="1:10" ht="14.4" customHeight="1" x14ac:dyDescent="0.3">
      <c r="A27" s="804" t="s">
        <v>328</v>
      </c>
    </row>
    <row r="28" spans="1:10" ht="14.4" customHeight="1" x14ac:dyDescent="0.3">
      <c r="A28" s="805" t="s">
        <v>1411</v>
      </c>
    </row>
    <row r="29" spans="1:10" ht="14.4" customHeight="1" x14ac:dyDescent="0.3">
      <c r="A29" s="804" t="s">
        <v>3255</v>
      </c>
    </row>
    <row r="30" spans="1:10" ht="14.4" customHeight="1" x14ac:dyDescent="0.3">
      <c r="A30" s="804" t="s">
        <v>3256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3267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88592</v>
      </c>
      <c r="C3" s="404">
        <f t="shared" si="0"/>
        <v>95140</v>
      </c>
      <c r="D3" s="438">
        <f t="shared" si="0"/>
        <v>105615</v>
      </c>
      <c r="E3" s="346">
        <f t="shared" si="0"/>
        <v>21285779.300000012</v>
      </c>
      <c r="F3" s="344">
        <f t="shared" si="0"/>
        <v>23661487.159999993</v>
      </c>
      <c r="G3" s="405">
        <f t="shared" si="0"/>
        <v>26303479.289999995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2016</v>
      </c>
      <c r="D5" s="886">
        <v>2017</v>
      </c>
      <c r="E5" s="866">
        <v>2015</v>
      </c>
      <c r="F5" s="867">
        <v>2016</v>
      </c>
      <c r="G5" s="886">
        <v>2017</v>
      </c>
    </row>
    <row r="6" spans="1:7" ht="14.4" customHeight="1" x14ac:dyDescent="0.3">
      <c r="A6" s="856" t="s">
        <v>1413</v>
      </c>
      <c r="B6" s="225">
        <v>947</v>
      </c>
      <c r="C6" s="225">
        <v>1294</v>
      </c>
      <c r="D6" s="225">
        <v>240</v>
      </c>
      <c r="E6" s="887">
        <v>143072.19999999998</v>
      </c>
      <c r="F6" s="887">
        <v>198522.20999999996</v>
      </c>
      <c r="G6" s="888">
        <v>41784.47</v>
      </c>
    </row>
    <row r="7" spans="1:7" ht="14.4" customHeight="1" x14ac:dyDescent="0.3">
      <c r="A7" s="857" t="s">
        <v>1414</v>
      </c>
      <c r="B7" s="849"/>
      <c r="C7" s="849">
        <v>439</v>
      </c>
      <c r="D7" s="849">
        <v>929</v>
      </c>
      <c r="E7" s="889"/>
      <c r="F7" s="889">
        <v>74196.66</v>
      </c>
      <c r="G7" s="890">
        <v>160001.10999999999</v>
      </c>
    </row>
    <row r="8" spans="1:7" ht="14.4" customHeight="1" x14ac:dyDescent="0.3">
      <c r="A8" s="857" t="s">
        <v>1415</v>
      </c>
      <c r="B8" s="849">
        <v>41</v>
      </c>
      <c r="C8" s="849">
        <v>306</v>
      </c>
      <c r="D8" s="849">
        <v>531</v>
      </c>
      <c r="E8" s="889">
        <v>7764.45</v>
      </c>
      <c r="F8" s="889">
        <v>53335.569999999992</v>
      </c>
      <c r="G8" s="890">
        <v>105473.36999999998</v>
      </c>
    </row>
    <row r="9" spans="1:7" ht="14.4" customHeight="1" x14ac:dyDescent="0.3">
      <c r="A9" s="857" t="s">
        <v>3251</v>
      </c>
      <c r="B9" s="849">
        <v>47582</v>
      </c>
      <c r="C9" s="849">
        <v>51436</v>
      </c>
      <c r="D9" s="849">
        <v>53713</v>
      </c>
      <c r="E9" s="889">
        <v>14808039.000000004</v>
      </c>
      <c r="F9" s="889">
        <v>16405257.780000003</v>
      </c>
      <c r="G9" s="890">
        <v>17594240.18</v>
      </c>
    </row>
    <row r="10" spans="1:7" ht="14.4" customHeight="1" x14ac:dyDescent="0.3">
      <c r="A10" s="857" t="s">
        <v>1416</v>
      </c>
      <c r="B10" s="849">
        <v>2353</v>
      </c>
      <c r="C10" s="849">
        <v>1364</v>
      </c>
      <c r="D10" s="849">
        <v>1862</v>
      </c>
      <c r="E10" s="889">
        <v>362944.47999999986</v>
      </c>
      <c r="F10" s="889">
        <v>225081.14000000004</v>
      </c>
      <c r="G10" s="890">
        <v>308046.7099999999</v>
      </c>
    </row>
    <row r="11" spans="1:7" ht="14.4" customHeight="1" x14ac:dyDescent="0.3">
      <c r="A11" s="857" t="s">
        <v>3257</v>
      </c>
      <c r="B11" s="849">
        <v>2173</v>
      </c>
      <c r="C11" s="849">
        <v>1226</v>
      </c>
      <c r="D11" s="849"/>
      <c r="E11" s="889">
        <v>363615.56999999995</v>
      </c>
      <c r="F11" s="889">
        <v>212390.02000000002</v>
      </c>
      <c r="G11" s="890"/>
    </row>
    <row r="12" spans="1:7" ht="14.4" customHeight="1" x14ac:dyDescent="0.3">
      <c r="A12" s="857" t="s">
        <v>1417</v>
      </c>
      <c r="B12" s="849"/>
      <c r="C12" s="849"/>
      <c r="D12" s="849">
        <v>33</v>
      </c>
      <c r="E12" s="889"/>
      <c r="F12" s="889"/>
      <c r="G12" s="890">
        <v>9166.66</v>
      </c>
    </row>
    <row r="13" spans="1:7" ht="14.4" customHeight="1" x14ac:dyDescent="0.3">
      <c r="A13" s="857" t="s">
        <v>3258</v>
      </c>
      <c r="B13" s="849"/>
      <c r="C13" s="849">
        <v>16</v>
      </c>
      <c r="D13" s="849"/>
      <c r="E13" s="889"/>
      <c r="F13" s="889">
        <v>3859.9800000000005</v>
      </c>
      <c r="G13" s="890"/>
    </row>
    <row r="14" spans="1:7" ht="14.4" customHeight="1" x14ac:dyDescent="0.3">
      <c r="A14" s="857" t="s">
        <v>3259</v>
      </c>
      <c r="B14" s="849">
        <v>2136</v>
      </c>
      <c r="C14" s="849"/>
      <c r="D14" s="849"/>
      <c r="E14" s="889">
        <v>325996.65000000008</v>
      </c>
      <c r="F14" s="889"/>
      <c r="G14" s="890"/>
    </row>
    <row r="15" spans="1:7" ht="14.4" customHeight="1" x14ac:dyDescent="0.3">
      <c r="A15" s="857" t="s">
        <v>1418</v>
      </c>
      <c r="B15" s="849"/>
      <c r="C15" s="849">
        <v>351</v>
      </c>
      <c r="D15" s="849">
        <v>245</v>
      </c>
      <c r="E15" s="889"/>
      <c r="F15" s="889">
        <v>65770.029999999984</v>
      </c>
      <c r="G15" s="890">
        <v>49351.119999999988</v>
      </c>
    </row>
    <row r="16" spans="1:7" ht="14.4" customHeight="1" x14ac:dyDescent="0.3">
      <c r="A16" s="857" t="s">
        <v>1419</v>
      </c>
      <c r="B16" s="849">
        <v>2542</v>
      </c>
      <c r="C16" s="849">
        <v>1932</v>
      </c>
      <c r="D16" s="849">
        <v>1576</v>
      </c>
      <c r="E16" s="889">
        <v>367004.43999999983</v>
      </c>
      <c r="F16" s="889">
        <v>299968.90999999997</v>
      </c>
      <c r="G16" s="890">
        <v>243109.98</v>
      </c>
    </row>
    <row r="17" spans="1:7" ht="14.4" customHeight="1" x14ac:dyDescent="0.3">
      <c r="A17" s="857" t="s">
        <v>1420</v>
      </c>
      <c r="B17" s="849">
        <v>2347</v>
      </c>
      <c r="C17" s="849">
        <v>1271</v>
      </c>
      <c r="D17" s="849">
        <v>1840</v>
      </c>
      <c r="E17" s="889">
        <v>387240.04000000004</v>
      </c>
      <c r="F17" s="889">
        <v>212661.13</v>
      </c>
      <c r="G17" s="890">
        <v>322698.93000000011</v>
      </c>
    </row>
    <row r="18" spans="1:7" ht="14.4" customHeight="1" x14ac:dyDescent="0.3">
      <c r="A18" s="857" t="s">
        <v>3260</v>
      </c>
      <c r="B18" s="849">
        <v>2470</v>
      </c>
      <c r="C18" s="849">
        <v>1973</v>
      </c>
      <c r="D18" s="849"/>
      <c r="E18" s="889">
        <v>430795.57999999996</v>
      </c>
      <c r="F18" s="889">
        <v>345635.57000000012</v>
      </c>
      <c r="G18" s="890"/>
    </row>
    <row r="19" spans="1:7" ht="14.4" customHeight="1" x14ac:dyDescent="0.3">
      <c r="A19" s="857" t="s">
        <v>1421</v>
      </c>
      <c r="B19" s="849">
        <v>3317</v>
      </c>
      <c r="C19" s="849">
        <v>3268</v>
      </c>
      <c r="D19" s="849">
        <v>3472</v>
      </c>
      <c r="E19" s="889">
        <v>503032.26</v>
      </c>
      <c r="F19" s="889">
        <v>522102.22000000009</v>
      </c>
      <c r="G19" s="890">
        <v>563942.24000000011</v>
      </c>
    </row>
    <row r="20" spans="1:7" ht="14.4" customHeight="1" x14ac:dyDescent="0.3">
      <c r="A20" s="857" t="s">
        <v>3261</v>
      </c>
      <c r="B20" s="849">
        <v>3</v>
      </c>
      <c r="C20" s="849"/>
      <c r="D20" s="849"/>
      <c r="E20" s="889">
        <v>438.89</v>
      </c>
      <c r="F20" s="889"/>
      <c r="G20" s="890"/>
    </row>
    <row r="21" spans="1:7" ht="14.4" customHeight="1" x14ac:dyDescent="0.3">
      <c r="A21" s="857" t="s">
        <v>1422</v>
      </c>
      <c r="B21" s="849">
        <v>2457</v>
      </c>
      <c r="C21" s="849">
        <v>2823</v>
      </c>
      <c r="D21" s="849">
        <v>2726</v>
      </c>
      <c r="E21" s="889">
        <v>395033.3899999999</v>
      </c>
      <c r="F21" s="889">
        <v>469468.90000000008</v>
      </c>
      <c r="G21" s="890">
        <v>447770.01999999996</v>
      </c>
    </row>
    <row r="22" spans="1:7" ht="14.4" customHeight="1" x14ac:dyDescent="0.3">
      <c r="A22" s="857" t="s">
        <v>1423</v>
      </c>
      <c r="B22" s="849">
        <v>9</v>
      </c>
      <c r="C22" s="849">
        <v>5</v>
      </c>
      <c r="D22" s="849">
        <v>30</v>
      </c>
      <c r="E22" s="889">
        <v>2772.2400000000002</v>
      </c>
      <c r="F22" s="889">
        <v>955.56</v>
      </c>
      <c r="G22" s="890">
        <v>4322.2099999999991</v>
      </c>
    </row>
    <row r="23" spans="1:7" ht="14.4" customHeight="1" x14ac:dyDescent="0.3">
      <c r="A23" s="857" t="s">
        <v>1424</v>
      </c>
      <c r="B23" s="849"/>
      <c r="C23" s="849">
        <v>283</v>
      </c>
      <c r="D23" s="849">
        <v>2962</v>
      </c>
      <c r="E23" s="889"/>
      <c r="F23" s="889">
        <v>43604.450000000004</v>
      </c>
      <c r="G23" s="890">
        <v>485855.53000000014</v>
      </c>
    </row>
    <row r="24" spans="1:7" ht="14.4" customHeight="1" x14ac:dyDescent="0.3">
      <c r="A24" s="857" t="s">
        <v>1425</v>
      </c>
      <c r="B24" s="849">
        <v>4</v>
      </c>
      <c r="C24" s="849">
        <v>3</v>
      </c>
      <c r="D24" s="849">
        <v>4</v>
      </c>
      <c r="E24" s="889">
        <v>1605.5500000000002</v>
      </c>
      <c r="F24" s="889">
        <v>1855.56</v>
      </c>
      <c r="G24" s="890">
        <v>905.55</v>
      </c>
    </row>
    <row r="25" spans="1:7" ht="14.4" customHeight="1" x14ac:dyDescent="0.3">
      <c r="A25" s="857" t="s">
        <v>1426</v>
      </c>
      <c r="B25" s="849"/>
      <c r="C25" s="849"/>
      <c r="D25" s="849">
        <v>1905</v>
      </c>
      <c r="E25" s="889"/>
      <c r="F25" s="889"/>
      <c r="G25" s="890">
        <v>303504.4599999999</v>
      </c>
    </row>
    <row r="26" spans="1:7" ht="14.4" customHeight="1" x14ac:dyDescent="0.3">
      <c r="A26" s="857" t="s">
        <v>1428</v>
      </c>
      <c r="B26" s="849"/>
      <c r="C26" s="849">
        <v>1682</v>
      </c>
      <c r="D26" s="849">
        <v>701</v>
      </c>
      <c r="E26" s="889"/>
      <c r="F26" s="889">
        <v>264403.31999999995</v>
      </c>
      <c r="G26" s="890">
        <v>115596.64</v>
      </c>
    </row>
    <row r="27" spans="1:7" ht="14.4" customHeight="1" x14ac:dyDescent="0.3">
      <c r="A27" s="857" t="s">
        <v>3262</v>
      </c>
      <c r="B27" s="849">
        <v>3</v>
      </c>
      <c r="C27" s="849"/>
      <c r="D27" s="849"/>
      <c r="E27" s="889">
        <v>753.33999999999992</v>
      </c>
      <c r="F27" s="889"/>
      <c r="G27" s="890"/>
    </row>
    <row r="28" spans="1:7" ht="14.4" customHeight="1" x14ac:dyDescent="0.3">
      <c r="A28" s="857" t="s">
        <v>1429</v>
      </c>
      <c r="B28" s="849"/>
      <c r="C28" s="849">
        <v>497</v>
      </c>
      <c r="D28" s="849">
        <v>947</v>
      </c>
      <c r="E28" s="889"/>
      <c r="F28" s="889">
        <v>83486.66</v>
      </c>
      <c r="G28" s="890">
        <v>161337.79000000004</v>
      </c>
    </row>
    <row r="29" spans="1:7" ht="14.4" customHeight="1" x14ac:dyDescent="0.3">
      <c r="A29" s="857" t="s">
        <v>3263</v>
      </c>
      <c r="B29" s="849">
        <v>508</v>
      </c>
      <c r="C29" s="849"/>
      <c r="D29" s="849"/>
      <c r="E29" s="889">
        <v>81035.569999999992</v>
      </c>
      <c r="F29" s="889"/>
      <c r="G29" s="890"/>
    </row>
    <row r="30" spans="1:7" ht="14.4" customHeight="1" x14ac:dyDescent="0.3">
      <c r="A30" s="857" t="s">
        <v>1430</v>
      </c>
      <c r="B30" s="849"/>
      <c r="C30" s="849">
        <v>2562</v>
      </c>
      <c r="D30" s="849">
        <v>3123</v>
      </c>
      <c r="E30" s="889"/>
      <c r="F30" s="889">
        <v>448636.71999999991</v>
      </c>
      <c r="G30" s="890">
        <v>547102.23</v>
      </c>
    </row>
    <row r="31" spans="1:7" ht="14.4" customHeight="1" x14ac:dyDescent="0.3">
      <c r="A31" s="857" t="s">
        <v>1431</v>
      </c>
      <c r="B31" s="849">
        <v>2426</v>
      </c>
      <c r="C31" s="849">
        <v>2477</v>
      </c>
      <c r="D31" s="849">
        <v>2689</v>
      </c>
      <c r="E31" s="889">
        <v>386185.55999999994</v>
      </c>
      <c r="F31" s="889">
        <v>408613.33999999997</v>
      </c>
      <c r="G31" s="890">
        <v>441219.97000000009</v>
      </c>
    </row>
    <row r="32" spans="1:7" ht="14.4" customHeight="1" x14ac:dyDescent="0.3">
      <c r="A32" s="857" t="s">
        <v>1432</v>
      </c>
      <c r="B32" s="849">
        <v>4131</v>
      </c>
      <c r="C32" s="849">
        <v>3963</v>
      </c>
      <c r="D32" s="849">
        <v>5335</v>
      </c>
      <c r="E32" s="889">
        <v>617897.80000000005</v>
      </c>
      <c r="F32" s="889">
        <v>620139.19999999995</v>
      </c>
      <c r="G32" s="890">
        <v>844223.37000000023</v>
      </c>
    </row>
    <row r="33" spans="1:7" ht="14.4" customHeight="1" x14ac:dyDescent="0.3">
      <c r="A33" s="857" t="s">
        <v>1433</v>
      </c>
      <c r="B33" s="849"/>
      <c r="C33" s="849"/>
      <c r="D33" s="849">
        <v>827</v>
      </c>
      <c r="E33" s="889"/>
      <c r="F33" s="889"/>
      <c r="G33" s="890">
        <v>140163.32999999996</v>
      </c>
    </row>
    <row r="34" spans="1:7" ht="14.4" customHeight="1" x14ac:dyDescent="0.3">
      <c r="A34" s="857" t="s">
        <v>3264</v>
      </c>
      <c r="B34" s="849"/>
      <c r="C34" s="849"/>
      <c r="D34" s="849">
        <v>34</v>
      </c>
      <c r="E34" s="889"/>
      <c r="F34" s="889"/>
      <c r="G34" s="890">
        <v>7394.4599999999991</v>
      </c>
    </row>
    <row r="35" spans="1:7" ht="14.4" customHeight="1" x14ac:dyDescent="0.3">
      <c r="A35" s="857" t="s">
        <v>3265</v>
      </c>
      <c r="B35" s="849">
        <v>754</v>
      </c>
      <c r="C35" s="849">
        <v>673</v>
      </c>
      <c r="D35" s="849"/>
      <c r="E35" s="889">
        <v>119331.09000000001</v>
      </c>
      <c r="F35" s="889">
        <v>118238.9</v>
      </c>
      <c r="G35" s="890"/>
    </row>
    <row r="36" spans="1:7" ht="14.4" customHeight="1" x14ac:dyDescent="0.3">
      <c r="A36" s="857" t="s">
        <v>1435</v>
      </c>
      <c r="B36" s="849">
        <v>1621</v>
      </c>
      <c r="C36" s="849">
        <v>1338</v>
      </c>
      <c r="D36" s="849">
        <v>1341</v>
      </c>
      <c r="E36" s="889">
        <v>247698.89</v>
      </c>
      <c r="F36" s="889">
        <v>210703.33000000002</v>
      </c>
      <c r="G36" s="890">
        <v>217346.63</v>
      </c>
    </row>
    <row r="37" spans="1:7" ht="14.4" customHeight="1" x14ac:dyDescent="0.3">
      <c r="A37" s="857" t="s">
        <v>1436</v>
      </c>
      <c r="B37" s="849"/>
      <c r="C37" s="849">
        <v>732</v>
      </c>
      <c r="D37" s="849">
        <v>840</v>
      </c>
      <c r="E37" s="889"/>
      <c r="F37" s="889">
        <v>117452.23999999999</v>
      </c>
      <c r="G37" s="890">
        <v>131025.54000000001</v>
      </c>
    </row>
    <row r="38" spans="1:7" ht="14.4" customHeight="1" x14ac:dyDescent="0.3">
      <c r="A38" s="857" t="s">
        <v>1437</v>
      </c>
      <c r="B38" s="849">
        <v>2364</v>
      </c>
      <c r="C38" s="849">
        <v>2512</v>
      </c>
      <c r="D38" s="849">
        <v>1110</v>
      </c>
      <c r="E38" s="889">
        <v>378653.34999999992</v>
      </c>
      <c r="F38" s="889">
        <v>420110.01999999996</v>
      </c>
      <c r="G38" s="890">
        <v>199225.58999999994</v>
      </c>
    </row>
    <row r="39" spans="1:7" ht="14.4" customHeight="1" x14ac:dyDescent="0.3">
      <c r="A39" s="857" t="s">
        <v>1438</v>
      </c>
      <c r="B39" s="849">
        <v>3514</v>
      </c>
      <c r="C39" s="849">
        <v>4208</v>
      </c>
      <c r="D39" s="849">
        <v>4281</v>
      </c>
      <c r="E39" s="889">
        <v>570071.10999999987</v>
      </c>
      <c r="F39" s="889">
        <v>703753.32</v>
      </c>
      <c r="G39" s="890">
        <v>727186.70000000007</v>
      </c>
    </row>
    <row r="40" spans="1:7" ht="14.4" customHeight="1" x14ac:dyDescent="0.3">
      <c r="A40" s="857" t="s">
        <v>1439</v>
      </c>
      <c r="B40" s="849">
        <v>14</v>
      </c>
      <c r="C40" s="849">
        <v>11</v>
      </c>
      <c r="D40" s="849">
        <v>6</v>
      </c>
      <c r="E40" s="889">
        <v>5177.78</v>
      </c>
      <c r="F40" s="889">
        <v>4488.8900000000003</v>
      </c>
      <c r="G40" s="890">
        <v>1250</v>
      </c>
    </row>
    <row r="41" spans="1:7" ht="14.4" customHeight="1" x14ac:dyDescent="0.3">
      <c r="A41" s="857" t="s">
        <v>1440</v>
      </c>
      <c r="B41" s="849">
        <v>2</v>
      </c>
      <c r="C41" s="849"/>
      <c r="D41" s="849">
        <v>4</v>
      </c>
      <c r="E41" s="889">
        <v>50</v>
      </c>
      <c r="F41" s="889"/>
      <c r="G41" s="890">
        <v>888.90000000000009</v>
      </c>
    </row>
    <row r="42" spans="1:7" ht="14.4" customHeight="1" x14ac:dyDescent="0.3">
      <c r="A42" s="857" t="s">
        <v>1441</v>
      </c>
      <c r="B42" s="849">
        <v>885</v>
      </c>
      <c r="C42" s="849">
        <v>3640</v>
      </c>
      <c r="D42" s="849">
        <v>4807</v>
      </c>
      <c r="E42" s="889">
        <v>156071.12</v>
      </c>
      <c r="F42" s="889">
        <v>679728.90999999992</v>
      </c>
      <c r="G42" s="890">
        <v>871375.57000000007</v>
      </c>
    </row>
    <row r="43" spans="1:7" ht="14.4" customHeight="1" x14ac:dyDescent="0.3">
      <c r="A43" s="857" t="s">
        <v>3266</v>
      </c>
      <c r="B43" s="849">
        <v>759</v>
      </c>
      <c r="C43" s="849"/>
      <c r="D43" s="849"/>
      <c r="E43" s="889">
        <v>120423.37999999999</v>
      </c>
      <c r="F43" s="889"/>
      <c r="G43" s="890"/>
    </row>
    <row r="44" spans="1:7" ht="14.4" customHeight="1" x14ac:dyDescent="0.3">
      <c r="A44" s="857" t="s">
        <v>1442</v>
      </c>
      <c r="B44" s="849"/>
      <c r="C44" s="849"/>
      <c r="D44" s="849">
        <v>1575</v>
      </c>
      <c r="E44" s="889"/>
      <c r="F44" s="889"/>
      <c r="G44" s="890">
        <v>256401.09</v>
      </c>
    </row>
    <row r="45" spans="1:7" ht="14.4" customHeight="1" x14ac:dyDescent="0.3">
      <c r="A45" s="857" t="s">
        <v>1443</v>
      </c>
      <c r="B45" s="849"/>
      <c r="C45" s="849">
        <v>3</v>
      </c>
      <c r="D45" s="849">
        <v>4</v>
      </c>
      <c r="E45" s="889"/>
      <c r="F45" s="889">
        <v>838.90000000000009</v>
      </c>
      <c r="G45" s="890">
        <v>633.33000000000004</v>
      </c>
    </row>
    <row r="46" spans="1:7" ht="14.4" customHeight="1" x14ac:dyDescent="0.3">
      <c r="A46" s="857" t="s">
        <v>1444</v>
      </c>
      <c r="B46" s="849"/>
      <c r="C46" s="849">
        <v>1</v>
      </c>
      <c r="D46" s="849"/>
      <c r="E46" s="889"/>
      <c r="F46" s="889">
        <v>455.56</v>
      </c>
      <c r="G46" s="890"/>
    </row>
    <row r="47" spans="1:7" ht="14.4" customHeight="1" x14ac:dyDescent="0.3">
      <c r="A47" s="857" t="s">
        <v>1445</v>
      </c>
      <c r="B47" s="849"/>
      <c r="C47" s="849"/>
      <c r="D47" s="849">
        <v>75</v>
      </c>
      <c r="E47" s="889"/>
      <c r="F47" s="889"/>
      <c r="G47" s="890">
        <v>15527.79</v>
      </c>
    </row>
    <row r="48" spans="1:7" ht="14.4" customHeight="1" x14ac:dyDescent="0.3">
      <c r="A48" s="857" t="s">
        <v>1446</v>
      </c>
      <c r="B48" s="849"/>
      <c r="C48" s="849">
        <v>295</v>
      </c>
      <c r="D48" s="849">
        <v>2195</v>
      </c>
      <c r="E48" s="889"/>
      <c r="F48" s="889">
        <v>49276.669999999991</v>
      </c>
      <c r="G48" s="890">
        <v>328342.21000000008</v>
      </c>
    </row>
    <row r="49" spans="1:7" ht="14.4" customHeight="1" x14ac:dyDescent="0.3">
      <c r="A49" s="857" t="s">
        <v>1448</v>
      </c>
      <c r="B49" s="849"/>
      <c r="C49" s="849">
        <v>3</v>
      </c>
      <c r="D49" s="849">
        <v>2732</v>
      </c>
      <c r="E49" s="889"/>
      <c r="F49" s="889">
        <v>1044.44</v>
      </c>
      <c r="G49" s="890">
        <v>498724.47000000003</v>
      </c>
    </row>
    <row r="50" spans="1:7" ht="14.4" customHeight="1" x14ac:dyDescent="0.3">
      <c r="A50" s="857" t="s">
        <v>1449</v>
      </c>
      <c r="B50" s="849">
        <v>10</v>
      </c>
      <c r="C50" s="849"/>
      <c r="D50" s="849">
        <v>1</v>
      </c>
      <c r="E50" s="889">
        <v>2338.9100000000003</v>
      </c>
      <c r="F50" s="889"/>
      <c r="G50" s="890">
        <v>344.44</v>
      </c>
    </row>
    <row r="51" spans="1:7" ht="14.4" customHeight="1" x14ac:dyDescent="0.3">
      <c r="A51" s="857" t="s">
        <v>1450</v>
      </c>
      <c r="B51" s="849">
        <v>4</v>
      </c>
      <c r="C51" s="849">
        <v>1928</v>
      </c>
      <c r="D51" s="849">
        <v>158</v>
      </c>
      <c r="E51" s="889">
        <v>1208.8899999999999</v>
      </c>
      <c r="F51" s="889">
        <v>293426.63999999996</v>
      </c>
      <c r="G51" s="890">
        <v>24790.019999999997</v>
      </c>
    </row>
    <row r="52" spans="1:7" ht="14.4" customHeight="1" x14ac:dyDescent="0.3">
      <c r="A52" s="857" t="s">
        <v>1451</v>
      </c>
      <c r="B52" s="849">
        <v>1873</v>
      </c>
      <c r="C52" s="849">
        <v>625</v>
      </c>
      <c r="D52" s="849">
        <v>664</v>
      </c>
      <c r="E52" s="889">
        <v>278508.86999999994</v>
      </c>
      <c r="F52" s="889">
        <v>102024.41000000003</v>
      </c>
      <c r="G52" s="890">
        <v>110796.68</v>
      </c>
    </row>
    <row r="53" spans="1:7" ht="14.4" customHeight="1" x14ac:dyDescent="0.3">
      <c r="A53" s="857" t="s">
        <v>1452</v>
      </c>
      <c r="B53" s="849">
        <v>7</v>
      </c>
      <c r="C53" s="849"/>
      <c r="D53" s="849">
        <v>0</v>
      </c>
      <c r="E53" s="889">
        <v>1662.2299999999998</v>
      </c>
      <c r="F53" s="889"/>
      <c r="G53" s="890">
        <v>0</v>
      </c>
    </row>
    <row r="54" spans="1:7" ht="14.4" customHeight="1" thickBot="1" x14ac:dyDescent="0.35">
      <c r="A54" s="893" t="s">
        <v>1453</v>
      </c>
      <c r="B54" s="851">
        <v>1336</v>
      </c>
      <c r="C54" s="851"/>
      <c r="D54" s="851">
        <v>98</v>
      </c>
      <c r="E54" s="891">
        <v>219356.67000000004</v>
      </c>
      <c r="F54" s="891"/>
      <c r="G54" s="892">
        <v>22410.000000000007</v>
      </c>
    </row>
    <row r="55" spans="1:7" ht="14.4" customHeight="1" x14ac:dyDescent="0.3">
      <c r="A55" s="804" t="s">
        <v>328</v>
      </c>
    </row>
    <row r="56" spans="1:7" ht="14.4" customHeight="1" x14ac:dyDescent="0.3">
      <c r="A56" s="805" t="s">
        <v>1411</v>
      </c>
    </row>
    <row r="57" spans="1:7" ht="14.4" customHeight="1" x14ac:dyDescent="0.3">
      <c r="A57" s="804" t="s">
        <v>3255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9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3463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329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88867.22</v>
      </c>
      <c r="H3" s="208">
        <f t="shared" si="0"/>
        <v>21511763.999999996</v>
      </c>
      <c r="I3" s="78"/>
      <c r="J3" s="78"/>
      <c r="K3" s="208">
        <f t="shared" si="0"/>
        <v>95421.1</v>
      </c>
      <c r="L3" s="208">
        <f t="shared" si="0"/>
        <v>23890974.669999987</v>
      </c>
      <c r="M3" s="78"/>
      <c r="N3" s="78"/>
      <c r="O3" s="208">
        <f t="shared" si="0"/>
        <v>105942</v>
      </c>
      <c r="P3" s="208">
        <f t="shared" si="0"/>
        <v>26611448.919999994</v>
      </c>
      <c r="Q3" s="79">
        <f>IF(L3=0,0,P3/L3)</f>
        <v>1.1138703752181414</v>
      </c>
      <c r="R3" s="209">
        <f>IF(O3=0,0,P3/O3)</f>
        <v>251.18884786014985</v>
      </c>
    </row>
    <row r="4" spans="1:18" ht="14.4" customHeight="1" x14ac:dyDescent="0.3">
      <c r="A4" s="630" t="s">
        <v>285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2016</v>
      </c>
      <c r="L4" s="635"/>
      <c r="M4" s="206"/>
      <c r="N4" s="206"/>
      <c r="O4" s="634">
        <v>2017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3268</v>
      </c>
      <c r="C6" s="825" t="s">
        <v>589</v>
      </c>
      <c r="D6" s="825" t="s">
        <v>3269</v>
      </c>
      <c r="E6" s="825" t="s">
        <v>3270</v>
      </c>
      <c r="F6" s="825" t="s">
        <v>3271</v>
      </c>
      <c r="G6" s="225"/>
      <c r="H6" s="225"/>
      <c r="I6" s="825"/>
      <c r="J6" s="825"/>
      <c r="K6" s="225"/>
      <c r="L6" s="225"/>
      <c r="M6" s="825"/>
      <c r="N6" s="825"/>
      <c r="O6" s="225">
        <v>1</v>
      </c>
      <c r="P6" s="225">
        <v>344.44</v>
      </c>
      <c r="Q6" s="830"/>
      <c r="R6" s="848">
        <v>344.44</v>
      </c>
    </row>
    <row r="7" spans="1:18" ht="14.4" customHeight="1" x14ac:dyDescent="0.3">
      <c r="A7" s="831"/>
      <c r="B7" s="832" t="s">
        <v>3272</v>
      </c>
      <c r="C7" s="832" t="s">
        <v>586</v>
      </c>
      <c r="D7" s="832" t="s">
        <v>3273</v>
      </c>
      <c r="E7" s="832" t="s">
        <v>3274</v>
      </c>
      <c r="F7" s="832"/>
      <c r="G7" s="849">
        <v>2</v>
      </c>
      <c r="H7" s="849">
        <v>2016</v>
      </c>
      <c r="I7" s="832">
        <v>0.18181818181818182</v>
      </c>
      <c r="J7" s="832">
        <v>1008</v>
      </c>
      <c r="K7" s="849">
        <v>11</v>
      </c>
      <c r="L7" s="849">
        <v>11088</v>
      </c>
      <c r="M7" s="832">
        <v>1</v>
      </c>
      <c r="N7" s="832">
        <v>1008</v>
      </c>
      <c r="O7" s="849">
        <v>13</v>
      </c>
      <c r="P7" s="849">
        <v>13104</v>
      </c>
      <c r="Q7" s="837">
        <v>1.1818181818181819</v>
      </c>
      <c r="R7" s="850">
        <v>1008</v>
      </c>
    </row>
    <row r="8" spans="1:18" ht="14.4" customHeight="1" x14ac:dyDescent="0.3">
      <c r="A8" s="831"/>
      <c r="B8" s="832" t="s">
        <v>3272</v>
      </c>
      <c r="C8" s="832" t="s">
        <v>586</v>
      </c>
      <c r="D8" s="832" t="s">
        <v>3273</v>
      </c>
      <c r="E8" s="832" t="s">
        <v>3275</v>
      </c>
      <c r="F8" s="832"/>
      <c r="G8" s="849"/>
      <c r="H8" s="849"/>
      <c r="I8" s="832"/>
      <c r="J8" s="832"/>
      <c r="K8" s="849">
        <v>1</v>
      </c>
      <c r="L8" s="849">
        <v>113</v>
      </c>
      <c r="M8" s="832">
        <v>1</v>
      </c>
      <c r="N8" s="832">
        <v>113</v>
      </c>
      <c r="O8" s="849"/>
      <c r="P8" s="849"/>
      <c r="Q8" s="837"/>
      <c r="R8" s="850"/>
    </row>
    <row r="9" spans="1:18" ht="14.4" customHeight="1" x14ac:dyDescent="0.3">
      <c r="A9" s="831"/>
      <c r="B9" s="832" t="s">
        <v>3272</v>
      </c>
      <c r="C9" s="832" t="s">
        <v>586</v>
      </c>
      <c r="D9" s="832" t="s">
        <v>3273</v>
      </c>
      <c r="E9" s="832" t="s">
        <v>3276</v>
      </c>
      <c r="F9" s="832"/>
      <c r="G9" s="849">
        <v>3</v>
      </c>
      <c r="H9" s="849">
        <v>1788</v>
      </c>
      <c r="I9" s="832"/>
      <c r="J9" s="832">
        <v>596</v>
      </c>
      <c r="K9" s="849"/>
      <c r="L9" s="849"/>
      <c r="M9" s="832"/>
      <c r="N9" s="832"/>
      <c r="O9" s="849"/>
      <c r="P9" s="849"/>
      <c r="Q9" s="837"/>
      <c r="R9" s="850"/>
    </row>
    <row r="10" spans="1:18" ht="14.4" customHeight="1" x14ac:dyDescent="0.3">
      <c r="A10" s="831"/>
      <c r="B10" s="832" t="s">
        <v>3272</v>
      </c>
      <c r="C10" s="832" t="s">
        <v>586</v>
      </c>
      <c r="D10" s="832" t="s">
        <v>3273</v>
      </c>
      <c r="E10" s="832" t="s">
        <v>3277</v>
      </c>
      <c r="F10" s="832"/>
      <c r="G10" s="849">
        <v>3</v>
      </c>
      <c r="H10" s="849">
        <v>1998</v>
      </c>
      <c r="I10" s="832"/>
      <c r="J10" s="832">
        <v>666</v>
      </c>
      <c r="K10" s="849"/>
      <c r="L10" s="849"/>
      <c r="M10" s="832"/>
      <c r="N10" s="832"/>
      <c r="O10" s="849"/>
      <c r="P10" s="849"/>
      <c r="Q10" s="837"/>
      <c r="R10" s="850"/>
    </row>
    <row r="11" spans="1:18" ht="14.4" customHeight="1" x14ac:dyDescent="0.3">
      <c r="A11" s="831"/>
      <c r="B11" s="832" t="s">
        <v>3272</v>
      </c>
      <c r="C11" s="832" t="s">
        <v>586</v>
      </c>
      <c r="D11" s="832" t="s">
        <v>3273</v>
      </c>
      <c r="E11" s="832" t="s">
        <v>3278</v>
      </c>
      <c r="F11" s="832"/>
      <c r="G11" s="849">
        <v>1</v>
      </c>
      <c r="H11" s="849">
        <v>770</v>
      </c>
      <c r="I11" s="832"/>
      <c r="J11" s="832">
        <v>770</v>
      </c>
      <c r="K11" s="849"/>
      <c r="L11" s="849"/>
      <c r="M11" s="832"/>
      <c r="N11" s="832"/>
      <c r="O11" s="849"/>
      <c r="P11" s="849"/>
      <c r="Q11" s="837"/>
      <c r="R11" s="850"/>
    </row>
    <row r="12" spans="1:18" ht="14.4" customHeight="1" x14ac:dyDescent="0.3">
      <c r="A12" s="831"/>
      <c r="B12" s="832" t="s">
        <v>3272</v>
      </c>
      <c r="C12" s="832" t="s">
        <v>586</v>
      </c>
      <c r="D12" s="832" t="s">
        <v>3273</v>
      </c>
      <c r="E12" s="832" t="s">
        <v>3279</v>
      </c>
      <c r="F12" s="832"/>
      <c r="G12" s="849">
        <v>1</v>
      </c>
      <c r="H12" s="849">
        <v>800</v>
      </c>
      <c r="I12" s="832"/>
      <c r="J12" s="832">
        <v>800</v>
      </c>
      <c r="K12" s="849"/>
      <c r="L12" s="849"/>
      <c r="M12" s="832"/>
      <c r="N12" s="832"/>
      <c r="O12" s="849"/>
      <c r="P12" s="849"/>
      <c r="Q12" s="837"/>
      <c r="R12" s="850"/>
    </row>
    <row r="13" spans="1:18" ht="14.4" customHeight="1" x14ac:dyDescent="0.3">
      <c r="A13" s="831"/>
      <c r="B13" s="832" t="s">
        <v>3272</v>
      </c>
      <c r="C13" s="832" t="s">
        <v>586</v>
      </c>
      <c r="D13" s="832" t="s">
        <v>3273</v>
      </c>
      <c r="E13" s="832" t="s">
        <v>3280</v>
      </c>
      <c r="F13" s="832"/>
      <c r="G13" s="849">
        <v>27</v>
      </c>
      <c r="H13" s="849">
        <v>15147</v>
      </c>
      <c r="I13" s="832">
        <v>0.79411764705882348</v>
      </c>
      <c r="J13" s="832">
        <v>561</v>
      </c>
      <c r="K13" s="849">
        <v>34</v>
      </c>
      <c r="L13" s="849">
        <v>19074</v>
      </c>
      <c r="M13" s="832">
        <v>1</v>
      </c>
      <c r="N13" s="832">
        <v>561</v>
      </c>
      <c r="O13" s="849">
        <v>45</v>
      </c>
      <c r="P13" s="849">
        <v>25245</v>
      </c>
      <c r="Q13" s="837">
        <v>1.3235294117647058</v>
      </c>
      <c r="R13" s="850">
        <v>561</v>
      </c>
    </row>
    <row r="14" spans="1:18" ht="14.4" customHeight="1" x14ac:dyDescent="0.3">
      <c r="A14" s="831"/>
      <c r="B14" s="832" t="s">
        <v>3272</v>
      </c>
      <c r="C14" s="832" t="s">
        <v>586</v>
      </c>
      <c r="D14" s="832" t="s">
        <v>3273</v>
      </c>
      <c r="E14" s="832" t="s">
        <v>3281</v>
      </c>
      <c r="F14" s="832"/>
      <c r="G14" s="849">
        <v>47</v>
      </c>
      <c r="H14" s="849">
        <v>24393</v>
      </c>
      <c r="I14" s="832">
        <v>11.75</v>
      </c>
      <c r="J14" s="832">
        <v>519</v>
      </c>
      <c r="K14" s="849">
        <v>4</v>
      </c>
      <c r="L14" s="849">
        <v>2076</v>
      </c>
      <c r="M14" s="832">
        <v>1</v>
      </c>
      <c r="N14" s="832">
        <v>519</v>
      </c>
      <c r="O14" s="849">
        <v>1</v>
      </c>
      <c r="P14" s="849">
        <v>519</v>
      </c>
      <c r="Q14" s="837">
        <v>0.25</v>
      </c>
      <c r="R14" s="850">
        <v>519</v>
      </c>
    </row>
    <row r="15" spans="1:18" ht="14.4" customHeight="1" x14ac:dyDescent="0.3">
      <c r="A15" s="831"/>
      <c r="B15" s="832" t="s">
        <v>3272</v>
      </c>
      <c r="C15" s="832" t="s">
        <v>586</v>
      </c>
      <c r="D15" s="832" t="s">
        <v>3273</v>
      </c>
      <c r="E15" s="832" t="s">
        <v>3282</v>
      </c>
      <c r="F15" s="832"/>
      <c r="G15" s="849">
        <v>24</v>
      </c>
      <c r="H15" s="849">
        <v>7704</v>
      </c>
      <c r="I15" s="832">
        <v>3.4285714285714284</v>
      </c>
      <c r="J15" s="832">
        <v>321</v>
      </c>
      <c r="K15" s="849">
        <v>7</v>
      </c>
      <c r="L15" s="849">
        <v>2247</v>
      </c>
      <c r="M15" s="832">
        <v>1</v>
      </c>
      <c r="N15" s="832">
        <v>321</v>
      </c>
      <c r="O15" s="849">
        <v>9</v>
      </c>
      <c r="P15" s="849">
        <v>2889</v>
      </c>
      <c r="Q15" s="837">
        <v>1.2857142857142858</v>
      </c>
      <c r="R15" s="850">
        <v>321</v>
      </c>
    </row>
    <row r="16" spans="1:18" ht="14.4" customHeight="1" x14ac:dyDescent="0.3">
      <c r="A16" s="831"/>
      <c r="B16" s="832" t="s">
        <v>3272</v>
      </c>
      <c r="C16" s="832" t="s">
        <v>586</v>
      </c>
      <c r="D16" s="832" t="s">
        <v>3273</v>
      </c>
      <c r="E16" s="832" t="s">
        <v>3283</v>
      </c>
      <c r="F16" s="832"/>
      <c r="G16" s="849">
        <v>2</v>
      </c>
      <c r="H16" s="849">
        <v>564</v>
      </c>
      <c r="I16" s="832">
        <v>0.66666666666666663</v>
      </c>
      <c r="J16" s="832">
        <v>282</v>
      </c>
      <c r="K16" s="849">
        <v>3</v>
      </c>
      <c r="L16" s="849">
        <v>846</v>
      </c>
      <c r="M16" s="832">
        <v>1</v>
      </c>
      <c r="N16" s="832">
        <v>282</v>
      </c>
      <c r="O16" s="849">
        <v>5</v>
      </c>
      <c r="P16" s="849">
        <v>1410</v>
      </c>
      <c r="Q16" s="837">
        <v>1.6666666666666667</v>
      </c>
      <c r="R16" s="850">
        <v>282</v>
      </c>
    </row>
    <row r="17" spans="1:18" ht="14.4" customHeight="1" x14ac:dyDescent="0.3">
      <c r="A17" s="831"/>
      <c r="B17" s="832" t="s">
        <v>3272</v>
      </c>
      <c r="C17" s="832" t="s">
        <v>586</v>
      </c>
      <c r="D17" s="832" t="s">
        <v>3273</v>
      </c>
      <c r="E17" s="832" t="s">
        <v>3284</v>
      </c>
      <c r="F17" s="832"/>
      <c r="G17" s="849">
        <v>3</v>
      </c>
      <c r="H17" s="849">
        <v>2037</v>
      </c>
      <c r="I17" s="832"/>
      <c r="J17" s="832">
        <v>679</v>
      </c>
      <c r="K17" s="849"/>
      <c r="L17" s="849"/>
      <c r="M17" s="832"/>
      <c r="N17" s="832"/>
      <c r="O17" s="849">
        <v>1</v>
      </c>
      <c r="P17" s="849">
        <v>679</v>
      </c>
      <c r="Q17" s="837"/>
      <c r="R17" s="850">
        <v>679</v>
      </c>
    </row>
    <row r="18" spans="1:18" ht="14.4" customHeight="1" x14ac:dyDescent="0.3">
      <c r="A18" s="831"/>
      <c r="B18" s="832" t="s">
        <v>3272</v>
      </c>
      <c r="C18" s="832" t="s">
        <v>586</v>
      </c>
      <c r="D18" s="832" t="s">
        <v>3273</v>
      </c>
      <c r="E18" s="832" t="s">
        <v>3285</v>
      </c>
      <c r="F18" s="832"/>
      <c r="G18" s="849">
        <v>1</v>
      </c>
      <c r="H18" s="849">
        <v>929</v>
      </c>
      <c r="I18" s="832"/>
      <c r="J18" s="832">
        <v>929</v>
      </c>
      <c r="K18" s="849"/>
      <c r="L18" s="849"/>
      <c r="M18" s="832"/>
      <c r="N18" s="832"/>
      <c r="O18" s="849"/>
      <c r="P18" s="849"/>
      <c r="Q18" s="837"/>
      <c r="R18" s="850"/>
    </row>
    <row r="19" spans="1:18" ht="14.4" customHeight="1" x14ac:dyDescent="0.3">
      <c r="A19" s="831"/>
      <c r="B19" s="832" t="s">
        <v>3272</v>
      </c>
      <c r="C19" s="832" t="s">
        <v>586</v>
      </c>
      <c r="D19" s="832" t="s">
        <v>3273</v>
      </c>
      <c r="E19" s="832" t="s">
        <v>3286</v>
      </c>
      <c r="F19" s="832"/>
      <c r="G19" s="849">
        <v>1</v>
      </c>
      <c r="H19" s="849">
        <v>1740</v>
      </c>
      <c r="I19" s="832"/>
      <c r="J19" s="832">
        <v>1740</v>
      </c>
      <c r="K19" s="849"/>
      <c r="L19" s="849"/>
      <c r="M19" s="832"/>
      <c r="N19" s="832"/>
      <c r="O19" s="849">
        <v>0</v>
      </c>
      <c r="P19" s="849">
        <v>0</v>
      </c>
      <c r="Q19" s="837"/>
      <c r="R19" s="850"/>
    </row>
    <row r="20" spans="1:18" ht="14.4" customHeight="1" x14ac:dyDescent="0.3">
      <c r="A20" s="831"/>
      <c r="B20" s="832" t="s">
        <v>3272</v>
      </c>
      <c r="C20" s="832" t="s">
        <v>586</v>
      </c>
      <c r="D20" s="832" t="s">
        <v>3273</v>
      </c>
      <c r="E20" s="832" t="s">
        <v>3287</v>
      </c>
      <c r="F20" s="832"/>
      <c r="G20" s="849"/>
      <c r="H20" s="849"/>
      <c r="I20" s="832"/>
      <c r="J20" s="832"/>
      <c r="K20" s="849">
        <v>2</v>
      </c>
      <c r="L20" s="849">
        <v>4048</v>
      </c>
      <c r="M20" s="832">
        <v>1</v>
      </c>
      <c r="N20" s="832">
        <v>2024</v>
      </c>
      <c r="O20" s="849">
        <v>5</v>
      </c>
      <c r="P20" s="849">
        <v>10120</v>
      </c>
      <c r="Q20" s="837">
        <v>2.5</v>
      </c>
      <c r="R20" s="850">
        <v>2024</v>
      </c>
    </row>
    <row r="21" spans="1:18" ht="14.4" customHeight="1" x14ac:dyDescent="0.3">
      <c r="A21" s="831"/>
      <c r="B21" s="832" t="s">
        <v>3272</v>
      </c>
      <c r="C21" s="832" t="s">
        <v>586</v>
      </c>
      <c r="D21" s="832" t="s">
        <v>3273</v>
      </c>
      <c r="E21" s="832" t="s">
        <v>3288</v>
      </c>
      <c r="F21" s="832"/>
      <c r="G21" s="849">
        <v>5</v>
      </c>
      <c r="H21" s="849">
        <v>17770</v>
      </c>
      <c r="I21" s="832">
        <v>5</v>
      </c>
      <c r="J21" s="832">
        <v>3554</v>
      </c>
      <c r="K21" s="849">
        <v>1</v>
      </c>
      <c r="L21" s="849">
        <v>3554</v>
      </c>
      <c r="M21" s="832">
        <v>1</v>
      </c>
      <c r="N21" s="832">
        <v>3554</v>
      </c>
      <c r="O21" s="849">
        <v>9</v>
      </c>
      <c r="P21" s="849">
        <v>35100</v>
      </c>
      <c r="Q21" s="837">
        <v>9.876195835678109</v>
      </c>
      <c r="R21" s="850">
        <v>3900</v>
      </c>
    </row>
    <row r="22" spans="1:18" ht="14.4" customHeight="1" x14ac:dyDescent="0.3">
      <c r="A22" s="831"/>
      <c r="B22" s="832" t="s">
        <v>3272</v>
      </c>
      <c r="C22" s="832" t="s">
        <v>586</v>
      </c>
      <c r="D22" s="832" t="s">
        <v>3273</v>
      </c>
      <c r="E22" s="832" t="s">
        <v>3289</v>
      </c>
      <c r="F22" s="832"/>
      <c r="G22" s="849">
        <v>3</v>
      </c>
      <c r="H22" s="849">
        <v>10851</v>
      </c>
      <c r="I22" s="832"/>
      <c r="J22" s="832">
        <v>3617</v>
      </c>
      <c r="K22" s="849"/>
      <c r="L22" s="849"/>
      <c r="M22" s="832"/>
      <c r="N22" s="832"/>
      <c r="O22" s="849">
        <v>1</v>
      </c>
      <c r="P22" s="849">
        <v>3900</v>
      </c>
      <c r="Q22" s="837"/>
      <c r="R22" s="850">
        <v>3900</v>
      </c>
    </row>
    <row r="23" spans="1:18" ht="14.4" customHeight="1" x14ac:dyDescent="0.3">
      <c r="A23" s="831"/>
      <c r="B23" s="832" t="s">
        <v>3272</v>
      </c>
      <c r="C23" s="832" t="s">
        <v>586</v>
      </c>
      <c r="D23" s="832" t="s">
        <v>3273</v>
      </c>
      <c r="E23" s="832" t="s">
        <v>3290</v>
      </c>
      <c r="F23" s="832"/>
      <c r="G23" s="849"/>
      <c r="H23" s="849"/>
      <c r="I23" s="832"/>
      <c r="J23" s="832"/>
      <c r="K23" s="849">
        <v>3</v>
      </c>
      <c r="L23" s="849">
        <v>4053</v>
      </c>
      <c r="M23" s="832">
        <v>1</v>
      </c>
      <c r="N23" s="832">
        <v>1351</v>
      </c>
      <c r="O23" s="849">
        <v>7</v>
      </c>
      <c r="P23" s="849">
        <v>9457</v>
      </c>
      <c r="Q23" s="837">
        <v>2.3333333333333335</v>
      </c>
      <c r="R23" s="850">
        <v>1351</v>
      </c>
    </row>
    <row r="24" spans="1:18" ht="14.4" customHeight="1" x14ac:dyDescent="0.3">
      <c r="A24" s="831"/>
      <c r="B24" s="832" t="s">
        <v>3272</v>
      </c>
      <c r="C24" s="832" t="s">
        <v>586</v>
      </c>
      <c r="D24" s="832" t="s">
        <v>3273</v>
      </c>
      <c r="E24" s="832" t="s">
        <v>3291</v>
      </c>
      <c r="F24" s="832"/>
      <c r="G24" s="849">
        <v>1</v>
      </c>
      <c r="H24" s="849">
        <v>225</v>
      </c>
      <c r="I24" s="832">
        <v>1</v>
      </c>
      <c r="J24" s="832">
        <v>225</v>
      </c>
      <c r="K24" s="849">
        <v>1</v>
      </c>
      <c r="L24" s="849">
        <v>225</v>
      </c>
      <c r="M24" s="832">
        <v>1</v>
      </c>
      <c r="N24" s="832">
        <v>225</v>
      </c>
      <c r="O24" s="849">
        <v>1</v>
      </c>
      <c r="P24" s="849">
        <v>225</v>
      </c>
      <c r="Q24" s="837">
        <v>1</v>
      </c>
      <c r="R24" s="850">
        <v>225</v>
      </c>
    </row>
    <row r="25" spans="1:18" ht="14.4" customHeight="1" x14ac:dyDescent="0.3">
      <c r="A25" s="831"/>
      <c r="B25" s="832" t="s">
        <v>3272</v>
      </c>
      <c r="C25" s="832" t="s">
        <v>586</v>
      </c>
      <c r="D25" s="832" t="s">
        <v>3273</v>
      </c>
      <c r="E25" s="832" t="s">
        <v>3292</v>
      </c>
      <c r="F25" s="832"/>
      <c r="G25" s="849"/>
      <c r="H25" s="849"/>
      <c r="I25" s="832"/>
      <c r="J25" s="832"/>
      <c r="K25" s="849"/>
      <c r="L25" s="849"/>
      <c r="M25" s="832"/>
      <c r="N25" s="832"/>
      <c r="O25" s="849">
        <v>1</v>
      </c>
      <c r="P25" s="849">
        <v>587</v>
      </c>
      <c r="Q25" s="837"/>
      <c r="R25" s="850">
        <v>587</v>
      </c>
    </row>
    <row r="26" spans="1:18" ht="14.4" customHeight="1" x14ac:dyDescent="0.3">
      <c r="A26" s="831"/>
      <c r="B26" s="832" t="s">
        <v>3272</v>
      </c>
      <c r="C26" s="832" t="s">
        <v>586</v>
      </c>
      <c r="D26" s="832" t="s">
        <v>3273</v>
      </c>
      <c r="E26" s="832" t="s">
        <v>3293</v>
      </c>
      <c r="F26" s="832"/>
      <c r="G26" s="849"/>
      <c r="H26" s="849"/>
      <c r="I26" s="832"/>
      <c r="J26" s="832"/>
      <c r="K26" s="849">
        <v>6</v>
      </c>
      <c r="L26" s="849">
        <v>3600</v>
      </c>
      <c r="M26" s="832">
        <v>1</v>
      </c>
      <c r="N26" s="832">
        <v>600</v>
      </c>
      <c r="O26" s="849"/>
      <c r="P26" s="849"/>
      <c r="Q26" s="837"/>
      <c r="R26" s="850"/>
    </row>
    <row r="27" spans="1:18" ht="14.4" customHeight="1" x14ac:dyDescent="0.3">
      <c r="A27" s="831"/>
      <c r="B27" s="832" t="s">
        <v>3272</v>
      </c>
      <c r="C27" s="832" t="s">
        <v>586</v>
      </c>
      <c r="D27" s="832" t="s">
        <v>3273</v>
      </c>
      <c r="E27" s="832" t="s">
        <v>3294</v>
      </c>
      <c r="F27" s="832"/>
      <c r="G27" s="849"/>
      <c r="H27" s="849"/>
      <c r="I27" s="832"/>
      <c r="J27" s="832"/>
      <c r="K27" s="849"/>
      <c r="L27" s="849"/>
      <c r="M27" s="832"/>
      <c r="N27" s="832"/>
      <c r="O27" s="849">
        <v>1</v>
      </c>
      <c r="P27" s="849">
        <v>1107</v>
      </c>
      <c r="Q27" s="837"/>
      <c r="R27" s="850">
        <v>1107</v>
      </c>
    </row>
    <row r="28" spans="1:18" ht="14.4" customHeight="1" x14ac:dyDescent="0.3">
      <c r="A28" s="831"/>
      <c r="B28" s="832" t="s">
        <v>3272</v>
      </c>
      <c r="C28" s="832" t="s">
        <v>586</v>
      </c>
      <c r="D28" s="832" t="s">
        <v>3273</v>
      </c>
      <c r="E28" s="832" t="s">
        <v>3295</v>
      </c>
      <c r="F28" s="832"/>
      <c r="G28" s="849">
        <v>132</v>
      </c>
      <c r="H28" s="849">
        <v>133056</v>
      </c>
      <c r="I28" s="832">
        <v>0.77647058823529413</v>
      </c>
      <c r="J28" s="832">
        <v>1008</v>
      </c>
      <c r="K28" s="849">
        <v>170</v>
      </c>
      <c r="L28" s="849">
        <v>171360</v>
      </c>
      <c r="M28" s="832">
        <v>1</v>
      </c>
      <c r="N28" s="832">
        <v>1008</v>
      </c>
      <c r="O28" s="849">
        <v>194</v>
      </c>
      <c r="P28" s="849">
        <v>195552</v>
      </c>
      <c r="Q28" s="837">
        <v>1.1411764705882352</v>
      </c>
      <c r="R28" s="850">
        <v>1008</v>
      </c>
    </row>
    <row r="29" spans="1:18" ht="14.4" customHeight="1" x14ac:dyDescent="0.3">
      <c r="A29" s="831"/>
      <c r="B29" s="832" t="s">
        <v>3272</v>
      </c>
      <c r="C29" s="832" t="s">
        <v>586</v>
      </c>
      <c r="D29" s="832" t="s">
        <v>3273</v>
      </c>
      <c r="E29" s="832" t="s">
        <v>3296</v>
      </c>
      <c r="F29" s="832"/>
      <c r="G29" s="849">
        <v>3</v>
      </c>
      <c r="H29" s="849">
        <v>2109</v>
      </c>
      <c r="I29" s="832">
        <v>0.6</v>
      </c>
      <c r="J29" s="832">
        <v>703</v>
      </c>
      <c r="K29" s="849">
        <v>5</v>
      </c>
      <c r="L29" s="849">
        <v>3515</v>
      </c>
      <c r="M29" s="832">
        <v>1</v>
      </c>
      <c r="N29" s="832">
        <v>703</v>
      </c>
      <c r="O29" s="849">
        <v>4</v>
      </c>
      <c r="P29" s="849">
        <v>2812</v>
      </c>
      <c r="Q29" s="837">
        <v>0.8</v>
      </c>
      <c r="R29" s="850">
        <v>703</v>
      </c>
    </row>
    <row r="30" spans="1:18" ht="14.4" customHeight="1" x14ac:dyDescent="0.3">
      <c r="A30" s="831"/>
      <c r="B30" s="832" t="s">
        <v>3272</v>
      </c>
      <c r="C30" s="832" t="s">
        <v>586</v>
      </c>
      <c r="D30" s="832" t="s">
        <v>3273</v>
      </c>
      <c r="E30" s="832" t="s">
        <v>3297</v>
      </c>
      <c r="F30" s="832"/>
      <c r="G30" s="849"/>
      <c r="H30" s="849"/>
      <c r="I30" s="832"/>
      <c r="J30" s="832"/>
      <c r="K30" s="849">
        <v>1</v>
      </c>
      <c r="L30" s="849">
        <v>1122</v>
      </c>
      <c r="M30" s="832">
        <v>1</v>
      </c>
      <c r="N30" s="832">
        <v>1122</v>
      </c>
      <c r="O30" s="849">
        <v>1</v>
      </c>
      <c r="P30" s="849">
        <v>1122</v>
      </c>
      <c r="Q30" s="837">
        <v>1</v>
      </c>
      <c r="R30" s="850">
        <v>1122</v>
      </c>
    </row>
    <row r="31" spans="1:18" ht="14.4" customHeight="1" x14ac:dyDescent="0.3">
      <c r="A31" s="831"/>
      <c r="B31" s="832" t="s">
        <v>3272</v>
      </c>
      <c r="C31" s="832" t="s">
        <v>586</v>
      </c>
      <c r="D31" s="832" t="s">
        <v>3273</v>
      </c>
      <c r="E31" s="832" t="s">
        <v>3298</v>
      </c>
      <c r="F31" s="832"/>
      <c r="G31" s="849"/>
      <c r="H31" s="849"/>
      <c r="I31" s="832"/>
      <c r="J31" s="832"/>
      <c r="K31" s="849">
        <v>1</v>
      </c>
      <c r="L31" s="849">
        <v>1326</v>
      </c>
      <c r="M31" s="832">
        <v>1</v>
      </c>
      <c r="N31" s="832">
        <v>1326</v>
      </c>
      <c r="O31" s="849">
        <v>1</v>
      </c>
      <c r="P31" s="849">
        <v>1326</v>
      </c>
      <c r="Q31" s="837">
        <v>1</v>
      </c>
      <c r="R31" s="850">
        <v>1326</v>
      </c>
    </row>
    <row r="32" spans="1:18" ht="14.4" customHeight="1" x14ac:dyDescent="0.3">
      <c r="A32" s="831"/>
      <c r="B32" s="832" t="s">
        <v>3272</v>
      </c>
      <c r="C32" s="832" t="s">
        <v>586</v>
      </c>
      <c r="D32" s="832" t="s">
        <v>3273</v>
      </c>
      <c r="E32" s="832" t="s">
        <v>3299</v>
      </c>
      <c r="F32" s="832"/>
      <c r="G32" s="849">
        <v>1</v>
      </c>
      <c r="H32" s="849">
        <v>1281</v>
      </c>
      <c r="I32" s="832"/>
      <c r="J32" s="832">
        <v>1281</v>
      </c>
      <c r="K32" s="849"/>
      <c r="L32" s="849"/>
      <c r="M32" s="832"/>
      <c r="N32" s="832"/>
      <c r="O32" s="849">
        <v>1</v>
      </c>
      <c r="P32" s="849">
        <v>1281</v>
      </c>
      <c r="Q32" s="837"/>
      <c r="R32" s="850">
        <v>1281</v>
      </c>
    </row>
    <row r="33" spans="1:18" ht="14.4" customHeight="1" x14ac:dyDescent="0.3">
      <c r="A33" s="831"/>
      <c r="B33" s="832" t="s">
        <v>3272</v>
      </c>
      <c r="C33" s="832" t="s">
        <v>586</v>
      </c>
      <c r="D33" s="832" t="s">
        <v>3269</v>
      </c>
      <c r="E33" s="832" t="s">
        <v>3300</v>
      </c>
      <c r="F33" s="832" t="s">
        <v>3301</v>
      </c>
      <c r="G33" s="849">
        <v>1</v>
      </c>
      <c r="H33" s="849">
        <v>105.56</v>
      </c>
      <c r="I33" s="832"/>
      <c r="J33" s="832">
        <v>105.56</v>
      </c>
      <c r="K33" s="849"/>
      <c r="L33" s="849"/>
      <c r="M33" s="832"/>
      <c r="N33" s="832"/>
      <c r="O33" s="849"/>
      <c r="P33" s="849"/>
      <c r="Q33" s="837"/>
      <c r="R33" s="850"/>
    </row>
    <row r="34" spans="1:18" ht="14.4" customHeight="1" x14ac:dyDescent="0.3">
      <c r="A34" s="831"/>
      <c r="B34" s="832" t="s">
        <v>3272</v>
      </c>
      <c r="C34" s="832" t="s">
        <v>586</v>
      </c>
      <c r="D34" s="832" t="s">
        <v>3269</v>
      </c>
      <c r="E34" s="832" t="s">
        <v>3302</v>
      </c>
      <c r="F34" s="832" t="s">
        <v>3303</v>
      </c>
      <c r="G34" s="849">
        <v>375</v>
      </c>
      <c r="H34" s="849">
        <v>29166.67</v>
      </c>
      <c r="I34" s="832">
        <v>0.9517768965593757</v>
      </c>
      <c r="J34" s="832">
        <v>77.777786666666657</v>
      </c>
      <c r="K34" s="849">
        <v>394</v>
      </c>
      <c r="L34" s="849">
        <v>30644.440000000002</v>
      </c>
      <c r="M34" s="832">
        <v>1</v>
      </c>
      <c r="N34" s="832">
        <v>77.77776649746194</v>
      </c>
      <c r="O34" s="849">
        <v>386</v>
      </c>
      <c r="P34" s="849">
        <v>30022.22</v>
      </c>
      <c r="Q34" s="837">
        <v>0.97969550104358238</v>
      </c>
      <c r="R34" s="850">
        <v>77.777772020725394</v>
      </c>
    </row>
    <row r="35" spans="1:18" ht="14.4" customHeight="1" x14ac:dyDescent="0.3">
      <c r="A35" s="831"/>
      <c r="B35" s="832" t="s">
        <v>3272</v>
      </c>
      <c r="C35" s="832" t="s">
        <v>586</v>
      </c>
      <c r="D35" s="832" t="s">
        <v>3269</v>
      </c>
      <c r="E35" s="832" t="s">
        <v>3304</v>
      </c>
      <c r="F35" s="832" t="s">
        <v>3305</v>
      </c>
      <c r="G35" s="849">
        <v>108</v>
      </c>
      <c r="H35" s="849">
        <v>27000</v>
      </c>
      <c r="I35" s="832">
        <v>0.33128834355828218</v>
      </c>
      <c r="J35" s="832">
        <v>250</v>
      </c>
      <c r="K35" s="849">
        <v>326</v>
      </c>
      <c r="L35" s="849">
        <v>81500</v>
      </c>
      <c r="M35" s="832">
        <v>1</v>
      </c>
      <c r="N35" s="832">
        <v>250</v>
      </c>
      <c r="O35" s="849">
        <v>599</v>
      </c>
      <c r="P35" s="849">
        <v>149750</v>
      </c>
      <c r="Q35" s="837">
        <v>1.8374233128834356</v>
      </c>
      <c r="R35" s="850">
        <v>250</v>
      </c>
    </row>
    <row r="36" spans="1:18" ht="14.4" customHeight="1" x14ac:dyDescent="0.3">
      <c r="A36" s="831"/>
      <c r="B36" s="832" t="s">
        <v>3272</v>
      </c>
      <c r="C36" s="832" t="s">
        <v>586</v>
      </c>
      <c r="D36" s="832" t="s">
        <v>3269</v>
      </c>
      <c r="E36" s="832" t="s">
        <v>3306</v>
      </c>
      <c r="F36" s="832" t="s">
        <v>3307</v>
      </c>
      <c r="G36" s="849">
        <v>3641</v>
      </c>
      <c r="H36" s="849">
        <v>404555.54</v>
      </c>
      <c r="I36" s="832">
        <v>0.96189147763457572</v>
      </c>
      <c r="J36" s="832">
        <v>111.11110683878054</v>
      </c>
      <c r="K36" s="849">
        <v>3605</v>
      </c>
      <c r="L36" s="849">
        <v>420583.35000000003</v>
      </c>
      <c r="M36" s="832">
        <v>1</v>
      </c>
      <c r="N36" s="832">
        <v>116.66667128987518</v>
      </c>
      <c r="O36" s="849">
        <v>4031</v>
      </c>
      <c r="P36" s="849">
        <v>470283.34999999992</v>
      </c>
      <c r="Q36" s="837">
        <v>1.1181692047485947</v>
      </c>
      <c r="R36" s="850">
        <v>116.66667080128998</v>
      </c>
    </row>
    <row r="37" spans="1:18" ht="14.4" customHeight="1" x14ac:dyDescent="0.3">
      <c r="A37" s="831"/>
      <c r="B37" s="832" t="s">
        <v>3272</v>
      </c>
      <c r="C37" s="832" t="s">
        <v>586</v>
      </c>
      <c r="D37" s="832" t="s">
        <v>3269</v>
      </c>
      <c r="E37" s="832" t="s">
        <v>3308</v>
      </c>
      <c r="F37" s="832" t="s">
        <v>3309</v>
      </c>
      <c r="G37" s="849">
        <v>3</v>
      </c>
      <c r="H37" s="849">
        <v>1050</v>
      </c>
      <c r="I37" s="832">
        <v>0.53999845714726524</v>
      </c>
      <c r="J37" s="832">
        <v>350</v>
      </c>
      <c r="K37" s="849">
        <v>5</v>
      </c>
      <c r="L37" s="849">
        <v>1944.45</v>
      </c>
      <c r="M37" s="832">
        <v>1</v>
      </c>
      <c r="N37" s="832">
        <v>388.89</v>
      </c>
      <c r="O37" s="849">
        <v>3</v>
      </c>
      <c r="P37" s="849">
        <v>1166.67</v>
      </c>
      <c r="Q37" s="837">
        <v>0.6</v>
      </c>
      <c r="R37" s="850">
        <v>388.89000000000004</v>
      </c>
    </row>
    <row r="38" spans="1:18" ht="14.4" customHeight="1" x14ac:dyDescent="0.3">
      <c r="A38" s="831"/>
      <c r="B38" s="832" t="s">
        <v>3272</v>
      </c>
      <c r="C38" s="832" t="s">
        <v>586</v>
      </c>
      <c r="D38" s="832" t="s">
        <v>3269</v>
      </c>
      <c r="E38" s="832" t="s">
        <v>3310</v>
      </c>
      <c r="F38" s="832" t="s">
        <v>3311</v>
      </c>
      <c r="G38" s="849">
        <v>16</v>
      </c>
      <c r="H38" s="849">
        <v>4302.2299999999996</v>
      </c>
      <c r="I38" s="832">
        <v>0.84357450980392146</v>
      </c>
      <c r="J38" s="832">
        <v>268.88937499999997</v>
      </c>
      <c r="K38" s="849">
        <v>17</v>
      </c>
      <c r="L38" s="849">
        <v>5100</v>
      </c>
      <c r="M38" s="832">
        <v>1</v>
      </c>
      <c r="N38" s="832">
        <v>300</v>
      </c>
      <c r="O38" s="849">
        <v>17</v>
      </c>
      <c r="P38" s="849">
        <v>5100</v>
      </c>
      <c r="Q38" s="837">
        <v>1</v>
      </c>
      <c r="R38" s="850">
        <v>300</v>
      </c>
    </row>
    <row r="39" spans="1:18" ht="14.4" customHeight="1" x14ac:dyDescent="0.3">
      <c r="A39" s="831"/>
      <c r="B39" s="832" t="s">
        <v>3272</v>
      </c>
      <c r="C39" s="832" t="s">
        <v>586</v>
      </c>
      <c r="D39" s="832" t="s">
        <v>3269</v>
      </c>
      <c r="E39" s="832" t="s">
        <v>3312</v>
      </c>
      <c r="F39" s="832" t="s">
        <v>3313</v>
      </c>
      <c r="G39" s="849">
        <v>3</v>
      </c>
      <c r="H39" s="849">
        <v>883.33</v>
      </c>
      <c r="I39" s="832"/>
      <c r="J39" s="832">
        <v>294.44333333333333</v>
      </c>
      <c r="K39" s="849"/>
      <c r="L39" s="849"/>
      <c r="M39" s="832"/>
      <c r="N39" s="832"/>
      <c r="O39" s="849"/>
      <c r="P39" s="849"/>
      <c r="Q39" s="837"/>
      <c r="R39" s="850"/>
    </row>
    <row r="40" spans="1:18" ht="14.4" customHeight="1" x14ac:dyDescent="0.3">
      <c r="A40" s="831"/>
      <c r="B40" s="832" t="s">
        <v>3272</v>
      </c>
      <c r="C40" s="832" t="s">
        <v>586</v>
      </c>
      <c r="D40" s="832" t="s">
        <v>3269</v>
      </c>
      <c r="E40" s="832" t="s">
        <v>3314</v>
      </c>
      <c r="F40" s="832" t="s">
        <v>3315</v>
      </c>
      <c r="G40" s="849"/>
      <c r="H40" s="849"/>
      <c r="I40" s="832"/>
      <c r="J40" s="832"/>
      <c r="K40" s="849"/>
      <c r="L40" s="849"/>
      <c r="M40" s="832"/>
      <c r="N40" s="832"/>
      <c r="O40" s="849">
        <v>1</v>
      </c>
      <c r="P40" s="849">
        <v>666.67</v>
      </c>
      <c r="Q40" s="837"/>
      <c r="R40" s="850">
        <v>666.67</v>
      </c>
    </row>
    <row r="41" spans="1:18" ht="14.4" customHeight="1" x14ac:dyDescent="0.3">
      <c r="A41" s="831"/>
      <c r="B41" s="832" t="s">
        <v>3272</v>
      </c>
      <c r="C41" s="832" t="s">
        <v>586</v>
      </c>
      <c r="D41" s="832" t="s">
        <v>3269</v>
      </c>
      <c r="E41" s="832" t="s">
        <v>3316</v>
      </c>
      <c r="F41" s="832" t="s">
        <v>3317</v>
      </c>
      <c r="G41" s="849">
        <v>1</v>
      </c>
      <c r="H41" s="849">
        <v>777.78</v>
      </c>
      <c r="I41" s="832"/>
      <c r="J41" s="832">
        <v>777.78</v>
      </c>
      <c r="K41" s="849"/>
      <c r="L41" s="849"/>
      <c r="M41" s="832"/>
      <c r="N41" s="832"/>
      <c r="O41" s="849"/>
      <c r="P41" s="849"/>
      <c r="Q41" s="837"/>
      <c r="R41" s="850"/>
    </row>
    <row r="42" spans="1:18" ht="14.4" customHeight="1" x14ac:dyDescent="0.3">
      <c r="A42" s="831"/>
      <c r="B42" s="832" t="s">
        <v>3272</v>
      </c>
      <c r="C42" s="832" t="s">
        <v>586</v>
      </c>
      <c r="D42" s="832" t="s">
        <v>3269</v>
      </c>
      <c r="E42" s="832" t="s">
        <v>3318</v>
      </c>
      <c r="F42" s="832" t="s">
        <v>3319</v>
      </c>
      <c r="G42" s="849">
        <v>2883</v>
      </c>
      <c r="H42" s="849">
        <v>538160.00000000012</v>
      </c>
      <c r="I42" s="832">
        <v>1.0358305242217485</v>
      </c>
      <c r="J42" s="832">
        <v>186.66666666666671</v>
      </c>
      <c r="K42" s="849">
        <v>2461</v>
      </c>
      <c r="L42" s="849">
        <v>519544.45000000007</v>
      </c>
      <c r="M42" s="832">
        <v>1</v>
      </c>
      <c r="N42" s="832">
        <v>211.11111336854941</v>
      </c>
      <c r="O42" s="849">
        <v>2489</v>
      </c>
      <c r="P42" s="849">
        <v>525455.55000000005</v>
      </c>
      <c r="Q42" s="837">
        <v>1.0113774673177627</v>
      </c>
      <c r="R42" s="850">
        <v>211.11110887906793</v>
      </c>
    </row>
    <row r="43" spans="1:18" ht="14.4" customHeight="1" x14ac:dyDescent="0.3">
      <c r="A43" s="831"/>
      <c r="B43" s="832" t="s">
        <v>3272</v>
      </c>
      <c r="C43" s="832" t="s">
        <v>586</v>
      </c>
      <c r="D43" s="832" t="s">
        <v>3269</v>
      </c>
      <c r="E43" s="832" t="s">
        <v>3320</v>
      </c>
      <c r="F43" s="832" t="s">
        <v>3321</v>
      </c>
      <c r="G43" s="849">
        <v>3367</v>
      </c>
      <c r="H43" s="849">
        <v>1964083.3200000005</v>
      </c>
      <c r="I43" s="832">
        <v>0.77993976769582074</v>
      </c>
      <c r="J43" s="832">
        <v>583.33332937332955</v>
      </c>
      <c r="K43" s="849">
        <v>4317</v>
      </c>
      <c r="L43" s="849">
        <v>2518250</v>
      </c>
      <c r="M43" s="832">
        <v>1</v>
      </c>
      <c r="N43" s="832">
        <v>583.33333333333337</v>
      </c>
      <c r="O43" s="849">
        <v>4905</v>
      </c>
      <c r="P43" s="849">
        <v>2861250.01</v>
      </c>
      <c r="Q43" s="837">
        <v>1.1362057023726793</v>
      </c>
      <c r="R43" s="850">
        <v>583.33333537206931</v>
      </c>
    </row>
    <row r="44" spans="1:18" ht="14.4" customHeight="1" x14ac:dyDescent="0.3">
      <c r="A44" s="831"/>
      <c r="B44" s="832" t="s">
        <v>3272</v>
      </c>
      <c r="C44" s="832" t="s">
        <v>586</v>
      </c>
      <c r="D44" s="832" t="s">
        <v>3269</v>
      </c>
      <c r="E44" s="832" t="s">
        <v>3322</v>
      </c>
      <c r="F44" s="832" t="s">
        <v>3323</v>
      </c>
      <c r="G44" s="849">
        <v>302</v>
      </c>
      <c r="H44" s="849">
        <v>140933.34</v>
      </c>
      <c r="I44" s="832">
        <v>0.71058824502224371</v>
      </c>
      <c r="J44" s="832">
        <v>466.66668874172183</v>
      </c>
      <c r="K44" s="849">
        <v>425</v>
      </c>
      <c r="L44" s="849">
        <v>198333.34000000003</v>
      </c>
      <c r="M44" s="832">
        <v>1</v>
      </c>
      <c r="N44" s="832">
        <v>466.66668235294122</v>
      </c>
      <c r="O44" s="849">
        <v>407</v>
      </c>
      <c r="P44" s="849">
        <v>189933.34</v>
      </c>
      <c r="Q44" s="837">
        <v>0.95764706024715751</v>
      </c>
      <c r="R44" s="850">
        <v>466.66668304668303</v>
      </c>
    </row>
    <row r="45" spans="1:18" ht="14.4" customHeight="1" x14ac:dyDescent="0.3">
      <c r="A45" s="831"/>
      <c r="B45" s="832" t="s">
        <v>3272</v>
      </c>
      <c r="C45" s="832" t="s">
        <v>586</v>
      </c>
      <c r="D45" s="832" t="s">
        <v>3269</v>
      </c>
      <c r="E45" s="832" t="s">
        <v>3324</v>
      </c>
      <c r="F45" s="832" t="s">
        <v>3323</v>
      </c>
      <c r="G45" s="849">
        <v>30</v>
      </c>
      <c r="H45" s="849">
        <v>30000</v>
      </c>
      <c r="I45" s="832">
        <v>1.0344827586206897</v>
      </c>
      <c r="J45" s="832">
        <v>1000</v>
      </c>
      <c r="K45" s="849">
        <v>29</v>
      </c>
      <c r="L45" s="849">
        <v>29000</v>
      </c>
      <c r="M45" s="832">
        <v>1</v>
      </c>
      <c r="N45" s="832">
        <v>1000</v>
      </c>
      <c r="O45" s="849">
        <v>90</v>
      </c>
      <c r="P45" s="849">
        <v>90000</v>
      </c>
      <c r="Q45" s="837">
        <v>3.103448275862069</v>
      </c>
      <c r="R45" s="850">
        <v>1000</v>
      </c>
    </row>
    <row r="46" spans="1:18" ht="14.4" customHeight="1" x14ac:dyDescent="0.3">
      <c r="A46" s="831"/>
      <c r="B46" s="832" t="s">
        <v>3272</v>
      </c>
      <c r="C46" s="832" t="s">
        <v>586</v>
      </c>
      <c r="D46" s="832" t="s">
        <v>3269</v>
      </c>
      <c r="E46" s="832" t="s">
        <v>3325</v>
      </c>
      <c r="F46" s="832" t="s">
        <v>3326</v>
      </c>
      <c r="G46" s="849">
        <v>11</v>
      </c>
      <c r="H46" s="849">
        <v>7333.34</v>
      </c>
      <c r="I46" s="832">
        <v>1</v>
      </c>
      <c r="J46" s="832">
        <v>666.66727272727269</v>
      </c>
      <c r="K46" s="849">
        <v>11</v>
      </c>
      <c r="L46" s="849">
        <v>7333.34</v>
      </c>
      <c r="M46" s="832">
        <v>1</v>
      </c>
      <c r="N46" s="832">
        <v>666.66727272727269</v>
      </c>
      <c r="O46" s="849">
        <v>18</v>
      </c>
      <c r="P46" s="849">
        <v>12000.01</v>
      </c>
      <c r="Q46" s="837">
        <v>1.636363512396807</v>
      </c>
      <c r="R46" s="850">
        <v>666.66722222222222</v>
      </c>
    </row>
    <row r="47" spans="1:18" ht="14.4" customHeight="1" x14ac:dyDescent="0.3">
      <c r="A47" s="831"/>
      <c r="B47" s="832" t="s">
        <v>3272</v>
      </c>
      <c r="C47" s="832" t="s">
        <v>586</v>
      </c>
      <c r="D47" s="832" t="s">
        <v>3269</v>
      </c>
      <c r="E47" s="832" t="s">
        <v>3327</v>
      </c>
      <c r="F47" s="832" t="s">
        <v>3328</v>
      </c>
      <c r="G47" s="849">
        <v>4461</v>
      </c>
      <c r="H47" s="849">
        <v>223050</v>
      </c>
      <c r="I47" s="832">
        <v>0.96038751345532836</v>
      </c>
      <c r="J47" s="832">
        <v>50</v>
      </c>
      <c r="K47" s="849">
        <v>4645</v>
      </c>
      <c r="L47" s="849">
        <v>232250</v>
      </c>
      <c r="M47" s="832">
        <v>1</v>
      </c>
      <c r="N47" s="832">
        <v>50</v>
      </c>
      <c r="O47" s="849">
        <v>4458</v>
      </c>
      <c r="P47" s="849">
        <v>222900</v>
      </c>
      <c r="Q47" s="837">
        <v>0.95974165769644781</v>
      </c>
      <c r="R47" s="850">
        <v>50</v>
      </c>
    </row>
    <row r="48" spans="1:18" ht="14.4" customHeight="1" x14ac:dyDescent="0.3">
      <c r="A48" s="831"/>
      <c r="B48" s="832" t="s">
        <v>3272</v>
      </c>
      <c r="C48" s="832" t="s">
        <v>586</v>
      </c>
      <c r="D48" s="832" t="s">
        <v>3269</v>
      </c>
      <c r="E48" s="832" t="s">
        <v>3329</v>
      </c>
      <c r="F48" s="832" t="s">
        <v>3330</v>
      </c>
      <c r="G48" s="849">
        <v>22</v>
      </c>
      <c r="H48" s="849">
        <v>122.24000000000001</v>
      </c>
      <c r="I48" s="832">
        <v>1.000081812975538</v>
      </c>
      <c r="J48" s="832">
        <v>5.5563636363636366</v>
      </c>
      <c r="K48" s="849">
        <v>22</v>
      </c>
      <c r="L48" s="849">
        <v>122.23</v>
      </c>
      <c r="M48" s="832">
        <v>1</v>
      </c>
      <c r="N48" s="832">
        <v>5.5559090909090907</v>
      </c>
      <c r="O48" s="849">
        <v>21</v>
      </c>
      <c r="P48" s="849">
        <v>116.68</v>
      </c>
      <c r="Q48" s="837">
        <v>0.95459379857645421</v>
      </c>
      <c r="R48" s="850">
        <v>5.5561904761904763</v>
      </c>
    </row>
    <row r="49" spans="1:18" ht="14.4" customHeight="1" x14ac:dyDescent="0.3">
      <c r="A49" s="831"/>
      <c r="B49" s="832" t="s">
        <v>3272</v>
      </c>
      <c r="C49" s="832" t="s">
        <v>586</v>
      </c>
      <c r="D49" s="832" t="s">
        <v>3269</v>
      </c>
      <c r="E49" s="832" t="s">
        <v>3329</v>
      </c>
      <c r="F49" s="832" t="s">
        <v>3331</v>
      </c>
      <c r="G49" s="849">
        <v>13</v>
      </c>
      <c r="H49" s="849">
        <v>72.23</v>
      </c>
      <c r="I49" s="832">
        <v>0.65001799856011522</v>
      </c>
      <c r="J49" s="832">
        <v>5.5561538461538467</v>
      </c>
      <c r="K49" s="849">
        <v>20</v>
      </c>
      <c r="L49" s="849">
        <v>111.12</v>
      </c>
      <c r="M49" s="832">
        <v>1</v>
      </c>
      <c r="N49" s="832">
        <v>5.556</v>
      </c>
      <c r="O49" s="849">
        <v>10</v>
      </c>
      <c r="P49" s="849">
        <v>55.56</v>
      </c>
      <c r="Q49" s="837">
        <v>0.5</v>
      </c>
      <c r="R49" s="850">
        <v>5.556</v>
      </c>
    </row>
    <row r="50" spans="1:18" ht="14.4" customHeight="1" x14ac:dyDescent="0.3">
      <c r="A50" s="831"/>
      <c r="B50" s="832" t="s">
        <v>3272</v>
      </c>
      <c r="C50" s="832" t="s">
        <v>586</v>
      </c>
      <c r="D50" s="832" t="s">
        <v>3269</v>
      </c>
      <c r="E50" s="832" t="s">
        <v>3332</v>
      </c>
      <c r="F50" s="832" t="s">
        <v>3333</v>
      </c>
      <c r="G50" s="849">
        <v>94</v>
      </c>
      <c r="H50" s="849">
        <v>9504.4600000000009</v>
      </c>
      <c r="I50" s="832">
        <v>1.3623223720232893</v>
      </c>
      <c r="J50" s="832">
        <v>101.11127659574468</v>
      </c>
      <c r="K50" s="849">
        <v>69</v>
      </c>
      <c r="L50" s="849">
        <v>6976.66</v>
      </c>
      <c r="M50" s="832">
        <v>1</v>
      </c>
      <c r="N50" s="832">
        <v>101.11101449275363</v>
      </c>
      <c r="O50" s="849">
        <v>119</v>
      </c>
      <c r="P50" s="849">
        <v>12032.220000000001</v>
      </c>
      <c r="Q50" s="837">
        <v>1.7246390106440619</v>
      </c>
      <c r="R50" s="850">
        <v>101.1110924369748</v>
      </c>
    </row>
    <row r="51" spans="1:18" ht="14.4" customHeight="1" x14ac:dyDescent="0.3">
      <c r="A51" s="831"/>
      <c r="B51" s="832" t="s">
        <v>3272</v>
      </c>
      <c r="C51" s="832" t="s">
        <v>586</v>
      </c>
      <c r="D51" s="832" t="s">
        <v>3269</v>
      </c>
      <c r="E51" s="832" t="s">
        <v>3334</v>
      </c>
      <c r="F51" s="832" t="s">
        <v>3335</v>
      </c>
      <c r="G51" s="849">
        <v>2</v>
      </c>
      <c r="H51" s="849">
        <v>153.34</v>
      </c>
      <c r="I51" s="832"/>
      <c r="J51" s="832">
        <v>76.67</v>
      </c>
      <c r="K51" s="849"/>
      <c r="L51" s="849"/>
      <c r="M51" s="832"/>
      <c r="N51" s="832"/>
      <c r="O51" s="849"/>
      <c r="P51" s="849"/>
      <c r="Q51" s="837"/>
      <c r="R51" s="850"/>
    </row>
    <row r="52" spans="1:18" ht="14.4" customHeight="1" x14ac:dyDescent="0.3">
      <c r="A52" s="831"/>
      <c r="B52" s="832" t="s">
        <v>3272</v>
      </c>
      <c r="C52" s="832" t="s">
        <v>586</v>
      </c>
      <c r="D52" s="832" t="s">
        <v>3269</v>
      </c>
      <c r="E52" s="832" t="s">
        <v>3336</v>
      </c>
      <c r="F52" s="832" t="s">
        <v>3337</v>
      </c>
      <c r="G52" s="849">
        <v>184</v>
      </c>
      <c r="H52" s="849">
        <v>0</v>
      </c>
      <c r="I52" s="832"/>
      <c r="J52" s="832">
        <v>0</v>
      </c>
      <c r="K52" s="849">
        <v>223</v>
      </c>
      <c r="L52" s="849">
        <v>0</v>
      </c>
      <c r="M52" s="832"/>
      <c r="N52" s="832">
        <v>0</v>
      </c>
      <c r="O52" s="849">
        <v>264</v>
      </c>
      <c r="P52" s="849">
        <v>0</v>
      </c>
      <c r="Q52" s="837"/>
      <c r="R52" s="850">
        <v>0</v>
      </c>
    </row>
    <row r="53" spans="1:18" ht="14.4" customHeight="1" x14ac:dyDescent="0.3">
      <c r="A53" s="831"/>
      <c r="B53" s="832" t="s">
        <v>3272</v>
      </c>
      <c r="C53" s="832" t="s">
        <v>586</v>
      </c>
      <c r="D53" s="832" t="s">
        <v>3269</v>
      </c>
      <c r="E53" s="832" t="s">
        <v>3338</v>
      </c>
      <c r="F53" s="832" t="s">
        <v>3339</v>
      </c>
      <c r="G53" s="849">
        <v>3009</v>
      </c>
      <c r="H53" s="849">
        <v>919416.7000000003</v>
      </c>
      <c r="I53" s="832">
        <v>0.99635762802269412</v>
      </c>
      <c r="J53" s="832">
        <v>305.55556663343316</v>
      </c>
      <c r="K53" s="849">
        <v>3020</v>
      </c>
      <c r="L53" s="849">
        <v>922777.80000000028</v>
      </c>
      <c r="M53" s="832">
        <v>1</v>
      </c>
      <c r="N53" s="832">
        <v>305.55556291390735</v>
      </c>
      <c r="O53" s="849">
        <v>2812</v>
      </c>
      <c r="P53" s="849">
        <v>859222.24000000011</v>
      </c>
      <c r="Q53" s="837">
        <v>0.93112582465681326</v>
      </c>
      <c r="R53" s="850">
        <v>305.55556187766717</v>
      </c>
    </row>
    <row r="54" spans="1:18" ht="14.4" customHeight="1" x14ac:dyDescent="0.3">
      <c r="A54" s="831"/>
      <c r="B54" s="832" t="s">
        <v>3272</v>
      </c>
      <c r="C54" s="832" t="s">
        <v>586</v>
      </c>
      <c r="D54" s="832" t="s">
        <v>3269</v>
      </c>
      <c r="E54" s="832" t="s">
        <v>3340</v>
      </c>
      <c r="F54" s="832" t="s">
        <v>3341</v>
      </c>
      <c r="G54" s="849"/>
      <c r="H54" s="849"/>
      <c r="I54" s="832"/>
      <c r="J54" s="832"/>
      <c r="K54" s="849">
        <v>3</v>
      </c>
      <c r="L54" s="849">
        <v>100</v>
      </c>
      <c r="M54" s="832">
        <v>1</v>
      </c>
      <c r="N54" s="832">
        <v>33.333333333333336</v>
      </c>
      <c r="O54" s="849">
        <v>1</v>
      </c>
      <c r="P54" s="849">
        <v>33.33</v>
      </c>
      <c r="Q54" s="837">
        <v>0.33329999999999999</v>
      </c>
      <c r="R54" s="850">
        <v>33.33</v>
      </c>
    </row>
    <row r="55" spans="1:18" ht="14.4" customHeight="1" x14ac:dyDescent="0.3">
      <c r="A55" s="831"/>
      <c r="B55" s="832" t="s">
        <v>3272</v>
      </c>
      <c r="C55" s="832" t="s">
        <v>586</v>
      </c>
      <c r="D55" s="832" t="s">
        <v>3269</v>
      </c>
      <c r="E55" s="832" t="s">
        <v>3342</v>
      </c>
      <c r="F55" s="832" t="s">
        <v>3343</v>
      </c>
      <c r="G55" s="849">
        <v>10554</v>
      </c>
      <c r="H55" s="849">
        <v>4807933.3800000008</v>
      </c>
      <c r="I55" s="832">
        <v>0.95684497141974145</v>
      </c>
      <c r="J55" s="832">
        <v>455.55555997725986</v>
      </c>
      <c r="K55" s="849">
        <v>11030</v>
      </c>
      <c r="L55" s="849">
        <v>5024777.8099999996</v>
      </c>
      <c r="M55" s="832">
        <v>1</v>
      </c>
      <c r="N55" s="832">
        <v>455.55555847688117</v>
      </c>
      <c r="O55" s="849">
        <v>11579</v>
      </c>
      <c r="P55" s="849">
        <v>5274877.84</v>
      </c>
      <c r="Q55" s="837">
        <v>1.0497733510728109</v>
      </c>
      <c r="R55" s="850">
        <v>455.55556092926849</v>
      </c>
    </row>
    <row r="56" spans="1:18" ht="14.4" customHeight="1" x14ac:dyDescent="0.3">
      <c r="A56" s="831"/>
      <c r="B56" s="832" t="s">
        <v>3272</v>
      </c>
      <c r="C56" s="832" t="s">
        <v>586</v>
      </c>
      <c r="D56" s="832" t="s">
        <v>3269</v>
      </c>
      <c r="E56" s="832" t="s">
        <v>3344</v>
      </c>
      <c r="F56" s="832" t="s">
        <v>3345</v>
      </c>
      <c r="G56" s="849">
        <v>1</v>
      </c>
      <c r="H56" s="849">
        <v>0</v>
      </c>
      <c r="I56" s="832"/>
      <c r="J56" s="832">
        <v>0</v>
      </c>
      <c r="K56" s="849"/>
      <c r="L56" s="849"/>
      <c r="M56" s="832"/>
      <c r="N56" s="832"/>
      <c r="O56" s="849"/>
      <c r="P56" s="849"/>
      <c r="Q56" s="837"/>
      <c r="R56" s="850"/>
    </row>
    <row r="57" spans="1:18" ht="14.4" customHeight="1" x14ac:dyDescent="0.3">
      <c r="A57" s="831"/>
      <c r="B57" s="832" t="s">
        <v>3272</v>
      </c>
      <c r="C57" s="832" t="s">
        <v>586</v>
      </c>
      <c r="D57" s="832" t="s">
        <v>3269</v>
      </c>
      <c r="E57" s="832" t="s">
        <v>3346</v>
      </c>
      <c r="F57" s="832" t="s">
        <v>3347</v>
      </c>
      <c r="G57" s="849">
        <v>57</v>
      </c>
      <c r="H57" s="849">
        <v>3356.67</v>
      </c>
      <c r="I57" s="832">
        <v>1.1632646695961963</v>
      </c>
      <c r="J57" s="832">
        <v>58.888947368421057</v>
      </c>
      <c r="K57" s="849">
        <v>49</v>
      </c>
      <c r="L57" s="849">
        <v>2885.56</v>
      </c>
      <c r="M57" s="832">
        <v>1</v>
      </c>
      <c r="N57" s="832">
        <v>58.888979591836737</v>
      </c>
      <c r="O57" s="849">
        <v>47</v>
      </c>
      <c r="P57" s="849">
        <v>2767.7799999999997</v>
      </c>
      <c r="Q57" s="837">
        <v>0.9591829662179957</v>
      </c>
      <c r="R57" s="850">
        <v>58.888936170212759</v>
      </c>
    </row>
    <row r="58" spans="1:18" ht="14.4" customHeight="1" x14ac:dyDescent="0.3">
      <c r="A58" s="831"/>
      <c r="B58" s="832" t="s">
        <v>3272</v>
      </c>
      <c r="C58" s="832" t="s">
        <v>586</v>
      </c>
      <c r="D58" s="832" t="s">
        <v>3269</v>
      </c>
      <c r="E58" s="832" t="s">
        <v>3348</v>
      </c>
      <c r="F58" s="832" t="s">
        <v>3349</v>
      </c>
      <c r="G58" s="849">
        <v>5144</v>
      </c>
      <c r="H58" s="849">
        <v>400088.91000000003</v>
      </c>
      <c r="I58" s="832">
        <v>0.92103852101193195</v>
      </c>
      <c r="J58" s="832">
        <v>77.777781881804046</v>
      </c>
      <c r="K58" s="849">
        <v>5585</v>
      </c>
      <c r="L58" s="849">
        <v>434388.9</v>
      </c>
      <c r="M58" s="832">
        <v>1</v>
      </c>
      <c r="N58" s="832">
        <v>77.777779767233667</v>
      </c>
      <c r="O58" s="849">
        <v>5697</v>
      </c>
      <c r="P58" s="849">
        <v>443100.02</v>
      </c>
      <c r="Q58" s="837">
        <v>1.020053735258889</v>
      </c>
      <c r="R58" s="850">
        <v>77.777781288397406</v>
      </c>
    </row>
    <row r="59" spans="1:18" ht="14.4" customHeight="1" x14ac:dyDescent="0.3">
      <c r="A59" s="831"/>
      <c r="B59" s="832" t="s">
        <v>3272</v>
      </c>
      <c r="C59" s="832" t="s">
        <v>586</v>
      </c>
      <c r="D59" s="832" t="s">
        <v>3269</v>
      </c>
      <c r="E59" s="832" t="s">
        <v>3350</v>
      </c>
      <c r="F59" s="832" t="s">
        <v>3351</v>
      </c>
      <c r="G59" s="849"/>
      <c r="H59" s="849"/>
      <c r="I59" s="832"/>
      <c r="J59" s="832"/>
      <c r="K59" s="849">
        <v>0</v>
      </c>
      <c r="L59" s="849">
        <v>0</v>
      </c>
      <c r="M59" s="832"/>
      <c r="N59" s="832"/>
      <c r="O59" s="849"/>
      <c r="P59" s="849"/>
      <c r="Q59" s="837"/>
      <c r="R59" s="850"/>
    </row>
    <row r="60" spans="1:18" ht="14.4" customHeight="1" x14ac:dyDescent="0.3">
      <c r="A60" s="831"/>
      <c r="B60" s="832" t="s">
        <v>3272</v>
      </c>
      <c r="C60" s="832" t="s">
        <v>586</v>
      </c>
      <c r="D60" s="832" t="s">
        <v>3269</v>
      </c>
      <c r="E60" s="832" t="s">
        <v>3352</v>
      </c>
      <c r="F60" s="832" t="s">
        <v>3353</v>
      </c>
      <c r="G60" s="849"/>
      <c r="H60" s="849"/>
      <c r="I60" s="832"/>
      <c r="J60" s="832"/>
      <c r="K60" s="849">
        <v>1</v>
      </c>
      <c r="L60" s="849">
        <v>270</v>
      </c>
      <c r="M60" s="832">
        <v>1</v>
      </c>
      <c r="N60" s="832">
        <v>270</v>
      </c>
      <c r="O60" s="849">
        <v>1</v>
      </c>
      <c r="P60" s="849">
        <v>270</v>
      </c>
      <c r="Q60" s="837">
        <v>1</v>
      </c>
      <c r="R60" s="850">
        <v>270</v>
      </c>
    </row>
    <row r="61" spans="1:18" ht="14.4" customHeight="1" x14ac:dyDescent="0.3">
      <c r="A61" s="831"/>
      <c r="B61" s="832" t="s">
        <v>3272</v>
      </c>
      <c r="C61" s="832" t="s">
        <v>586</v>
      </c>
      <c r="D61" s="832" t="s">
        <v>3269</v>
      </c>
      <c r="E61" s="832" t="s">
        <v>3354</v>
      </c>
      <c r="F61" s="832" t="s">
        <v>3355</v>
      </c>
      <c r="G61" s="849">
        <v>3299</v>
      </c>
      <c r="H61" s="849">
        <v>293244.46000000002</v>
      </c>
      <c r="I61" s="832">
        <v>0.79634305841594222</v>
      </c>
      <c r="J61" s="832">
        <v>88.888893604122472</v>
      </c>
      <c r="K61" s="849">
        <v>3899</v>
      </c>
      <c r="L61" s="849">
        <v>368238.86000000004</v>
      </c>
      <c r="M61" s="832">
        <v>1</v>
      </c>
      <c r="N61" s="832">
        <v>94.444437035137227</v>
      </c>
      <c r="O61" s="849">
        <v>4321</v>
      </c>
      <c r="P61" s="849">
        <v>408094.42000000004</v>
      </c>
      <c r="Q61" s="837">
        <v>1.1082329007861909</v>
      </c>
      <c r="R61" s="850">
        <v>94.444438787317765</v>
      </c>
    </row>
    <row r="62" spans="1:18" ht="14.4" customHeight="1" x14ac:dyDescent="0.3">
      <c r="A62" s="831"/>
      <c r="B62" s="832" t="s">
        <v>3272</v>
      </c>
      <c r="C62" s="832" t="s">
        <v>586</v>
      </c>
      <c r="D62" s="832" t="s">
        <v>3269</v>
      </c>
      <c r="E62" s="832" t="s">
        <v>3356</v>
      </c>
      <c r="F62" s="832" t="s">
        <v>3357</v>
      </c>
      <c r="G62" s="849">
        <v>5</v>
      </c>
      <c r="H62" s="849">
        <v>216.67000000000002</v>
      </c>
      <c r="I62" s="832">
        <v>5.0004615739672289</v>
      </c>
      <c r="J62" s="832">
        <v>43.334000000000003</v>
      </c>
      <c r="K62" s="849">
        <v>1</v>
      </c>
      <c r="L62" s="849">
        <v>43.33</v>
      </c>
      <c r="M62" s="832">
        <v>1</v>
      </c>
      <c r="N62" s="832">
        <v>43.33</v>
      </c>
      <c r="O62" s="849">
        <v>3</v>
      </c>
      <c r="P62" s="849">
        <v>130</v>
      </c>
      <c r="Q62" s="837">
        <v>3.0002307869836145</v>
      </c>
      <c r="R62" s="850">
        <v>43.333333333333336</v>
      </c>
    </row>
    <row r="63" spans="1:18" ht="14.4" customHeight="1" x14ac:dyDescent="0.3">
      <c r="A63" s="831"/>
      <c r="B63" s="832" t="s">
        <v>3272</v>
      </c>
      <c r="C63" s="832" t="s">
        <v>586</v>
      </c>
      <c r="D63" s="832" t="s">
        <v>3269</v>
      </c>
      <c r="E63" s="832" t="s">
        <v>3358</v>
      </c>
      <c r="F63" s="832" t="s">
        <v>3359</v>
      </c>
      <c r="G63" s="849">
        <v>97</v>
      </c>
      <c r="H63" s="849">
        <v>9376.66</v>
      </c>
      <c r="I63" s="832">
        <v>0.92380886699507392</v>
      </c>
      <c r="J63" s="832">
        <v>96.666597938144335</v>
      </c>
      <c r="K63" s="849">
        <v>105</v>
      </c>
      <c r="L63" s="849">
        <v>10150</v>
      </c>
      <c r="M63" s="832">
        <v>1</v>
      </c>
      <c r="N63" s="832">
        <v>96.666666666666671</v>
      </c>
      <c r="O63" s="849">
        <v>109</v>
      </c>
      <c r="P63" s="849">
        <v>10536.67</v>
      </c>
      <c r="Q63" s="837">
        <v>1.0380955665024632</v>
      </c>
      <c r="R63" s="850">
        <v>96.666697247706423</v>
      </c>
    </row>
    <row r="64" spans="1:18" ht="14.4" customHeight="1" x14ac:dyDescent="0.3">
      <c r="A64" s="831"/>
      <c r="B64" s="832" t="s">
        <v>3272</v>
      </c>
      <c r="C64" s="832" t="s">
        <v>586</v>
      </c>
      <c r="D64" s="832" t="s">
        <v>3269</v>
      </c>
      <c r="E64" s="832" t="s">
        <v>3360</v>
      </c>
      <c r="F64" s="832" t="s">
        <v>3361</v>
      </c>
      <c r="G64" s="849">
        <v>976</v>
      </c>
      <c r="H64" s="849">
        <v>325333.33</v>
      </c>
      <c r="I64" s="832">
        <v>0.90286771418008982</v>
      </c>
      <c r="J64" s="832">
        <v>333.3333299180328</v>
      </c>
      <c r="K64" s="849">
        <v>1081</v>
      </c>
      <c r="L64" s="849">
        <v>360333.33</v>
      </c>
      <c r="M64" s="832">
        <v>1</v>
      </c>
      <c r="N64" s="832">
        <v>333.33333024976872</v>
      </c>
      <c r="O64" s="849">
        <v>1140</v>
      </c>
      <c r="P64" s="849">
        <v>380000.00999999995</v>
      </c>
      <c r="Q64" s="837">
        <v>1.0545791309396773</v>
      </c>
      <c r="R64" s="850">
        <v>333.33334210526311</v>
      </c>
    </row>
    <row r="65" spans="1:18" ht="14.4" customHeight="1" x14ac:dyDescent="0.3">
      <c r="A65" s="831"/>
      <c r="B65" s="832" t="s">
        <v>3272</v>
      </c>
      <c r="C65" s="832" t="s">
        <v>586</v>
      </c>
      <c r="D65" s="832" t="s">
        <v>3269</v>
      </c>
      <c r="E65" s="832" t="s">
        <v>3362</v>
      </c>
      <c r="F65" s="832" t="s">
        <v>3363</v>
      </c>
      <c r="G65" s="849"/>
      <c r="H65" s="849"/>
      <c r="I65" s="832"/>
      <c r="J65" s="832"/>
      <c r="K65" s="849">
        <v>0</v>
      </c>
      <c r="L65" s="849">
        <v>0</v>
      </c>
      <c r="M65" s="832"/>
      <c r="N65" s="832"/>
      <c r="O65" s="849">
        <v>0</v>
      </c>
      <c r="P65" s="849">
        <v>0</v>
      </c>
      <c r="Q65" s="837"/>
      <c r="R65" s="850"/>
    </row>
    <row r="66" spans="1:18" ht="14.4" customHeight="1" x14ac:dyDescent="0.3">
      <c r="A66" s="831"/>
      <c r="B66" s="832" t="s">
        <v>3272</v>
      </c>
      <c r="C66" s="832" t="s">
        <v>586</v>
      </c>
      <c r="D66" s="832" t="s">
        <v>3269</v>
      </c>
      <c r="E66" s="832" t="s">
        <v>3364</v>
      </c>
      <c r="F66" s="832" t="s">
        <v>3365</v>
      </c>
      <c r="G66" s="849">
        <v>1762</v>
      </c>
      <c r="H66" s="849">
        <v>2261233.33</v>
      </c>
      <c r="I66" s="832">
        <v>0.91342664827382469</v>
      </c>
      <c r="J66" s="832">
        <v>1283.3333314415438</v>
      </c>
      <c r="K66" s="849">
        <v>1929</v>
      </c>
      <c r="L66" s="849">
        <v>2475549.9899999998</v>
      </c>
      <c r="M66" s="832">
        <v>1</v>
      </c>
      <c r="N66" s="832">
        <v>1283.3333281493001</v>
      </c>
      <c r="O66" s="849">
        <v>2281</v>
      </c>
      <c r="P66" s="849">
        <v>2927283.33</v>
      </c>
      <c r="Q66" s="837">
        <v>1.1824779712891196</v>
      </c>
      <c r="R66" s="850">
        <v>1283.333331871986</v>
      </c>
    </row>
    <row r="67" spans="1:18" ht="14.4" customHeight="1" x14ac:dyDescent="0.3">
      <c r="A67" s="831"/>
      <c r="B67" s="832" t="s">
        <v>3272</v>
      </c>
      <c r="C67" s="832" t="s">
        <v>586</v>
      </c>
      <c r="D67" s="832" t="s">
        <v>3269</v>
      </c>
      <c r="E67" s="832" t="s">
        <v>3366</v>
      </c>
      <c r="F67" s="832" t="s">
        <v>3367</v>
      </c>
      <c r="G67" s="849">
        <v>9</v>
      </c>
      <c r="H67" s="849">
        <v>4200</v>
      </c>
      <c r="I67" s="832">
        <v>0.89999935714331636</v>
      </c>
      <c r="J67" s="832">
        <v>466.66666666666669</v>
      </c>
      <c r="K67" s="849">
        <v>10</v>
      </c>
      <c r="L67" s="849">
        <v>4666.67</v>
      </c>
      <c r="M67" s="832">
        <v>1</v>
      </c>
      <c r="N67" s="832">
        <v>466.66700000000003</v>
      </c>
      <c r="O67" s="849">
        <v>8</v>
      </c>
      <c r="P67" s="849">
        <v>3733.34</v>
      </c>
      <c r="Q67" s="837">
        <v>0.80000085714224489</v>
      </c>
      <c r="R67" s="850">
        <v>466.66750000000002</v>
      </c>
    </row>
    <row r="68" spans="1:18" ht="14.4" customHeight="1" x14ac:dyDescent="0.3">
      <c r="A68" s="831"/>
      <c r="B68" s="832" t="s">
        <v>3272</v>
      </c>
      <c r="C68" s="832" t="s">
        <v>586</v>
      </c>
      <c r="D68" s="832" t="s">
        <v>3269</v>
      </c>
      <c r="E68" s="832" t="s">
        <v>3368</v>
      </c>
      <c r="F68" s="832" t="s">
        <v>3369</v>
      </c>
      <c r="G68" s="849">
        <v>222</v>
      </c>
      <c r="H68" s="849">
        <v>25900</v>
      </c>
      <c r="I68" s="832">
        <v>0.91735580512670845</v>
      </c>
      <c r="J68" s="832">
        <v>116.66666666666667</v>
      </c>
      <c r="K68" s="849">
        <v>242</v>
      </c>
      <c r="L68" s="849">
        <v>28233.32</v>
      </c>
      <c r="M68" s="832">
        <v>1</v>
      </c>
      <c r="N68" s="832">
        <v>116.66661157024794</v>
      </c>
      <c r="O68" s="849">
        <v>227</v>
      </c>
      <c r="P68" s="849">
        <v>26483.33</v>
      </c>
      <c r="Q68" s="837">
        <v>0.93801685384503142</v>
      </c>
      <c r="R68" s="850">
        <v>116.66665198237887</v>
      </c>
    </row>
    <row r="69" spans="1:18" ht="14.4" customHeight="1" x14ac:dyDescent="0.3">
      <c r="A69" s="831"/>
      <c r="B69" s="832" t="s">
        <v>3272</v>
      </c>
      <c r="C69" s="832" t="s">
        <v>586</v>
      </c>
      <c r="D69" s="832" t="s">
        <v>3269</v>
      </c>
      <c r="E69" s="832" t="s">
        <v>3370</v>
      </c>
      <c r="F69" s="832" t="s">
        <v>3371</v>
      </c>
      <c r="G69" s="849">
        <v>1</v>
      </c>
      <c r="H69" s="849">
        <v>466.67</v>
      </c>
      <c r="I69" s="832">
        <v>1</v>
      </c>
      <c r="J69" s="832">
        <v>466.67</v>
      </c>
      <c r="K69" s="849">
        <v>1</v>
      </c>
      <c r="L69" s="849">
        <v>466.67</v>
      </c>
      <c r="M69" s="832">
        <v>1</v>
      </c>
      <c r="N69" s="832">
        <v>466.67</v>
      </c>
      <c r="O69" s="849"/>
      <c r="P69" s="849"/>
      <c r="Q69" s="837"/>
      <c r="R69" s="850"/>
    </row>
    <row r="70" spans="1:18" ht="14.4" customHeight="1" x14ac:dyDescent="0.3">
      <c r="A70" s="831"/>
      <c r="B70" s="832" t="s">
        <v>3272</v>
      </c>
      <c r="C70" s="832" t="s">
        <v>586</v>
      </c>
      <c r="D70" s="832" t="s">
        <v>3269</v>
      </c>
      <c r="E70" s="832" t="s">
        <v>3270</v>
      </c>
      <c r="F70" s="832" t="s">
        <v>3271</v>
      </c>
      <c r="G70" s="849">
        <v>10</v>
      </c>
      <c r="H70" s="849">
        <v>3277.7999999999993</v>
      </c>
      <c r="I70" s="832">
        <v>0.86511281727797451</v>
      </c>
      <c r="J70" s="832">
        <v>327.77999999999992</v>
      </c>
      <c r="K70" s="849">
        <v>11</v>
      </c>
      <c r="L70" s="849">
        <v>3788.87</v>
      </c>
      <c r="M70" s="832">
        <v>1</v>
      </c>
      <c r="N70" s="832">
        <v>344.44272727272727</v>
      </c>
      <c r="O70" s="849">
        <v>8</v>
      </c>
      <c r="P70" s="849">
        <v>2755.5299999999997</v>
      </c>
      <c r="Q70" s="837">
        <v>0.72726960808895524</v>
      </c>
      <c r="R70" s="850">
        <v>344.44124999999997</v>
      </c>
    </row>
    <row r="71" spans="1:18" ht="14.4" customHeight="1" x14ac:dyDescent="0.3">
      <c r="A71" s="831"/>
      <c r="B71" s="832" t="s">
        <v>3272</v>
      </c>
      <c r="C71" s="832" t="s">
        <v>586</v>
      </c>
      <c r="D71" s="832" t="s">
        <v>3269</v>
      </c>
      <c r="E71" s="832" t="s">
        <v>3372</v>
      </c>
      <c r="F71" s="832" t="s">
        <v>3373</v>
      </c>
      <c r="G71" s="849">
        <v>8</v>
      </c>
      <c r="H71" s="849">
        <v>6666.67</v>
      </c>
      <c r="I71" s="832">
        <v>0.57142869387751605</v>
      </c>
      <c r="J71" s="832">
        <v>833.33375000000001</v>
      </c>
      <c r="K71" s="849">
        <v>14</v>
      </c>
      <c r="L71" s="849">
        <v>11666.67</v>
      </c>
      <c r="M71" s="832">
        <v>1</v>
      </c>
      <c r="N71" s="832">
        <v>833.33357142857142</v>
      </c>
      <c r="O71" s="849">
        <v>19</v>
      </c>
      <c r="P71" s="849">
        <v>15833.32</v>
      </c>
      <c r="Q71" s="837">
        <v>1.3571413265310495</v>
      </c>
      <c r="R71" s="850">
        <v>833.33263157894737</v>
      </c>
    </row>
    <row r="72" spans="1:18" ht="14.4" customHeight="1" x14ac:dyDescent="0.3">
      <c r="A72" s="831"/>
      <c r="B72" s="832" t="s">
        <v>3272</v>
      </c>
      <c r="C72" s="832" t="s">
        <v>586</v>
      </c>
      <c r="D72" s="832" t="s">
        <v>3269</v>
      </c>
      <c r="E72" s="832" t="s">
        <v>3374</v>
      </c>
      <c r="F72" s="832" t="s">
        <v>3375</v>
      </c>
      <c r="G72" s="849"/>
      <c r="H72" s="849"/>
      <c r="I72" s="832"/>
      <c r="J72" s="832"/>
      <c r="K72" s="849">
        <v>2</v>
      </c>
      <c r="L72" s="849">
        <v>584.44000000000005</v>
      </c>
      <c r="M72" s="832">
        <v>1</v>
      </c>
      <c r="N72" s="832">
        <v>292.22000000000003</v>
      </c>
      <c r="O72" s="849"/>
      <c r="P72" s="849"/>
      <c r="Q72" s="837"/>
      <c r="R72" s="850"/>
    </row>
    <row r="73" spans="1:18" ht="14.4" customHeight="1" x14ac:dyDescent="0.3">
      <c r="A73" s="831"/>
      <c r="B73" s="832" t="s">
        <v>3272</v>
      </c>
      <c r="C73" s="832" t="s">
        <v>586</v>
      </c>
      <c r="D73" s="832" t="s">
        <v>3269</v>
      </c>
      <c r="E73" s="832" t="s">
        <v>3376</v>
      </c>
      <c r="F73" s="832" t="s">
        <v>3377</v>
      </c>
      <c r="G73" s="849">
        <v>30</v>
      </c>
      <c r="H73" s="849">
        <v>166.67000000000002</v>
      </c>
      <c r="I73" s="832">
        <v>0.9374543000168738</v>
      </c>
      <c r="J73" s="832">
        <v>5.5556666666666672</v>
      </c>
      <c r="K73" s="849">
        <v>32</v>
      </c>
      <c r="L73" s="849">
        <v>177.79000000000002</v>
      </c>
      <c r="M73" s="832">
        <v>1</v>
      </c>
      <c r="N73" s="832">
        <v>5.5559375000000006</v>
      </c>
      <c r="O73" s="849">
        <v>33</v>
      </c>
      <c r="P73" s="849">
        <v>183.33</v>
      </c>
      <c r="Q73" s="837">
        <v>1.0311603577254063</v>
      </c>
      <c r="R73" s="850">
        <v>5.5554545454545456</v>
      </c>
    </row>
    <row r="74" spans="1:18" ht="14.4" customHeight="1" x14ac:dyDescent="0.3">
      <c r="A74" s="831"/>
      <c r="B74" s="832" t="s">
        <v>3272</v>
      </c>
      <c r="C74" s="832" t="s">
        <v>586</v>
      </c>
      <c r="D74" s="832" t="s">
        <v>3269</v>
      </c>
      <c r="E74" s="832" t="s">
        <v>3376</v>
      </c>
      <c r="F74" s="832" t="s">
        <v>3331</v>
      </c>
      <c r="G74" s="849">
        <v>17</v>
      </c>
      <c r="H74" s="849">
        <v>94.44</v>
      </c>
      <c r="I74" s="832">
        <v>0.73914064334350782</v>
      </c>
      <c r="J74" s="832">
        <v>5.5552941176470583</v>
      </c>
      <c r="K74" s="849">
        <v>23</v>
      </c>
      <c r="L74" s="849">
        <v>127.77</v>
      </c>
      <c r="M74" s="832">
        <v>1</v>
      </c>
      <c r="N74" s="832">
        <v>5.5552173913043479</v>
      </c>
      <c r="O74" s="849">
        <v>14</v>
      </c>
      <c r="P74" s="849">
        <v>77.77</v>
      </c>
      <c r="Q74" s="837">
        <v>0.60867183219848164</v>
      </c>
      <c r="R74" s="850">
        <v>5.5549999999999997</v>
      </c>
    </row>
    <row r="75" spans="1:18" ht="14.4" customHeight="1" x14ac:dyDescent="0.3">
      <c r="A75" s="831"/>
      <c r="B75" s="832" t="s">
        <v>3272</v>
      </c>
      <c r="C75" s="832" t="s">
        <v>586</v>
      </c>
      <c r="D75" s="832" t="s">
        <v>3269</v>
      </c>
      <c r="E75" s="832" t="s">
        <v>3378</v>
      </c>
      <c r="F75" s="832" t="s">
        <v>3379</v>
      </c>
      <c r="G75" s="849"/>
      <c r="H75" s="849"/>
      <c r="I75" s="832"/>
      <c r="J75" s="832"/>
      <c r="K75" s="849">
        <v>2</v>
      </c>
      <c r="L75" s="849">
        <v>444.44</v>
      </c>
      <c r="M75" s="832">
        <v>1</v>
      </c>
      <c r="N75" s="832">
        <v>222.22</v>
      </c>
      <c r="O75" s="849"/>
      <c r="P75" s="849"/>
      <c r="Q75" s="837"/>
      <c r="R75" s="850"/>
    </row>
    <row r="76" spans="1:18" ht="14.4" customHeight="1" x14ac:dyDescent="0.3">
      <c r="A76" s="831"/>
      <c r="B76" s="832" t="s">
        <v>3272</v>
      </c>
      <c r="C76" s="832" t="s">
        <v>586</v>
      </c>
      <c r="D76" s="832" t="s">
        <v>3269</v>
      </c>
      <c r="E76" s="832" t="s">
        <v>3380</v>
      </c>
      <c r="F76" s="832" t="s">
        <v>3381</v>
      </c>
      <c r="G76" s="849">
        <v>0</v>
      </c>
      <c r="H76" s="849">
        <v>0</v>
      </c>
      <c r="I76" s="832"/>
      <c r="J76" s="832"/>
      <c r="K76" s="849"/>
      <c r="L76" s="849"/>
      <c r="M76" s="832"/>
      <c r="N76" s="832"/>
      <c r="O76" s="849">
        <v>0</v>
      </c>
      <c r="P76" s="849">
        <v>0</v>
      </c>
      <c r="Q76" s="837"/>
      <c r="R76" s="850"/>
    </row>
    <row r="77" spans="1:18" ht="14.4" customHeight="1" x14ac:dyDescent="0.3">
      <c r="A77" s="831"/>
      <c r="B77" s="832" t="s">
        <v>3272</v>
      </c>
      <c r="C77" s="832" t="s">
        <v>586</v>
      </c>
      <c r="D77" s="832" t="s">
        <v>3269</v>
      </c>
      <c r="E77" s="832" t="s">
        <v>3382</v>
      </c>
      <c r="F77" s="832" t="s">
        <v>3383</v>
      </c>
      <c r="G77" s="849"/>
      <c r="H77" s="849"/>
      <c r="I77" s="832"/>
      <c r="J77" s="832"/>
      <c r="K77" s="849"/>
      <c r="L77" s="849"/>
      <c r="M77" s="832"/>
      <c r="N77" s="832"/>
      <c r="O77" s="849">
        <v>1</v>
      </c>
      <c r="P77" s="849">
        <v>233.33</v>
      </c>
      <c r="Q77" s="837"/>
      <c r="R77" s="850">
        <v>233.33</v>
      </c>
    </row>
    <row r="78" spans="1:18" ht="14.4" customHeight="1" x14ac:dyDescent="0.3">
      <c r="A78" s="831"/>
      <c r="B78" s="832" t="s">
        <v>3272</v>
      </c>
      <c r="C78" s="832" t="s">
        <v>586</v>
      </c>
      <c r="D78" s="832" t="s">
        <v>3269</v>
      </c>
      <c r="E78" s="832" t="s">
        <v>3384</v>
      </c>
      <c r="F78" s="832" t="s">
        <v>3385</v>
      </c>
      <c r="G78" s="849">
        <v>0</v>
      </c>
      <c r="H78" s="849">
        <v>0</v>
      </c>
      <c r="I78" s="832"/>
      <c r="J78" s="832"/>
      <c r="K78" s="849"/>
      <c r="L78" s="849"/>
      <c r="M78" s="832"/>
      <c r="N78" s="832"/>
      <c r="O78" s="849"/>
      <c r="P78" s="849"/>
      <c r="Q78" s="837"/>
      <c r="R78" s="850"/>
    </row>
    <row r="79" spans="1:18" ht="14.4" customHeight="1" x14ac:dyDescent="0.3">
      <c r="A79" s="831"/>
      <c r="B79" s="832" t="s">
        <v>3272</v>
      </c>
      <c r="C79" s="832" t="s">
        <v>589</v>
      </c>
      <c r="D79" s="832" t="s">
        <v>3269</v>
      </c>
      <c r="E79" s="832" t="s">
        <v>3270</v>
      </c>
      <c r="F79" s="832" t="s">
        <v>3271</v>
      </c>
      <c r="G79" s="849"/>
      <c r="H79" s="849"/>
      <c r="I79" s="832"/>
      <c r="J79" s="832"/>
      <c r="K79" s="849">
        <v>1</v>
      </c>
      <c r="L79" s="849">
        <v>344.44</v>
      </c>
      <c r="M79" s="832">
        <v>1</v>
      </c>
      <c r="N79" s="832">
        <v>344.44</v>
      </c>
      <c r="O79" s="849">
        <v>1</v>
      </c>
      <c r="P79" s="849">
        <v>344.44</v>
      </c>
      <c r="Q79" s="837">
        <v>1</v>
      </c>
      <c r="R79" s="850">
        <v>344.44</v>
      </c>
    </row>
    <row r="80" spans="1:18" ht="14.4" customHeight="1" x14ac:dyDescent="0.3">
      <c r="A80" s="831"/>
      <c r="B80" s="832" t="s">
        <v>3272</v>
      </c>
      <c r="C80" s="832" t="s">
        <v>3254</v>
      </c>
      <c r="D80" s="832" t="s">
        <v>3269</v>
      </c>
      <c r="E80" s="832" t="s">
        <v>3300</v>
      </c>
      <c r="F80" s="832" t="s">
        <v>3301</v>
      </c>
      <c r="G80" s="849">
        <v>1</v>
      </c>
      <c r="H80" s="849">
        <v>105.56</v>
      </c>
      <c r="I80" s="832">
        <v>1</v>
      </c>
      <c r="J80" s="832">
        <v>105.56</v>
      </c>
      <c r="K80" s="849">
        <v>1</v>
      </c>
      <c r="L80" s="849">
        <v>105.56</v>
      </c>
      <c r="M80" s="832">
        <v>1</v>
      </c>
      <c r="N80" s="832">
        <v>105.56</v>
      </c>
      <c r="O80" s="849"/>
      <c r="P80" s="849"/>
      <c r="Q80" s="837"/>
      <c r="R80" s="850"/>
    </row>
    <row r="81" spans="1:18" ht="14.4" customHeight="1" x14ac:dyDescent="0.3">
      <c r="A81" s="831"/>
      <c r="B81" s="832" t="s">
        <v>3272</v>
      </c>
      <c r="C81" s="832" t="s">
        <v>3254</v>
      </c>
      <c r="D81" s="832" t="s">
        <v>3269</v>
      </c>
      <c r="E81" s="832" t="s">
        <v>3302</v>
      </c>
      <c r="F81" s="832" t="s">
        <v>3303</v>
      </c>
      <c r="G81" s="849">
        <v>7</v>
      </c>
      <c r="H81" s="849">
        <v>544.45999999999992</v>
      </c>
      <c r="I81" s="832">
        <v>2.333333333333333</v>
      </c>
      <c r="J81" s="832">
        <v>77.779999999999987</v>
      </c>
      <c r="K81" s="849">
        <v>3</v>
      </c>
      <c r="L81" s="849">
        <v>233.34</v>
      </c>
      <c r="M81" s="832">
        <v>1</v>
      </c>
      <c r="N81" s="832">
        <v>77.78</v>
      </c>
      <c r="O81" s="849">
        <v>2</v>
      </c>
      <c r="P81" s="849">
        <v>155.56</v>
      </c>
      <c r="Q81" s="837">
        <v>0.66666666666666663</v>
      </c>
      <c r="R81" s="850">
        <v>77.78</v>
      </c>
    </row>
    <row r="82" spans="1:18" ht="14.4" customHeight="1" x14ac:dyDescent="0.3">
      <c r="A82" s="831"/>
      <c r="B82" s="832" t="s">
        <v>3272</v>
      </c>
      <c r="C82" s="832" t="s">
        <v>3254</v>
      </c>
      <c r="D82" s="832" t="s">
        <v>3269</v>
      </c>
      <c r="E82" s="832" t="s">
        <v>3304</v>
      </c>
      <c r="F82" s="832" t="s">
        <v>3305</v>
      </c>
      <c r="G82" s="849">
        <v>7</v>
      </c>
      <c r="H82" s="849">
        <v>1750</v>
      </c>
      <c r="I82" s="832">
        <v>0.53846153846153844</v>
      </c>
      <c r="J82" s="832">
        <v>250</v>
      </c>
      <c r="K82" s="849">
        <v>13</v>
      </c>
      <c r="L82" s="849">
        <v>3250</v>
      </c>
      <c r="M82" s="832">
        <v>1</v>
      </c>
      <c r="N82" s="832">
        <v>250</v>
      </c>
      <c r="O82" s="849">
        <v>21</v>
      </c>
      <c r="P82" s="849">
        <v>5250</v>
      </c>
      <c r="Q82" s="837">
        <v>1.6153846153846154</v>
      </c>
      <c r="R82" s="850">
        <v>250</v>
      </c>
    </row>
    <row r="83" spans="1:18" ht="14.4" customHeight="1" x14ac:dyDescent="0.3">
      <c r="A83" s="831"/>
      <c r="B83" s="832" t="s">
        <v>3272</v>
      </c>
      <c r="C83" s="832" t="s">
        <v>3254</v>
      </c>
      <c r="D83" s="832" t="s">
        <v>3269</v>
      </c>
      <c r="E83" s="832" t="s">
        <v>3386</v>
      </c>
      <c r="F83" s="832" t="s">
        <v>3387</v>
      </c>
      <c r="G83" s="849">
        <v>1</v>
      </c>
      <c r="H83" s="849">
        <v>300</v>
      </c>
      <c r="I83" s="832"/>
      <c r="J83" s="832">
        <v>300</v>
      </c>
      <c r="K83" s="849"/>
      <c r="L83" s="849"/>
      <c r="M83" s="832"/>
      <c r="N83" s="832"/>
      <c r="O83" s="849"/>
      <c r="P83" s="849"/>
      <c r="Q83" s="837"/>
      <c r="R83" s="850"/>
    </row>
    <row r="84" spans="1:18" ht="14.4" customHeight="1" x14ac:dyDescent="0.3">
      <c r="A84" s="831"/>
      <c r="B84" s="832" t="s">
        <v>3272</v>
      </c>
      <c r="C84" s="832" t="s">
        <v>3254</v>
      </c>
      <c r="D84" s="832" t="s">
        <v>3269</v>
      </c>
      <c r="E84" s="832" t="s">
        <v>3306</v>
      </c>
      <c r="F84" s="832" t="s">
        <v>3307</v>
      </c>
      <c r="G84" s="849">
        <v>1025</v>
      </c>
      <c r="H84" s="849">
        <v>113888.89</v>
      </c>
      <c r="I84" s="832">
        <v>0.91920000652138767</v>
      </c>
      <c r="J84" s="832">
        <v>111.11111219512195</v>
      </c>
      <c r="K84" s="849">
        <v>1062</v>
      </c>
      <c r="L84" s="849">
        <v>123900.01</v>
      </c>
      <c r="M84" s="832">
        <v>1</v>
      </c>
      <c r="N84" s="832">
        <v>116.66667608286252</v>
      </c>
      <c r="O84" s="849">
        <v>1053</v>
      </c>
      <c r="P84" s="849">
        <v>122850.01</v>
      </c>
      <c r="Q84" s="837">
        <v>0.99152542441279867</v>
      </c>
      <c r="R84" s="850">
        <v>116.66667616334283</v>
      </c>
    </row>
    <row r="85" spans="1:18" ht="14.4" customHeight="1" x14ac:dyDescent="0.3">
      <c r="A85" s="831"/>
      <c r="B85" s="832" t="s">
        <v>3272</v>
      </c>
      <c r="C85" s="832" t="s">
        <v>3254</v>
      </c>
      <c r="D85" s="832" t="s">
        <v>3269</v>
      </c>
      <c r="E85" s="832" t="s">
        <v>3310</v>
      </c>
      <c r="F85" s="832" t="s">
        <v>3311</v>
      </c>
      <c r="G85" s="849">
        <v>37</v>
      </c>
      <c r="H85" s="849">
        <v>9948.9</v>
      </c>
      <c r="I85" s="832">
        <v>1.184392857142857</v>
      </c>
      <c r="J85" s="832">
        <v>268.88918918918915</v>
      </c>
      <c r="K85" s="849">
        <v>28</v>
      </c>
      <c r="L85" s="849">
        <v>8400</v>
      </c>
      <c r="M85" s="832">
        <v>1</v>
      </c>
      <c r="N85" s="832">
        <v>300</v>
      </c>
      <c r="O85" s="849">
        <v>20</v>
      </c>
      <c r="P85" s="849">
        <v>6000</v>
      </c>
      <c r="Q85" s="837">
        <v>0.7142857142857143</v>
      </c>
      <c r="R85" s="850">
        <v>300</v>
      </c>
    </row>
    <row r="86" spans="1:18" ht="14.4" customHeight="1" x14ac:dyDescent="0.3">
      <c r="A86" s="831"/>
      <c r="B86" s="832" t="s">
        <v>3272</v>
      </c>
      <c r="C86" s="832" t="s">
        <v>3254</v>
      </c>
      <c r="D86" s="832" t="s">
        <v>3269</v>
      </c>
      <c r="E86" s="832" t="s">
        <v>3312</v>
      </c>
      <c r="F86" s="832" t="s">
        <v>3313</v>
      </c>
      <c r="G86" s="849"/>
      <c r="H86" s="849"/>
      <c r="I86" s="832"/>
      <c r="J86" s="832"/>
      <c r="K86" s="849">
        <v>1</v>
      </c>
      <c r="L86" s="849">
        <v>294.44</v>
      </c>
      <c r="M86" s="832">
        <v>1</v>
      </c>
      <c r="N86" s="832">
        <v>294.44</v>
      </c>
      <c r="O86" s="849"/>
      <c r="P86" s="849"/>
      <c r="Q86" s="837"/>
      <c r="R86" s="850"/>
    </row>
    <row r="87" spans="1:18" ht="14.4" customHeight="1" x14ac:dyDescent="0.3">
      <c r="A87" s="831"/>
      <c r="B87" s="832" t="s">
        <v>3272</v>
      </c>
      <c r="C87" s="832" t="s">
        <v>3254</v>
      </c>
      <c r="D87" s="832" t="s">
        <v>3269</v>
      </c>
      <c r="E87" s="832" t="s">
        <v>3318</v>
      </c>
      <c r="F87" s="832" t="s">
        <v>3319</v>
      </c>
      <c r="G87" s="849">
        <v>178</v>
      </c>
      <c r="H87" s="849">
        <v>33226.67</v>
      </c>
      <c r="I87" s="832">
        <v>0.73891773618104251</v>
      </c>
      <c r="J87" s="832">
        <v>186.6666853932584</v>
      </c>
      <c r="K87" s="849">
        <v>213</v>
      </c>
      <c r="L87" s="849">
        <v>44966.67</v>
      </c>
      <c r="M87" s="832">
        <v>1</v>
      </c>
      <c r="N87" s="832">
        <v>211.11112676056337</v>
      </c>
      <c r="O87" s="849">
        <v>119</v>
      </c>
      <c r="P87" s="849">
        <v>25122.22</v>
      </c>
      <c r="Q87" s="837">
        <v>0.55868535517528872</v>
      </c>
      <c r="R87" s="850">
        <v>211.11109243697479</v>
      </c>
    </row>
    <row r="88" spans="1:18" ht="14.4" customHeight="1" x14ac:dyDescent="0.3">
      <c r="A88" s="831"/>
      <c r="B88" s="832" t="s">
        <v>3272</v>
      </c>
      <c r="C88" s="832" t="s">
        <v>3254</v>
      </c>
      <c r="D88" s="832" t="s">
        <v>3269</v>
      </c>
      <c r="E88" s="832" t="s">
        <v>3320</v>
      </c>
      <c r="F88" s="832" t="s">
        <v>3321</v>
      </c>
      <c r="G88" s="849">
        <v>224</v>
      </c>
      <c r="H88" s="849">
        <v>130666.66</v>
      </c>
      <c r="I88" s="832">
        <v>0.61202179803176593</v>
      </c>
      <c r="J88" s="832">
        <v>583.33330357142859</v>
      </c>
      <c r="K88" s="849">
        <v>366</v>
      </c>
      <c r="L88" s="849">
        <v>213500.01</v>
      </c>
      <c r="M88" s="832">
        <v>1</v>
      </c>
      <c r="N88" s="832">
        <v>583.33336065573769</v>
      </c>
      <c r="O88" s="849">
        <v>257</v>
      </c>
      <c r="P88" s="849">
        <v>149916.66999999998</v>
      </c>
      <c r="Q88" s="837">
        <v>0.70218577507326574</v>
      </c>
      <c r="R88" s="850">
        <v>583.33334630350191</v>
      </c>
    </row>
    <row r="89" spans="1:18" ht="14.4" customHeight="1" x14ac:dyDescent="0.3">
      <c r="A89" s="831"/>
      <c r="B89" s="832" t="s">
        <v>3272</v>
      </c>
      <c r="C89" s="832" t="s">
        <v>3254</v>
      </c>
      <c r="D89" s="832" t="s">
        <v>3269</v>
      </c>
      <c r="E89" s="832" t="s">
        <v>3322</v>
      </c>
      <c r="F89" s="832" t="s">
        <v>3323</v>
      </c>
      <c r="G89" s="849">
        <v>142</v>
      </c>
      <c r="H89" s="849">
        <v>66266.66</v>
      </c>
      <c r="I89" s="832">
        <v>0.98611101190476191</v>
      </c>
      <c r="J89" s="832">
        <v>466.6666197183099</v>
      </c>
      <c r="K89" s="849">
        <v>144</v>
      </c>
      <c r="L89" s="849">
        <v>67200</v>
      </c>
      <c r="M89" s="832">
        <v>1</v>
      </c>
      <c r="N89" s="832">
        <v>466.66666666666669</v>
      </c>
      <c r="O89" s="849">
        <v>131</v>
      </c>
      <c r="P89" s="849">
        <v>61133.34</v>
      </c>
      <c r="Q89" s="837">
        <v>0.90972232142857135</v>
      </c>
      <c r="R89" s="850">
        <v>466.6667175572519</v>
      </c>
    </row>
    <row r="90" spans="1:18" ht="14.4" customHeight="1" x14ac:dyDescent="0.3">
      <c r="A90" s="831"/>
      <c r="B90" s="832" t="s">
        <v>3272</v>
      </c>
      <c r="C90" s="832" t="s">
        <v>3254</v>
      </c>
      <c r="D90" s="832" t="s">
        <v>3269</v>
      </c>
      <c r="E90" s="832" t="s">
        <v>3324</v>
      </c>
      <c r="F90" s="832" t="s">
        <v>3323</v>
      </c>
      <c r="G90" s="849">
        <v>42</v>
      </c>
      <c r="H90" s="849">
        <v>42000</v>
      </c>
      <c r="I90" s="832">
        <v>0.97674418604651159</v>
      </c>
      <c r="J90" s="832">
        <v>1000</v>
      </c>
      <c r="K90" s="849">
        <v>43</v>
      </c>
      <c r="L90" s="849">
        <v>43000</v>
      </c>
      <c r="M90" s="832">
        <v>1</v>
      </c>
      <c r="N90" s="832">
        <v>1000</v>
      </c>
      <c r="O90" s="849">
        <v>42</v>
      </c>
      <c r="P90" s="849">
        <v>42000</v>
      </c>
      <c r="Q90" s="837">
        <v>0.97674418604651159</v>
      </c>
      <c r="R90" s="850">
        <v>1000</v>
      </c>
    </row>
    <row r="91" spans="1:18" ht="14.4" customHeight="1" x14ac:dyDescent="0.3">
      <c r="A91" s="831"/>
      <c r="B91" s="832" t="s">
        <v>3272</v>
      </c>
      <c r="C91" s="832" t="s">
        <v>3254</v>
      </c>
      <c r="D91" s="832" t="s">
        <v>3269</v>
      </c>
      <c r="E91" s="832" t="s">
        <v>3327</v>
      </c>
      <c r="F91" s="832" t="s">
        <v>3328</v>
      </c>
      <c r="G91" s="849">
        <v>6</v>
      </c>
      <c r="H91" s="849">
        <v>300</v>
      </c>
      <c r="I91" s="832">
        <v>1.2</v>
      </c>
      <c r="J91" s="832">
        <v>50</v>
      </c>
      <c r="K91" s="849">
        <v>5</v>
      </c>
      <c r="L91" s="849">
        <v>250</v>
      </c>
      <c r="M91" s="832">
        <v>1</v>
      </c>
      <c r="N91" s="832">
        <v>50</v>
      </c>
      <c r="O91" s="849">
        <v>7</v>
      </c>
      <c r="P91" s="849">
        <v>350</v>
      </c>
      <c r="Q91" s="837">
        <v>1.4</v>
      </c>
      <c r="R91" s="850">
        <v>50</v>
      </c>
    </row>
    <row r="92" spans="1:18" ht="14.4" customHeight="1" x14ac:dyDescent="0.3">
      <c r="A92" s="831"/>
      <c r="B92" s="832" t="s">
        <v>3272</v>
      </c>
      <c r="C92" s="832" t="s">
        <v>3254</v>
      </c>
      <c r="D92" s="832" t="s">
        <v>3269</v>
      </c>
      <c r="E92" s="832" t="s">
        <v>3329</v>
      </c>
      <c r="F92" s="832" t="s">
        <v>3330</v>
      </c>
      <c r="G92" s="849">
        <v>1</v>
      </c>
      <c r="H92" s="849">
        <v>5.5600000000000005</v>
      </c>
      <c r="I92" s="832">
        <v>0.33353329334133175</v>
      </c>
      <c r="J92" s="832">
        <v>5.5600000000000005</v>
      </c>
      <c r="K92" s="849">
        <v>3</v>
      </c>
      <c r="L92" s="849">
        <v>16.670000000000002</v>
      </c>
      <c r="M92" s="832">
        <v>1</v>
      </c>
      <c r="N92" s="832">
        <v>5.5566666666666675</v>
      </c>
      <c r="O92" s="849">
        <v>1</v>
      </c>
      <c r="P92" s="849">
        <v>5.5600000000000005</v>
      </c>
      <c r="Q92" s="837">
        <v>0.33353329334133175</v>
      </c>
      <c r="R92" s="850">
        <v>5.5600000000000005</v>
      </c>
    </row>
    <row r="93" spans="1:18" ht="14.4" customHeight="1" x14ac:dyDescent="0.3">
      <c r="A93" s="831"/>
      <c r="B93" s="832" t="s">
        <v>3272</v>
      </c>
      <c r="C93" s="832" t="s">
        <v>3254</v>
      </c>
      <c r="D93" s="832" t="s">
        <v>3269</v>
      </c>
      <c r="E93" s="832" t="s">
        <v>3329</v>
      </c>
      <c r="F93" s="832" t="s">
        <v>3331</v>
      </c>
      <c r="G93" s="849">
        <v>4</v>
      </c>
      <c r="H93" s="849">
        <v>22.230000000000004</v>
      </c>
      <c r="I93" s="832"/>
      <c r="J93" s="832">
        <v>5.557500000000001</v>
      </c>
      <c r="K93" s="849"/>
      <c r="L93" s="849"/>
      <c r="M93" s="832"/>
      <c r="N93" s="832"/>
      <c r="O93" s="849"/>
      <c r="P93" s="849"/>
      <c r="Q93" s="837"/>
      <c r="R93" s="850"/>
    </row>
    <row r="94" spans="1:18" ht="14.4" customHeight="1" x14ac:dyDescent="0.3">
      <c r="A94" s="831"/>
      <c r="B94" s="832" t="s">
        <v>3272</v>
      </c>
      <c r="C94" s="832" t="s">
        <v>3254</v>
      </c>
      <c r="D94" s="832" t="s">
        <v>3269</v>
      </c>
      <c r="E94" s="832" t="s">
        <v>3338</v>
      </c>
      <c r="F94" s="832" t="s">
        <v>3339</v>
      </c>
      <c r="G94" s="849">
        <v>22</v>
      </c>
      <c r="H94" s="849">
        <v>6722.2300000000005</v>
      </c>
      <c r="I94" s="832">
        <v>0.9565225433920812</v>
      </c>
      <c r="J94" s="832">
        <v>305.5559090909091</v>
      </c>
      <c r="K94" s="849">
        <v>23</v>
      </c>
      <c r="L94" s="849">
        <v>7027.78</v>
      </c>
      <c r="M94" s="832">
        <v>1</v>
      </c>
      <c r="N94" s="832">
        <v>305.55565217391302</v>
      </c>
      <c r="O94" s="849">
        <v>31</v>
      </c>
      <c r="P94" s="849">
        <v>9472.2200000000012</v>
      </c>
      <c r="Q94" s="837">
        <v>1.3478253445611561</v>
      </c>
      <c r="R94" s="850">
        <v>305.55548387096781</v>
      </c>
    </row>
    <row r="95" spans="1:18" ht="14.4" customHeight="1" x14ac:dyDescent="0.3">
      <c r="A95" s="831"/>
      <c r="B95" s="832" t="s">
        <v>3272</v>
      </c>
      <c r="C95" s="832" t="s">
        <v>3254</v>
      </c>
      <c r="D95" s="832" t="s">
        <v>3269</v>
      </c>
      <c r="E95" s="832" t="s">
        <v>3342</v>
      </c>
      <c r="F95" s="832" t="s">
        <v>3343</v>
      </c>
      <c r="G95" s="849">
        <v>96</v>
      </c>
      <c r="H95" s="849">
        <v>43733.33</v>
      </c>
      <c r="I95" s="832">
        <v>0.89719627510337585</v>
      </c>
      <c r="J95" s="832">
        <v>455.55552083333333</v>
      </c>
      <c r="K95" s="849">
        <v>107</v>
      </c>
      <c r="L95" s="849">
        <v>48744.44</v>
      </c>
      <c r="M95" s="832">
        <v>1</v>
      </c>
      <c r="N95" s="832">
        <v>455.55551401869161</v>
      </c>
      <c r="O95" s="849">
        <v>118</v>
      </c>
      <c r="P95" s="849">
        <v>53755.55</v>
      </c>
      <c r="Q95" s="837">
        <v>1.102803724896624</v>
      </c>
      <c r="R95" s="850">
        <v>455.5555084745763</v>
      </c>
    </row>
    <row r="96" spans="1:18" ht="14.4" customHeight="1" x14ac:dyDescent="0.3">
      <c r="A96" s="831"/>
      <c r="B96" s="832" t="s">
        <v>3272</v>
      </c>
      <c r="C96" s="832" t="s">
        <v>3254</v>
      </c>
      <c r="D96" s="832" t="s">
        <v>3269</v>
      </c>
      <c r="E96" s="832" t="s">
        <v>3346</v>
      </c>
      <c r="F96" s="832" t="s">
        <v>3347</v>
      </c>
      <c r="G96" s="849"/>
      <c r="H96" s="849"/>
      <c r="I96" s="832"/>
      <c r="J96" s="832"/>
      <c r="K96" s="849"/>
      <c r="L96" s="849"/>
      <c r="M96" s="832"/>
      <c r="N96" s="832"/>
      <c r="O96" s="849">
        <v>2</v>
      </c>
      <c r="P96" s="849">
        <v>117.78</v>
      </c>
      <c r="Q96" s="837"/>
      <c r="R96" s="850">
        <v>58.89</v>
      </c>
    </row>
    <row r="97" spans="1:18" ht="14.4" customHeight="1" x14ac:dyDescent="0.3">
      <c r="A97" s="831"/>
      <c r="B97" s="832" t="s">
        <v>3272</v>
      </c>
      <c r="C97" s="832" t="s">
        <v>3254</v>
      </c>
      <c r="D97" s="832" t="s">
        <v>3269</v>
      </c>
      <c r="E97" s="832" t="s">
        <v>3348</v>
      </c>
      <c r="F97" s="832" t="s">
        <v>3349</v>
      </c>
      <c r="G97" s="849">
        <v>45</v>
      </c>
      <c r="H97" s="849">
        <v>3500</v>
      </c>
      <c r="I97" s="832">
        <v>0.7627116797308281</v>
      </c>
      <c r="J97" s="832">
        <v>77.777777777777771</v>
      </c>
      <c r="K97" s="849">
        <v>59</v>
      </c>
      <c r="L97" s="849">
        <v>4588.8900000000003</v>
      </c>
      <c r="M97" s="832">
        <v>1</v>
      </c>
      <c r="N97" s="832">
        <v>77.777796610169503</v>
      </c>
      <c r="O97" s="849">
        <v>94</v>
      </c>
      <c r="P97" s="849">
        <v>7311.1099999999988</v>
      </c>
      <c r="Q97" s="837">
        <v>1.5932197110848154</v>
      </c>
      <c r="R97" s="850">
        <v>77.777765957446789</v>
      </c>
    </row>
    <row r="98" spans="1:18" ht="14.4" customHeight="1" x14ac:dyDescent="0.3">
      <c r="A98" s="831"/>
      <c r="B98" s="832" t="s">
        <v>3272</v>
      </c>
      <c r="C98" s="832" t="s">
        <v>3254</v>
      </c>
      <c r="D98" s="832" t="s">
        <v>3269</v>
      </c>
      <c r="E98" s="832" t="s">
        <v>3388</v>
      </c>
      <c r="F98" s="832" t="s">
        <v>3389</v>
      </c>
      <c r="G98" s="849">
        <v>2</v>
      </c>
      <c r="H98" s="849">
        <v>1400</v>
      </c>
      <c r="I98" s="832"/>
      <c r="J98" s="832">
        <v>700</v>
      </c>
      <c r="K98" s="849"/>
      <c r="L98" s="849"/>
      <c r="M98" s="832"/>
      <c r="N98" s="832"/>
      <c r="O98" s="849">
        <v>3</v>
      </c>
      <c r="P98" s="849">
        <v>2100</v>
      </c>
      <c r="Q98" s="837"/>
      <c r="R98" s="850">
        <v>700</v>
      </c>
    </row>
    <row r="99" spans="1:18" ht="14.4" customHeight="1" x14ac:dyDescent="0.3">
      <c r="A99" s="831"/>
      <c r="B99" s="832" t="s">
        <v>3272</v>
      </c>
      <c r="C99" s="832" t="s">
        <v>3254</v>
      </c>
      <c r="D99" s="832" t="s">
        <v>3269</v>
      </c>
      <c r="E99" s="832" t="s">
        <v>3390</v>
      </c>
      <c r="F99" s="832" t="s">
        <v>3391</v>
      </c>
      <c r="G99" s="849"/>
      <c r="H99" s="849"/>
      <c r="I99" s="832"/>
      <c r="J99" s="832"/>
      <c r="K99" s="849">
        <v>1</v>
      </c>
      <c r="L99" s="849">
        <v>1111.1099999999999</v>
      </c>
      <c r="M99" s="832">
        <v>1</v>
      </c>
      <c r="N99" s="832">
        <v>1111.1099999999999</v>
      </c>
      <c r="O99" s="849"/>
      <c r="P99" s="849"/>
      <c r="Q99" s="837"/>
      <c r="R99" s="850"/>
    </row>
    <row r="100" spans="1:18" ht="14.4" customHeight="1" x14ac:dyDescent="0.3">
      <c r="A100" s="831"/>
      <c r="B100" s="832" t="s">
        <v>3272</v>
      </c>
      <c r="C100" s="832" t="s">
        <v>3254</v>
      </c>
      <c r="D100" s="832" t="s">
        <v>3269</v>
      </c>
      <c r="E100" s="832" t="s">
        <v>3354</v>
      </c>
      <c r="F100" s="832" t="s">
        <v>3355</v>
      </c>
      <c r="G100" s="849">
        <v>413</v>
      </c>
      <c r="H100" s="849">
        <v>36711.100000000006</v>
      </c>
      <c r="I100" s="832">
        <v>0.76819319302038624</v>
      </c>
      <c r="J100" s="832">
        <v>88.888861985472175</v>
      </c>
      <c r="K100" s="849">
        <v>506</v>
      </c>
      <c r="L100" s="849">
        <v>47788.89</v>
      </c>
      <c r="M100" s="832">
        <v>1</v>
      </c>
      <c r="N100" s="832">
        <v>94.444446640316201</v>
      </c>
      <c r="O100" s="849">
        <v>623</v>
      </c>
      <c r="P100" s="849">
        <v>58838.89</v>
      </c>
      <c r="Q100" s="837">
        <v>1.2312252910666057</v>
      </c>
      <c r="R100" s="850">
        <v>94.444446227929376</v>
      </c>
    </row>
    <row r="101" spans="1:18" ht="14.4" customHeight="1" x14ac:dyDescent="0.3">
      <c r="A101" s="831"/>
      <c r="B101" s="832" t="s">
        <v>3272</v>
      </c>
      <c r="C101" s="832" t="s">
        <v>3254</v>
      </c>
      <c r="D101" s="832" t="s">
        <v>3269</v>
      </c>
      <c r="E101" s="832" t="s">
        <v>3358</v>
      </c>
      <c r="F101" s="832" t="s">
        <v>3359</v>
      </c>
      <c r="G101" s="849">
        <v>80</v>
      </c>
      <c r="H101" s="849">
        <v>7733.33</v>
      </c>
      <c r="I101" s="832">
        <v>1.5094342937113168</v>
      </c>
      <c r="J101" s="832">
        <v>96.666624999999996</v>
      </c>
      <c r="K101" s="849">
        <v>53</v>
      </c>
      <c r="L101" s="849">
        <v>5123.33</v>
      </c>
      <c r="M101" s="832">
        <v>1</v>
      </c>
      <c r="N101" s="832">
        <v>96.66660377358491</v>
      </c>
      <c r="O101" s="849">
        <v>75</v>
      </c>
      <c r="P101" s="849">
        <v>7249.99</v>
      </c>
      <c r="Q101" s="837">
        <v>1.4150933084536814</v>
      </c>
      <c r="R101" s="850">
        <v>96.666533333333334</v>
      </c>
    </row>
    <row r="102" spans="1:18" ht="14.4" customHeight="1" x14ac:dyDescent="0.3">
      <c r="A102" s="831"/>
      <c r="B102" s="832" t="s">
        <v>3272</v>
      </c>
      <c r="C102" s="832" t="s">
        <v>3254</v>
      </c>
      <c r="D102" s="832" t="s">
        <v>3269</v>
      </c>
      <c r="E102" s="832" t="s">
        <v>3360</v>
      </c>
      <c r="F102" s="832" t="s">
        <v>3361</v>
      </c>
      <c r="G102" s="849"/>
      <c r="H102" s="849"/>
      <c r="I102" s="832"/>
      <c r="J102" s="832"/>
      <c r="K102" s="849"/>
      <c r="L102" s="849"/>
      <c r="M102" s="832"/>
      <c r="N102" s="832"/>
      <c r="O102" s="849">
        <v>2</v>
      </c>
      <c r="P102" s="849">
        <v>666.66</v>
      </c>
      <c r="Q102" s="837"/>
      <c r="R102" s="850">
        <v>333.33</v>
      </c>
    </row>
    <row r="103" spans="1:18" ht="14.4" customHeight="1" x14ac:dyDescent="0.3">
      <c r="A103" s="831"/>
      <c r="B103" s="832" t="s">
        <v>3272</v>
      </c>
      <c r="C103" s="832" t="s">
        <v>3254</v>
      </c>
      <c r="D103" s="832" t="s">
        <v>3269</v>
      </c>
      <c r="E103" s="832" t="s">
        <v>3392</v>
      </c>
      <c r="F103" s="832" t="s">
        <v>3393</v>
      </c>
      <c r="G103" s="849"/>
      <c r="H103" s="849"/>
      <c r="I103" s="832"/>
      <c r="J103" s="832"/>
      <c r="K103" s="849"/>
      <c r="L103" s="849"/>
      <c r="M103" s="832"/>
      <c r="N103" s="832"/>
      <c r="O103" s="849">
        <v>3</v>
      </c>
      <c r="P103" s="849">
        <v>586.66999999999996</v>
      </c>
      <c r="Q103" s="837"/>
      <c r="R103" s="850">
        <v>195.55666666666664</v>
      </c>
    </row>
    <row r="104" spans="1:18" ht="14.4" customHeight="1" x14ac:dyDescent="0.3">
      <c r="A104" s="831"/>
      <c r="B104" s="832" t="s">
        <v>3272</v>
      </c>
      <c r="C104" s="832" t="s">
        <v>3254</v>
      </c>
      <c r="D104" s="832" t="s">
        <v>3269</v>
      </c>
      <c r="E104" s="832" t="s">
        <v>3364</v>
      </c>
      <c r="F104" s="832" t="s">
        <v>3365</v>
      </c>
      <c r="G104" s="849">
        <v>1240</v>
      </c>
      <c r="H104" s="849">
        <v>1591333.34</v>
      </c>
      <c r="I104" s="832">
        <v>0.94153379842933349</v>
      </c>
      <c r="J104" s="832">
        <v>1283.3333387096775</v>
      </c>
      <c r="K104" s="849">
        <v>1317</v>
      </c>
      <c r="L104" s="849">
        <v>1690149.99</v>
      </c>
      <c r="M104" s="832">
        <v>1</v>
      </c>
      <c r="N104" s="832">
        <v>1283.333325740319</v>
      </c>
      <c r="O104" s="849">
        <v>1361</v>
      </c>
      <c r="P104" s="849">
        <v>1746616.67</v>
      </c>
      <c r="Q104" s="837">
        <v>1.0334092715641172</v>
      </c>
      <c r="R104" s="850">
        <v>1283.3333357825129</v>
      </c>
    </row>
    <row r="105" spans="1:18" ht="14.4" customHeight="1" x14ac:dyDescent="0.3">
      <c r="A105" s="831"/>
      <c r="B105" s="832" t="s">
        <v>3272</v>
      </c>
      <c r="C105" s="832" t="s">
        <v>3254</v>
      </c>
      <c r="D105" s="832" t="s">
        <v>3269</v>
      </c>
      <c r="E105" s="832" t="s">
        <v>3368</v>
      </c>
      <c r="F105" s="832" t="s">
        <v>3369</v>
      </c>
      <c r="G105" s="849"/>
      <c r="H105" s="849"/>
      <c r="I105" s="832"/>
      <c r="J105" s="832"/>
      <c r="K105" s="849">
        <v>1</v>
      </c>
      <c r="L105" s="849">
        <v>116.67</v>
      </c>
      <c r="M105" s="832">
        <v>1</v>
      </c>
      <c r="N105" s="832">
        <v>116.67</v>
      </c>
      <c r="O105" s="849"/>
      <c r="P105" s="849"/>
      <c r="Q105" s="837"/>
      <c r="R105" s="850"/>
    </row>
    <row r="106" spans="1:18" ht="14.4" customHeight="1" x14ac:dyDescent="0.3">
      <c r="A106" s="831"/>
      <c r="B106" s="832" t="s">
        <v>3272</v>
      </c>
      <c r="C106" s="832" t="s">
        <v>3254</v>
      </c>
      <c r="D106" s="832" t="s">
        <v>3269</v>
      </c>
      <c r="E106" s="832" t="s">
        <v>3370</v>
      </c>
      <c r="F106" s="832" t="s">
        <v>3371</v>
      </c>
      <c r="G106" s="849">
        <v>56</v>
      </c>
      <c r="H106" s="849">
        <v>26133.33</v>
      </c>
      <c r="I106" s="832">
        <v>1.3658537222741678</v>
      </c>
      <c r="J106" s="832">
        <v>466.66660714285717</v>
      </c>
      <c r="K106" s="849">
        <v>41</v>
      </c>
      <c r="L106" s="849">
        <v>19133.329999999998</v>
      </c>
      <c r="M106" s="832">
        <v>1</v>
      </c>
      <c r="N106" s="832">
        <v>466.66658536585362</v>
      </c>
      <c r="O106" s="849">
        <v>40</v>
      </c>
      <c r="P106" s="849">
        <v>18666.669999999998</v>
      </c>
      <c r="Q106" s="837">
        <v>0.97561010028050532</v>
      </c>
      <c r="R106" s="850">
        <v>466.66674999999998</v>
      </c>
    </row>
    <row r="107" spans="1:18" ht="14.4" customHeight="1" x14ac:dyDescent="0.3">
      <c r="A107" s="831"/>
      <c r="B107" s="832" t="s">
        <v>3272</v>
      </c>
      <c r="C107" s="832" t="s">
        <v>3254</v>
      </c>
      <c r="D107" s="832" t="s">
        <v>3269</v>
      </c>
      <c r="E107" s="832" t="s">
        <v>3370</v>
      </c>
      <c r="F107" s="832" t="s">
        <v>3394</v>
      </c>
      <c r="G107" s="849">
        <v>2</v>
      </c>
      <c r="H107" s="849">
        <v>933.34</v>
      </c>
      <c r="I107" s="832">
        <v>0.33333452380527212</v>
      </c>
      <c r="J107" s="832">
        <v>466.67</v>
      </c>
      <c r="K107" s="849">
        <v>6</v>
      </c>
      <c r="L107" s="849">
        <v>2800.01</v>
      </c>
      <c r="M107" s="832">
        <v>1</v>
      </c>
      <c r="N107" s="832">
        <v>466.66833333333335</v>
      </c>
      <c r="O107" s="849">
        <v>4</v>
      </c>
      <c r="P107" s="849">
        <v>1866.67</v>
      </c>
      <c r="Q107" s="837">
        <v>0.66666547619472782</v>
      </c>
      <c r="R107" s="850">
        <v>466.66750000000002</v>
      </c>
    </row>
    <row r="108" spans="1:18" ht="14.4" customHeight="1" x14ac:dyDescent="0.3">
      <c r="A108" s="831"/>
      <c r="B108" s="832" t="s">
        <v>3272</v>
      </c>
      <c r="C108" s="832" t="s">
        <v>3254</v>
      </c>
      <c r="D108" s="832" t="s">
        <v>3269</v>
      </c>
      <c r="E108" s="832" t="s">
        <v>3395</v>
      </c>
      <c r="F108" s="832" t="s">
        <v>3396</v>
      </c>
      <c r="G108" s="849">
        <v>4</v>
      </c>
      <c r="H108" s="849">
        <v>1866.67</v>
      </c>
      <c r="I108" s="832"/>
      <c r="J108" s="832">
        <v>466.66750000000002</v>
      </c>
      <c r="K108" s="849"/>
      <c r="L108" s="849"/>
      <c r="M108" s="832"/>
      <c r="N108" s="832"/>
      <c r="O108" s="849"/>
      <c r="P108" s="849"/>
      <c r="Q108" s="837"/>
      <c r="R108" s="850"/>
    </row>
    <row r="109" spans="1:18" ht="14.4" customHeight="1" x14ac:dyDescent="0.3">
      <c r="A109" s="831"/>
      <c r="B109" s="832" t="s">
        <v>3272</v>
      </c>
      <c r="C109" s="832" t="s">
        <v>3254</v>
      </c>
      <c r="D109" s="832" t="s">
        <v>3269</v>
      </c>
      <c r="E109" s="832" t="s">
        <v>3374</v>
      </c>
      <c r="F109" s="832" t="s">
        <v>3375</v>
      </c>
      <c r="G109" s="849">
        <v>1</v>
      </c>
      <c r="H109" s="849">
        <v>292.22000000000003</v>
      </c>
      <c r="I109" s="832"/>
      <c r="J109" s="832">
        <v>292.22000000000003</v>
      </c>
      <c r="K109" s="849"/>
      <c r="L109" s="849"/>
      <c r="M109" s="832"/>
      <c r="N109" s="832"/>
      <c r="O109" s="849"/>
      <c r="P109" s="849"/>
      <c r="Q109" s="837"/>
      <c r="R109" s="850"/>
    </row>
    <row r="110" spans="1:18" ht="14.4" customHeight="1" x14ac:dyDescent="0.3">
      <c r="A110" s="831"/>
      <c r="B110" s="832" t="s">
        <v>3272</v>
      </c>
      <c r="C110" s="832" t="s">
        <v>592</v>
      </c>
      <c r="D110" s="832" t="s">
        <v>3269</v>
      </c>
      <c r="E110" s="832" t="s">
        <v>3302</v>
      </c>
      <c r="F110" s="832" t="s">
        <v>3303</v>
      </c>
      <c r="G110" s="849"/>
      <c r="H110" s="849"/>
      <c r="I110" s="832"/>
      <c r="J110" s="832"/>
      <c r="K110" s="849">
        <v>22</v>
      </c>
      <c r="L110" s="849">
        <v>1711.1499999999999</v>
      </c>
      <c r="M110" s="832">
        <v>1</v>
      </c>
      <c r="N110" s="832">
        <v>77.779545454545442</v>
      </c>
      <c r="O110" s="849">
        <v>137</v>
      </c>
      <c r="P110" s="849">
        <v>10655.69000000001</v>
      </c>
      <c r="Q110" s="837">
        <v>6.2272097712065051</v>
      </c>
      <c r="R110" s="850">
        <v>77.778759124087657</v>
      </c>
    </row>
    <row r="111" spans="1:18" ht="14.4" customHeight="1" x14ac:dyDescent="0.3">
      <c r="A111" s="831"/>
      <c r="B111" s="832" t="s">
        <v>3272</v>
      </c>
      <c r="C111" s="832" t="s">
        <v>592</v>
      </c>
      <c r="D111" s="832" t="s">
        <v>3269</v>
      </c>
      <c r="E111" s="832" t="s">
        <v>3304</v>
      </c>
      <c r="F111" s="832" t="s">
        <v>3305</v>
      </c>
      <c r="G111" s="849"/>
      <c r="H111" s="849"/>
      <c r="I111" s="832"/>
      <c r="J111" s="832"/>
      <c r="K111" s="849"/>
      <c r="L111" s="849"/>
      <c r="M111" s="832"/>
      <c r="N111" s="832"/>
      <c r="O111" s="849">
        <v>4</v>
      </c>
      <c r="P111" s="849">
        <v>1000</v>
      </c>
      <c r="Q111" s="837"/>
      <c r="R111" s="850">
        <v>250</v>
      </c>
    </row>
    <row r="112" spans="1:18" ht="14.4" customHeight="1" x14ac:dyDescent="0.3">
      <c r="A112" s="831"/>
      <c r="B112" s="832" t="s">
        <v>3272</v>
      </c>
      <c r="C112" s="832" t="s">
        <v>592</v>
      </c>
      <c r="D112" s="832" t="s">
        <v>3269</v>
      </c>
      <c r="E112" s="832" t="s">
        <v>3386</v>
      </c>
      <c r="F112" s="832" t="s">
        <v>3387</v>
      </c>
      <c r="G112" s="849"/>
      <c r="H112" s="849"/>
      <c r="I112" s="832"/>
      <c r="J112" s="832"/>
      <c r="K112" s="849"/>
      <c r="L112" s="849"/>
      <c r="M112" s="832"/>
      <c r="N112" s="832"/>
      <c r="O112" s="849">
        <v>1</v>
      </c>
      <c r="P112" s="849">
        <v>300</v>
      </c>
      <c r="Q112" s="837"/>
      <c r="R112" s="850">
        <v>300</v>
      </c>
    </row>
    <row r="113" spans="1:18" ht="14.4" customHeight="1" x14ac:dyDescent="0.3">
      <c r="A113" s="831"/>
      <c r="B113" s="832" t="s">
        <v>3272</v>
      </c>
      <c r="C113" s="832" t="s">
        <v>592</v>
      </c>
      <c r="D113" s="832" t="s">
        <v>3269</v>
      </c>
      <c r="E113" s="832" t="s">
        <v>3306</v>
      </c>
      <c r="F113" s="832" t="s">
        <v>3307</v>
      </c>
      <c r="G113" s="849"/>
      <c r="H113" s="849"/>
      <c r="I113" s="832"/>
      <c r="J113" s="832"/>
      <c r="K113" s="849">
        <v>54</v>
      </c>
      <c r="L113" s="849">
        <v>6300.0300000000007</v>
      </c>
      <c r="M113" s="832">
        <v>1</v>
      </c>
      <c r="N113" s="832">
        <v>116.66722222222224</v>
      </c>
      <c r="O113" s="849">
        <v>308</v>
      </c>
      <c r="P113" s="849">
        <v>35933.429999999971</v>
      </c>
      <c r="Q113" s="837">
        <v>5.7036918871814848</v>
      </c>
      <c r="R113" s="850">
        <v>116.66698051948043</v>
      </c>
    </row>
    <row r="114" spans="1:18" ht="14.4" customHeight="1" x14ac:dyDescent="0.3">
      <c r="A114" s="831"/>
      <c r="B114" s="832" t="s">
        <v>3272</v>
      </c>
      <c r="C114" s="832" t="s">
        <v>592</v>
      </c>
      <c r="D114" s="832" t="s">
        <v>3269</v>
      </c>
      <c r="E114" s="832" t="s">
        <v>3318</v>
      </c>
      <c r="F114" s="832" t="s">
        <v>3319</v>
      </c>
      <c r="G114" s="849"/>
      <c r="H114" s="849"/>
      <c r="I114" s="832"/>
      <c r="J114" s="832"/>
      <c r="K114" s="849">
        <v>28</v>
      </c>
      <c r="L114" s="849">
        <v>5911.0899999999992</v>
      </c>
      <c r="M114" s="832">
        <v>1</v>
      </c>
      <c r="N114" s="832">
        <v>211.11035714285711</v>
      </c>
      <c r="O114" s="849">
        <v>176</v>
      </c>
      <c r="P114" s="849">
        <v>37155.470000000016</v>
      </c>
      <c r="Q114" s="837">
        <v>6.2857222610381536</v>
      </c>
      <c r="R114" s="850">
        <v>211.11062500000008</v>
      </c>
    </row>
    <row r="115" spans="1:18" ht="14.4" customHeight="1" x14ac:dyDescent="0.3">
      <c r="A115" s="831"/>
      <c r="B115" s="832" t="s">
        <v>3272</v>
      </c>
      <c r="C115" s="832" t="s">
        <v>592</v>
      </c>
      <c r="D115" s="832" t="s">
        <v>3269</v>
      </c>
      <c r="E115" s="832" t="s">
        <v>3320</v>
      </c>
      <c r="F115" s="832" t="s">
        <v>3321</v>
      </c>
      <c r="G115" s="849"/>
      <c r="H115" s="849"/>
      <c r="I115" s="832"/>
      <c r="J115" s="832"/>
      <c r="K115" s="849">
        <v>23</v>
      </c>
      <c r="L115" s="849">
        <v>13416.64</v>
      </c>
      <c r="M115" s="832">
        <v>1</v>
      </c>
      <c r="N115" s="832">
        <v>583.33217391304345</v>
      </c>
      <c r="O115" s="849">
        <v>98</v>
      </c>
      <c r="P115" s="849">
        <v>57166.600000000028</v>
      </c>
      <c r="Q115" s="837">
        <v>4.2608730650893243</v>
      </c>
      <c r="R115" s="850">
        <v>583.33265306122473</v>
      </c>
    </row>
    <row r="116" spans="1:18" ht="14.4" customHeight="1" x14ac:dyDescent="0.3">
      <c r="A116" s="831"/>
      <c r="B116" s="832" t="s">
        <v>3272</v>
      </c>
      <c r="C116" s="832" t="s">
        <v>592</v>
      </c>
      <c r="D116" s="832" t="s">
        <v>3269</v>
      </c>
      <c r="E116" s="832" t="s">
        <v>3322</v>
      </c>
      <c r="F116" s="832" t="s">
        <v>3323</v>
      </c>
      <c r="G116" s="849"/>
      <c r="H116" s="849"/>
      <c r="I116" s="832"/>
      <c r="J116" s="832"/>
      <c r="K116" s="849">
        <v>1</v>
      </c>
      <c r="L116" s="849">
        <v>466.67</v>
      </c>
      <c r="M116" s="832">
        <v>1</v>
      </c>
      <c r="N116" s="832">
        <v>466.67</v>
      </c>
      <c r="O116" s="849">
        <v>2</v>
      </c>
      <c r="P116" s="849">
        <v>933.34</v>
      </c>
      <c r="Q116" s="837">
        <v>2</v>
      </c>
      <c r="R116" s="850">
        <v>466.67</v>
      </c>
    </row>
    <row r="117" spans="1:18" ht="14.4" customHeight="1" x14ac:dyDescent="0.3">
      <c r="A117" s="831"/>
      <c r="B117" s="832" t="s">
        <v>3272</v>
      </c>
      <c r="C117" s="832" t="s">
        <v>592</v>
      </c>
      <c r="D117" s="832" t="s">
        <v>3269</v>
      </c>
      <c r="E117" s="832" t="s">
        <v>3327</v>
      </c>
      <c r="F117" s="832" t="s">
        <v>3328</v>
      </c>
      <c r="G117" s="849"/>
      <c r="H117" s="849"/>
      <c r="I117" s="832"/>
      <c r="J117" s="832"/>
      <c r="K117" s="849">
        <v>30</v>
      </c>
      <c r="L117" s="849">
        <v>1500</v>
      </c>
      <c r="M117" s="832">
        <v>1</v>
      </c>
      <c r="N117" s="832">
        <v>50</v>
      </c>
      <c r="O117" s="849">
        <v>425</v>
      </c>
      <c r="P117" s="849">
        <v>21250</v>
      </c>
      <c r="Q117" s="837">
        <v>14.166666666666666</v>
      </c>
      <c r="R117" s="850">
        <v>50</v>
      </c>
    </row>
    <row r="118" spans="1:18" ht="14.4" customHeight="1" x14ac:dyDescent="0.3">
      <c r="A118" s="831"/>
      <c r="B118" s="832" t="s">
        <v>3272</v>
      </c>
      <c r="C118" s="832" t="s">
        <v>592</v>
      </c>
      <c r="D118" s="832" t="s">
        <v>3269</v>
      </c>
      <c r="E118" s="832" t="s">
        <v>3332</v>
      </c>
      <c r="F118" s="832" t="s">
        <v>3333</v>
      </c>
      <c r="G118" s="849"/>
      <c r="H118" s="849"/>
      <c r="I118" s="832"/>
      <c r="J118" s="832"/>
      <c r="K118" s="849"/>
      <c r="L118" s="849"/>
      <c r="M118" s="832"/>
      <c r="N118" s="832"/>
      <c r="O118" s="849">
        <v>1</v>
      </c>
      <c r="P118" s="849">
        <v>101.11</v>
      </c>
      <c r="Q118" s="837"/>
      <c r="R118" s="850">
        <v>101.11</v>
      </c>
    </row>
    <row r="119" spans="1:18" ht="14.4" customHeight="1" x14ac:dyDescent="0.3">
      <c r="A119" s="831"/>
      <c r="B119" s="832" t="s">
        <v>3272</v>
      </c>
      <c r="C119" s="832" t="s">
        <v>592</v>
      </c>
      <c r="D119" s="832" t="s">
        <v>3269</v>
      </c>
      <c r="E119" s="832" t="s">
        <v>3338</v>
      </c>
      <c r="F119" s="832" t="s">
        <v>3339</v>
      </c>
      <c r="G119" s="849"/>
      <c r="H119" s="849"/>
      <c r="I119" s="832"/>
      <c r="J119" s="832"/>
      <c r="K119" s="849">
        <v>11</v>
      </c>
      <c r="L119" s="849">
        <v>3361.14</v>
      </c>
      <c r="M119" s="832">
        <v>1</v>
      </c>
      <c r="N119" s="832">
        <v>305.55818181818182</v>
      </c>
      <c r="O119" s="849">
        <v>67</v>
      </c>
      <c r="P119" s="849">
        <v>20472.340000000011</v>
      </c>
      <c r="Q119" s="837">
        <v>6.0908917807648635</v>
      </c>
      <c r="R119" s="850">
        <v>305.557313432836</v>
      </c>
    </row>
    <row r="120" spans="1:18" ht="14.4" customHeight="1" x14ac:dyDescent="0.3">
      <c r="A120" s="831"/>
      <c r="B120" s="832" t="s">
        <v>3272</v>
      </c>
      <c r="C120" s="832" t="s">
        <v>592</v>
      </c>
      <c r="D120" s="832" t="s">
        <v>3269</v>
      </c>
      <c r="E120" s="832" t="s">
        <v>3342</v>
      </c>
      <c r="F120" s="832" t="s">
        <v>3343</v>
      </c>
      <c r="G120" s="849"/>
      <c r="H120" s="849"/>
      <c r="I120" s="832"/>
      <c r="J120" s="832"/>
      <c r="K120" s="849">
        <v>2</v>
      </c>
      <c r="L120" s="849">
        <v>911.12</v>
      </c>
      <c r="M120" s="832">
        <v>1</v>
      </c>
      <c r="N120" s="832">
        <v>455.56</v>
      </c>
      <c r="O120" s="849">
        <v>3</v>
      </c>
      <c r="P120" s="849">
        <v>1366.68</v>
      </c>
      <c r="Q120" s="837">
        <v>1.5</v>
      </c>
      <c r="R120" s="850">
        <v>455.56</v>
      </c>
    </row>
    <row r="121" spans="1:18" ht="14.4" customHeight="1" x14ac:dyDescent="0.3">
      <c r="A121" s="831"/>
      <c r="B121" s="832" t="s">
        <v>3272</v>
      </c>
      <c r="C121" s="832" t="s">
        <v>592</v>
      </c>
      <c r="D121" s="832" t="s">
        <v>3269</v>
      </c>
      <c r="E121" s="832" t="s">
        <v>3348</v>
      </c>
      <c r="F121" s="832" t="s">
        <v>3349</v>
      </c>
      <c r="G121" s="849"/>
      <c r="H121" s="849"/>
      <c r="I121" s="832"/>
      <c r="J121" s="832"/>
      <c r="K121" s="849">
        <v>11</v>
      </c>
      <c r="L121" s="849">
        <v>855.57999999999993</v>
      </c>
      <c r="M121" s="832">
        <v>1</v>
      </c>
      <c r="N121" s="832">
        <v>77.779999999999987</v>
      </c>
      <c r="O121" s="849">
        <v>68</v>
      </c>
      <c r="P121" s="849">
        <v>5288.9700000000012</v>
      </c>
      <c r="Q121" s="837">
        <v>6.1817363659739613</v>
      </c>
      <c r="R121" s="850">
        <v>77.77897058823531</v>
      </c>
    </row>
    <row r="122" spans="1:18" ht="14.4" customHeight="1" x14ac:dyDescent="0.3">
      <c r="A122" s="831"/>
      <c r="B122" s="832" t="s">
        <v>3272</v>
      </c>
      <c r="C122" s="832" t="s">
        <v>592</v>
      </c>
      <c r="D122" s="832" t="s">
        <v>3269</v>
      </c>
      <c r="E122" s="832" t="s">
        <v>3354</v>
      </c>
      <c r="F122" s="832" t="s">
        <v>3355</v>
      </c>
      <c r="G122" s="849"/>
      <c r="H122" s="849"/>
      <c r="I122" s="832"/>
      <c r="J122" s="832"/>
      <c r="K122" s="849">
        <v>44</v>
      </c>
      <c r="L122" s="849">
        <v>4155.47</v>
      </c>
      <c r="M122" s="832">
        <v>1</v>
      </c>
      <c r="N122" s="832">
        <v>94.44250000000001</v>
      </c>
      <c r="O122" s="849">
        <v>341</v>
      </c>
      <c r="P122" s="849">
        <v>32205.389999999978</v>
      </c>
      <c r="Q122" s="837">
        <v>7.7501197217161897</v>
      </c>
      <c r="R122" s="850">
        <v>94.443958944281462</v>
      </c>
    </row>
    <row r="123" spans="1:18" ht="14.4" customHeight="1" x14ac:dyDescent="0.3">
      <c r="A123" s="831"/>
      <c r="B123" s="832" t="s">
        <v>3272</v>
      </c>
      <c r="C123" s="832" t="s">
        <v>592</v>
      </c>
      <c r="D123" s="832" t="s">
        <v>3269</v>
      </c>
      <c r="E123" s="832" t="s">
        <v>3358</v>
      </c>
      <c r="F123" s="832" t="s">
        <v>3359</v>
      </c>
      <c r="G123" s="849"/>
      <c r="H123" s="849"/>
      <c r="I123" s="832"/>
      <c r="J123" s="832"/>
      <c r="K123" s="849">
        <v>10</v>
      </c>
      <c r="L123" s="849">
        <v>966.68</v>
      </c>
      <c r="M123" s="832">
        <v>1</v>
      </c>
      <c r="N123" s="832">
        <v>96.667999999999992</v>
      </c>
      <c r="O123" s="849">
        <v>42</v>
      </c>
      <c r="P123" s="849">
        <v>4060.0300000000007</v>
      </c>
      <c r="Q123" s="837">
        <v>4.1999731038192589</v>
      </c>
      <c r="R123" s="850">
        <v>96.667380952380967</v>
      </c>
    </row>
    <row r="124" spans="1:18" ht="14.4" customHeight="1" x14ac:dyDescent="0.3">
      <c r="A124" s="831"/>
      <c r="B124" s="832" t="s">
        <v>3272</v>
      </c>
      <c r="C124" s="832" t="s">
        <v>592</v>
      </c>
      <c r="D124" s="832" t="s">
        <v>3269</v>
      </c>
      <c r="E124" s="832" t="s">
        <v>3392</v>
      </c>
      <c r="F124" s="832" t="s">
        <v>3393</v>
      </c>
      <c r="G124" s="849"/>
      <c r="H124" s="849"/>
      <c r="I124" s="832"/>
      <c r="J124" s="832"/>
      <c r="K124" s="849">
        <v>2</v>
      </c>
      <c r="L124" s="849">
        <v>391.12</v>
      </c>
      <c r="M124" s="832">
        <v>1</v>
      </c>
      <c r="N124" s="832">
        <v>195.56</v>
      </c>
      <c r="O124" s="849"/>
      <c r="P124" s="849"/>
      <c r="Q124" s="837"/>
      <c r="R124" s="850"/>
    </row>
    <row r="125" spans="1:18" ht="14.4" customHeight="1" x14ac:dyDescent="0.3">
      <c r="A125" s="831"/>
      <c r="B125" s="832" t="s">
        <v>3272</v>
      </c>
      <c r="C125" s="832" t="s">
        <v>592</v>
      </c>
      <c r="D125" s="832" t="s">
        <v>3269</v>
      </c>
      <c r="E125" s="832" t="s">
        <v>3364</v>
      </c>
      <c r="F125" s="832" t="s">
        <v>3365</v>
      </c>
      <c r="G125" s="849"/>
      <c r="H125" s="849"/>
      <c r="I125" s="832"/>
      <c r="J125" s="832"/>
      <c r="K125" s="849">
        <v>1</v>
      </c>
      <c r="L125" s="849">
        <v>1283.33</v>
      </c>
      <c r="M125" s="832">
        <v>1</v>
      </c>
      <c r="N125" s="832">
        <v>1283.33</v>
      </c>
      <c r="O125" s="849">
        <v>4</v>
      </c>
      <c r="P125" s="849">
        <v>5133.32</v>
      </c>
      <c r="Q125" s="837">
        <v>4</v>
      </c>
      <c r="R125" s="850">
        <v>1283.33</v>
      </c>
    </row>
    <row r="126" spans="1:18" ht="14.4" customHeight="1" x14ac:dyDescent="0.3">
      <c r="A126" s="831"/>
      <c r="B126" s="832" t="s">
        <v>3272</v>
      </c>
      <c r="C126" s="832" t="s">
        <v>592</v>
      </c>
      <c r="D126" s="832" t="s">
        <v>3269</v>
      </c>
      <c r="E126" s="832" t="s">
        <v>3368</v>
      </c>
      <c r="F126" s="832" t="s">
        <v>3369</v>
      </c>
      <c r="G126" s="849"/>
      <c r="H126" s="849"/>
      <c r="I126" s="832"/>
      <c r="J126" s="832"/>
      <c r="K126" s="849">
        <v>3</v>
      </c>
      <c r="L126" s="849">
        <v>350.01</v>
      </c>
      <c r="M126" s="832">
        <v>1</v>
      </c>
      <c r="N126" s="832">
        <v>116.67</v>
      </c>
      <c r="O126" s="849">
        <v>77</v>
      </c>
      <c r="P126" s="849">
        <v>8983.4100000000017</v>
      </c>
      <c r="Q126" s="837">
        <v>25.666152395645845</v>
      </c>
      <c r="R126" s="850">
        <v>116.66766233766236</v>
      </c>
    </row>
    <row r="127" spans="1:18" ht="14.4" customHeight="1" x14ac:dyDescent="0.3">
      <c r="A127" s="831"/>
      <c r="B127" s="832" t="s">
        <v>3272</v>
      </c>
      <c r="C127" s="832" t="s">
        <v>592</v>
      </c>
      <c r="D127" s="832" t="s">
        <v>3269</v>
      </c>
      <c r="E127" s="832" t="s">
        <v>3270</v>
      </c>
      <c r="F127" s="832" t="s">
        <v>3271</v>
      </c>
      <c r="G127" s="849"/>
      <c r="H127" s="849"/>
      <c r="I127" s="832"/>
      <c r="J127" s="832"/>
      <c r="K127" s="849">
        <v>158</v>
      </c>
      <c r="L127" s="849">
        <v>54422.179999999993</v>
      </c>
      <c r="M127" s="832">
        <v>1</v>
      </c>
      <c r="N127" s="832">
        <v>344.44417721518982</v>
      </c>
      <c r="O127" s="849">
        <v>1286</v>
      </c>
      <c r="P127" s="849">
        <v>442955.45000000024</v>
      </c>
      <c r="Q127" s="837">
        <v>8.1392448814068139</v>
      </c>
      <c r="R127" s="850">
        <v>344.44436236391931</v>
      </c>
    </row>
    <row r="128" spans="1:18" ht="14.4" customHeight="1" x14ac:dyDescent="0.3">
      <c r="A128" s="831"/>
      <c r="B128" s="832" t="s">
        <v>3397</v>
      </c>
      <c r="C128" s="832" t="s">
        <v>589</v>
      </c>
      <c r="D128" s="832" t="s">
        <v>3269</v>
      </c>
      <c r="E128" s="832" t="s">
        <v>3302</v>
      </c>
      <c r="F128" s="832" t="s">
        <v>3303</v>
      </c>
      <c r="G128" s="849">
        <v>1055</v>
      </c>
      <c r="H128" s="849">
        <v>82055.580000000016</v>
      </c>
      <c r="I128" s="832">
        <v>1.1199567498158107</v>
      </c>
      <c r="J128" s="832">
        <v>77.77780094786732</v>
      </c>
      <c r="K128" s="849">
        <v>942</v>
      </c>
      <c r="L128" s="849">
        <v>73266.739999999962</v>
      </c>
      <c r="M128" s="832">
        <v>1</v>
      </c>
      <c r="N128" s="832">
        <v>77.777855626326925</v>
      </c>
      <c r="O128" s="849">
        <v>1021</v>
      </c>
      <c r="P128" s="849">
        <v>79411.209999999977</v>
      </c>
      <c r="Q128" s="837">
        <v>1.0838643837572139</v>
      </c>
      <c r="R128" s="850">
        <v>77.777874632713008</v>
      </c>
    </row>
    <row r="129" spans="1:18" ht="14.4" customHeight="1" x14ac:dyDescent="0.3">
      <c r="A129" s="831"/>
      <c r="B129" s="832" t="s">
        <v>3397</v>
      </c>
      <c r="C129" s="832" t="s">
        <v>589</v>
      </c>
      <c r="D129" s="832" t="s">
        <v>3269</v>
      </c>
      <c r="E129" s="832" t="s">
        <v>3306</v>
      </c>
      <c r="F129" s="832" t="s">
        <v>3307</v>
      </c>
      <c r="G129" s="849">
        <v>3545</v>
      </c>
      <c r="H129" s="849">
        <v>393888.78999999986</v>
      </c>
      <c r="I129" s="832">
        <v>0.90296594815979758</v>
      </c>
      <c r="J129" s="832">
        <v>111.11108321579685</v>
      </c>
      <c r="K129" s="849">
        <v>3739</v>
      </c>
      <c r="L129" s="849">
        <v>436216.6599999998</v>
      </c>
      <c r="M129" s="832">
        <v>1</v>
      </c>
      <c r="N129" s="832">
        <v>116.66666488365868</v>
      </c>
      <c r="O129" s="849">
        <v>4210</v>
      </c>
      <c r="P129" s="849">
        <v>491166.67000000004</v>
      </c>
      <c r="Q129" s="837">
        <v>1.1259695354138934</v>
      </c>
      <c r="R129" s="850">
        <v>116.66666745843231</v>
      </c>
    </row>
    <row r="130" spans="1:18" ht="14.4" customHeight="1" x14ac:dyDescent="0.3">
      <c r="A130" s="831"/>
      <c r="B130" s="832" t="s">
        <v>3397</v>
      </c>
      <c r="C130" s="832" t="s">
        <v>589</v>
      </c>
      <c r="D130" s="832" t="s">
        <v>3269</v>
      </c>
      <c r="E130" s="832" t="s">
        <v>3398</v>
      </c>
      <c r="F130" s="832" t="s">
        <v>3399</v>
      </c>
      <c r="G130" s="849"/>
      <c r="H130" s="849"/>
      <c r="I130" s="832"/>
      <c r="J130" s="832"/>
      <c r="K130" s="849"/>
      <c r="L130" s="849"/>
      <c r="M130" s="832"/>
      <c r="N130" s="832"/>
      <c r="O130" s="849">
        <v>0</v>
      </c>
      <c r="P130" s="849">
        <v>0</v>
      </c>
      <c r="Q130" s="837"/>
      <c r="R130" s="850"/>
    </row>
    <row r="131" spans="1:18" ht="14.4" customHeight="1" x14ac:dyDescent="0.3">
      <c r="A131" s="831"/>
      <c r="B131" s="832" t="s">
        <v>3397</v>
      </c>
      <c r="C131" s="832" t="s">
        <v>589</v>
      </c>
      <c r="D131" s="832" t="s">
        <v>3269</v>
      </c>
      <c r="E131" s="832" t="s">
        <v>3318</v>
      </c>
      <c r="F131" s="832" t="s">
        <v>3319</v>
      </c>
      <c r="G131" s="849">
        <v>1751</v>
      </c>
      <c r="H131" s="849">
        <v>326853.32999999996</v>
      </c>
      <c r="I131" s="832">
        <v>0.740790863305273</v>
      </c>
      <c r="J131" s="832">
        <v>186.66666476299255</v>
      </c>
      <c r="K131" s="849">
        <v>2090</v>
      </c>
      <c r="L131" s="849">
        <v>441222.1399999999</v>
      </c>
      <c r="M131" s="832">
        <v>1</v>
      </c>
      <c r="N131" s="832">
        <v>211.11107177033489</v>
      </c>
      <c r="O131" s="849">
        <v>2233</v>
      </c>
      <c r="P131" s="849">
        <v>471411.07999999949</v>
      </c>
      <c r="Q131" s="837">
        <v>1.0684211812217754</v>
      </c>
      <c r="R131" s="850">
        <v>211.11109717868317</v>
      </c>
    </row>
    <row r="132" spans="1:18" ht="14.4" customHeight="1" x14ac:dyDescent="0.3">
      <c r="A132" s="831"/>
      <c r="B132" s="832" t="s">
        <v>3397</v>
      </c>
      <c r="C132" s="832" t="s">
        <v>589</v>
      </c>
      <c r="D132" s="832" t="s">
        <v>3269</v>
      </c>
      <c r="E132" s="832" t="s">
        <v>3320</v>
      </c>
      <c r="F132" s="832" t="s">
        <v>3321</v>
      </c>
      <c r="G132" s="849">
        <v>1161</v>
      </c>
      <c r="H132" s="849">
        <v>677250.0399999998</v>
      </c>
      <c r="I132" s="832">
        <v>0.94237028605991013</v>
      </c>
      <c r="J132" s="832">
        <v>583.33336778639091</v>
      </c>
      <c r="K132" s="849">
        <v>1232</v>
      </c>
      <c r="L132" s="849">
        <v>718666.58999999962</v>
      </c>
      <c r="M132" s="832">
        <v>1</v>
      </c>
      <c r="N132" s="832">
        <v>583.33327110389575</v>
      </c>
      <c r="O132" s="849">
        <v>1349</v>
      </c>
      <c r="P132" s="849">
        <v>786916.66999999981</v>
      </c>
      <c r="Q132" s="837">
        <v>1.0949676539158446</v>
      </c>
      <c r="R132" s="850">
        <v>583.3333358042994</v>
      </c>
    </row>
    <row r="133" spans="1:18" ht="14.4" customHeight="1" x14ac:dyDescent="0.3">
      <c r="A133" s="831"/>
      <c r="B133" s="832" t="s">
        <v>3397</v>
      </c>
      <c r="C133" s="832" t="s">
        <v>589</v>
      </c>
      <c r="D133" s="832" t="s">
        <v>3269</v>
      </c>
      <c r="E133" s="832" t="s">
        <v>3322</v>
      </c>
      <c r="F133" s="832" t="s">
        <v>3323</v>
      </c>
      <c r="G133" s="849">
        <v>246</v>
      </c>
      <c r="H133" s="849">
        <v>114800.02999999998</v>
      </c>
      <c r="I133" s="832">
        <v>0.96093740256176807</v>
      </c>
      <c r="J133" s="832">
        <v>466.66678861788614</v>
      </c>
      <c r="K133" s="849">
        <v>256</v>
      </c>
      <c r="L133" s="849">
        <v>119466.70999999998</v>
      </c>
      <c r="M133" s="832">
        <v>1</v>
      </c>
      <c r="N133" s="832">
        <v>466.66683593749991</v>
      </c>
      <c r="O133" s="849">
        <v>252</v>
      </c>
      <c r="P133" s="849">
        <v>117600.03999999998</v>
      </c>
      <c r="Q133" s="837">
        <v>0.98437497776577254</v>
      </c>
      <c r="R133" s="850">
        <v>466.66682539682529</v>
      </c>
    </row>
    <row r="134" spans="1:18" ht="14.4" customHeight="1" x14ac:dyDescent="0.3">
      <c r="A134" s="831"/>
      <c r="B134" s="832" t="s">
        <v>3397</v>
      </c>
      <c r="C134" s="832" t="s">
        <v>589</v>
      </c>
      <c r="D134" s="832" t="s">
        <v>3269</v>
      </c>
      <c r="E134" s="832" t="s">
        <v>3324</v>
      </c>
      <c r="F134" s="832" t="s">
        <v>3323</v>
      </c>
      <c r="G134" s="849">
        <v>16</v>
      </c>
      <c r="H134" s="849">
        <v>16000</v>
      </c>
      <c r="I134" s="832">
        <v>2.6666666666666665</v>
      </c>
      <c r="J134" s="832">
        <v>1000</v>
      </c>
      <c r="K134" s="849">
        <v>6</v>
      </c>
      <c r="L134" s="849">
        <v>6000</v>
      </c>
      <c r="M134" s="832">
        <v>1</v>
      </c>
      <c r="N134" s="832">
        <v>1000</v>
      </c>
      <c r="O134" s="849">
        <v>16</v>
      </c>
      <c r="P134" s="849">
        <v>16000</v>
      </c>
      <c r="Q134" s="837">
        <v>2.6666666666666665</v>
      </c>
      <c r="R134" s="850">
        <v>1000</v>
      </c>
    </row>
    <row r="135" spans="1:18" ht="14.4" customHeight="1" x14ac:dyDescent="0.3">
      <c r="A135" s="831"/>
      <c r="B135" s="832" t="s">
        <v>3397</v>
      </c>
      <c r="C135" s="832" t="s">
        <v>589</v>
      </c>
      <c r="D135" s="832" t="s">
        <v>3269</v>
      </c>
      <c r="E135" s="832" t="s">
        <v>3325</v>
      </c>
      <c r="F135" s="832" t="s">
        <v>3326</v>
      </c>
      <c r="G135" s="849">
        <v>1</v>
      </c>
      <c r="H135" s="849">
        <v>666.67</v>
      </c>
      <c r="I135" s="832"/>
      <c r="J135" s="832">
        <v>666.67</v>
      </c>
      <c r="K135" s="849"/>
      <c r="L135" s="849"/>
      <c r="M135" s="832"/>
      <c r="N135" s="832"/>
      <c r="O135" s="849">
        <v>5</v>
      </c>
      <c r="P135" s="849">
        <v>3333.3399999999997</v>
      </c>
      <c r="Q135" s="837"/>
      <c r="R135" s="850">
        <v>666.66799999999989</v>
      </c>
    </row>
    <row r="136" spans="1:18" ht="14.4" customHeight="1" x14ac:dyDescent="0.3">
      <c r="A136" s="831"/>
      <c r="B136" s="832" t="s">
        <v>3397</v>
      </c>
      <c r="C136" s="832" t="s">
        <v>589</v>
      </c>
      <c r="D136" s="832" t="s">
        <v>3269</v>
      </c>
      <c r="E136" s="832" t="s">
        <v>3327</v>
      </c>
      <c r="F136" s="832" t="s">
        <v>3328</v>
      </c>
      <c r="G136" s="849">
        <v>2460</v>
      </c>
      <c r="H136" s="849">
        <v>123000</v>
      </c>
      <c r="I136" s="832">
        <v>0.98597194388777554</v>
      </c>
      <c r="J136" s="832">
        <v>50</v>
      </c>
      <c r="K136" s="849">
        <v>2495</v>
      </c>
      <c r="L136" s="849">
        <v>124750</v>
      </c>
      <c r="M136" s="832">
        <v>1</v>
      </c>
      <c r="N136" s="832">
        <v>50</v>
      </c>
      <c r="O136" s="849">
        <v>3185</v>
      </c>
      <c r="P136" s="849">
        <v>159250</v>
      </c>
      <c r="Q136" s="837">
        <v>1.2765531062124249</v>
      </c>
      <c r="R136" s="850">
        <v>50</v>
      </c>
    </row>
    <row r="137" spans="1:18" ht="14.4" customHeight="1" x14ac:dyDescent="0.3">
      <c r="A137" s="831"/>
      <c r="B137" s="832" t="s">
        <v>3397</v>
      </c>
      <c r="C137" s="832" t="s">
        <v>589</v>
      </c>
      <c r="D137" s="832" t="s">
        <v>3269</v>
      </c>
      <c r="E137" s="832" t="s">
        <v>3332</v>
      </c>
      <c r="F137" s="832" t="s">
        <v>3333</v>
      </c>
      <c r="G137" s="849">
        <v>23</v>
      </c>
      <c r="H137" s="849">
        <v>2325.5499999999997</v>
      </c>
      <c r="I137" s="832">
        <v>0.8214327343885216</v>
      </c>
      <c r="J137" s="832">
        <v>101.11086956521739</v>
      </c>
      <c r="K137" s="849">
        <v>28</v>
      </c>
      <c r="L137" s="849">
        <v>2831.09</v>
      </c>
      <c r="M137" s="832">
        <v>1</v>
      </c>
      <c r="N137" s="832">
        <v>101.11035714285715</v>
      </c>
      <c r="O137" s="849">
        <v>9</v>
      </c>
      <c r="P137" s="849">
        <v>909.99</v>
      </c>
      <c r="Q137" s="837">
        <v>0.32142743607585772</v>
      </c>
      <c r="R137" s="850">
        <v>101.11</v>
      </c>
    </row>
    <row r="138" spans="1:18" ht="14.4" customHeight="1" x14ac:dyDescent="0.3">
      <c r="A138" s="831"/>
      <c r="B138" s="832" t="s">
        <v>3397</v>
      </c>
      <c r="C138" s="832" t="s">
        <v>589</v>
      </c>
      <c r="D138" s="832" t="s">
        <v>3269</v>
      </c>
      <c r="E138" s="832" t="s">
        <v>3334</v>
      </c>
      <c r="F138" s="832" t="s">
        <v>3335</v>
      </c>
      <c r="G138" s="849">
        <v>1</v>
      </c>
      <c r="H138" s="849">
        <v>76.67</v>
      </c>
      <c r="I138" s="832"/>
      <c r="J138" s="832">
        <v>76.67</v>
      </c>
      <c r="K138" s="849"/>
      <c r="L138" s="849"/>
      <c r="M138" s="832"/>
      <c r="N138" s="832"/>
      <c r="O138" s="849">
        <v>1</v>
      </c>
      <c r="P138" s="849">
        <v>76.67</v>
      </c>
      <c r="Q138" s="837"/>
      <c r="R138" s="850">
        <v>76.67</v>
      </c>
    </row>
    <row r="139" spans="1:18" ht="14.4" customHeight="1" x14ac:dyDescent="0.3">
      <c r="A139" s="831"/>
      <c r="B139" s="832" t="s">
        <v>3397</v>
      </c>
      <c r="C139" s="832" t="s">
        <v>589</v>
      </c>
      <c r="D139" s="832" t="s">
        <v>3269</v>
      </c>
      <c r="E139" s="832" t="s">
        <v>3400</v>
      </c>
      <c r="F139" s="832" t="s">
        <v>3401</v>
      </c>
      <c r="G139" s="849">
        <v>98</v>
      </c>
      <c r="H139" s="849">
        <v>0</v>
      </c>
      <c r="I139" s="832"/>
      <c r="J139" s="832">
        <v>0</v>
      </c>
      <c r="K139" s="849">
        <v>50</v>
      </c>
      <c r="L139" s="849">
        <v>0</v>
      </c>
      <c r="M139" s="832"/>
      <c r="N139" s="832">
        <v>0</v>
      </c>
      <c r="O139" s="849">
        <v>38</v>
      </c>
      <c r="P139" s="849">
        <v>0</v>
      </c>
      <c r="Q139" s="837"/>
      <c r="R139" s="850">
        <v>0</v>
      </c>
    </row>
    <row r="140" spans="1:18" ht="14.4" customHeight="1" x14ac:dyDescent="0.3">
      <c r="A140" s="831"/>
      <c r="B140" s="832" t="s">
        <v>3397</v>
      </c>
      <c r="C140" s="832" t="s">
        <v>589</v>
      </c>
      <c r="D140" s="832" t="s">
        <v>3269</v>
      </c>
      <c r="E140" s="832" t="s">
        <v>3338</v>
      </c>
      <c r="F140" s="832" t="s">
        <v>3339</v>
      </c>
      <c r="G140" s="849"/>
      <c r="H140" s="849"/>
      <c r="I140" s="832"/>
      <c r="J140" s="832"/>
      <c r="K140" s="849">
        <v>1</v>
      </c>
      <c r="L140" s="849">
        <v>305.56</v>
      </c>
      <c r="M140" s="832">
        <v>1</v>
      </c>
      <c r="N140" s="832">
        <v>305.56</v>
      </c>
      <c r="O140" s="849"/>
      <c r="P140" s="849"/>
      <c r="Q140" s="837"/>
      <c r="R140" s="850"/>
    </row>
    <row r="141" spans="1:18" ht="14.4" customHeight="1" x14ac:dyDescent="0.3">
      <c r="A141" s="831"/>
      <c r="B141" s="832" t="s">
        <v>3397</v>
      </c>
      <c r="C141" s="832" t="s">
        <v>589</v>
      </c>
      <c r="D141" s="832" t="s">
        <v>3269</v>
      </c>
      <c r="E141" s="832" t="s">
        <v>3344</v>
      </c>
      <c r="F141" s="832" t="s">
        <v>3345</v>
      </c>
      <c r="G141" s="849">
        <v>12169</v>
      </c>
      <c r="H141" s="849">
        <v>0</v>
      </c>
      <c r="I141" s="832"/>
      <c r="J141" s="832">
        <v>0</v>
      </c>
      <c r="K141" s="849">
        <v>12861</v>
      </c>
      <c r="L141" s="849">
        <v>0</v>
      </c>
      <c r="M141" s="832"/>
      <c r="N141" s="832">
        <v>0</v>
      </c>
      <c r="O141" s="849">
        <v>14524</v>
      </c>
      <c r="P141" s="849">
        <v>0</v>
      </c>
      <c r="Q141" s="837"/>
      <c r="R141" s="850">
        <v>0</v>
      </c>
    </row>
    <row r="142" spans="1:18" ht="14.4" customHeight="1" x14ac:dyDescent="0.3">
      <c r="A142" s="831"/>
      <c r="B142" s="832" t="s">
        <v>3397</v>
      </c>
      <c r="C142" s="832" t="s">
        <v>589</v>
      </c>
      <c r="D142" s="832" t="s">
        <v>3269</v>
      </c>
      <c r="E142" s="832" t="s">
        <v>3346</v>
      </c>
      <c r="F142" s="832" t="s">
        <v>3347</v>
      </c>
      <c r="G142" s="849">
        <v>2</v>
      </c>
      <c r="H142" s="849">
        <v>117.78</v>
      </c>
      <c r="I142" s="832"/>
      <c r="J142" s="832">
        <v>58.89</v>
      </c>
      <c r="K142" s="849"/>
      <c r="L142" s="849"/>
      <c r="M142" s="832"/>
      <c r="N142" s="832"/>
      <c r="O142" s="849">
        <v>10</v>
      </c>
      <c r="P142" s="849">
        <v>588.9</v>
      </c>
      <c r="Q142" s="837"/>
      <c r="R142" s="850">
        <v>58.89</v>
      </c>
    </row>
    <row r="143" spans="1:18" ht="14.4" customHeight="1" x14ac:dyDescent="0.3">
      <c r="A143" s="831"/>
      <c r="B143" s="832" t="s">
        <v>3397</v>
      </c>
      <c r="C143" s="832" t="s">
        <v>589</v>
      </c>
      <c r="D143" s="832" t="s">
        <v>3269</v>
      </c>
      <c r="E143" s="832" t="s">
        <v>3348</v>
      </c>
      <c r="F143" s="832" t="s">
        <v>3349</v>
      </c>
      <c r="G143" s="849">
        <v>21</v>
      </c>
      <c r="H143" s="849">
        <v>1633.3599999999997</v>
      </c>
      <c r="I143" s="832">
        <v>1.6153808115672563</v>
      </c>
      <c r="J143" s="832">
        <v>77.779047619047603</v>
      </c>
      <c r="K143" s="849">
        <v>13</v>
      </c>
      <c r="L143" s="849">
        <v>1011.1299999999999</v>
      </c>
      <c r="M143" s="832">
        <v>1</v>
      </c>
      <c r="N143" s="832">
        <v>77.779230769230765</v>
      </c>
      <c r="O143" s="849">
        <v>21</v>
      </c>
      <c r="P143" s="849">
        <v>1633.36</v>
      </c>
      <c r="Q143" s="837">
        <v>1.6153808115672565</v>
      </c>
      <c r="R143" s="850">
        <v>77.779047619047617</v>
      </c>
    </row>
    <row r="144" spans="1:18" ht="14.4" customHeight="1" x14ac:dyDescent="0.3">
      <c r="A144" s="831"/>
      <c r="B144" s="832" t="s">
        <v>3397</v>
      </c>
      <c r="C144" s="832" t="s">
        <v>589</v>
      </c>
      <c r="D144" s="832" t="s">
        <v>3269</v>
      </c>
      <c r="E144" s="832" t="s">
        <v>3354</v>
      </c>
      <c r="F144" s="832" t="s">
        <v>3355</v>
      </c>
      <c r="G144" s="849">
        <v>4022</v>
      </c>
      <c r="H144" s="849">
        <v>357511.10999999987</v>
      </c>
      <c r="I144" s="832">
        <v>0.82399042126497557</v>
      </c>
      <c r="J144" s="832">
        <v>88.888888612630495</v>
      </c>
      <c r="K144" s="849">
        <v>4594</v>
      </c>
      <c r="L144" s="849">
        <v>433877.75000000012</v>
      </c>
      <c r="M144" s="832">
        <v>1</v>
      </c>
      <c r="N144" s="832">
        <v>94.444438397910346</v>
      </c>
      <c r="O144" s="849">
        <v>4828</v>
      </c>
      <c r="P144" s="849">
        <v>455977.69</v>
      </c>
      <c r="Q144" s="837">
        <v>1.0509358684560337</v>
      </c>
      <c r="R144" s="850">
        <v>94.444426263463129</v>
      </c>
    </row>
    <row r="145" spans="1:18" ht="14.4" customHeight="1" x14ac:dyDescent="0.3">
      <c r="A145" s="831"/>
      <c r="B145" s="832" t="s">
        <v>3397</v>
      </c>
      <c r="C145" s="832" t="s">
        <v>589</v>
      </c>
      <c r="D145" s="832" t="s">
        <v>3269</v>
      </c>
      <c r="E145" s="832" t="s">
        <v>3358</v>
      </c>
      <c r="F145" s="832" t="s">
        <v>3359</v>
      </c>
      <c r="G145" s="849">
        <v>772</v>
      </c>
      <c r="H145" s="849">
        <v>74626.719999999987</v>
      </c>
      <c r="I145" s="832">
        <v>0.80753128793754103</v>
      </c>
      <c r="J145" s="832">
        <v>96.66673575129532</v>
      </c>
      <c r="K145" s="849">
        <v>956</v>
      </c>
      <c r="L145" s="849">
        <v>92413.409999999945</v>
      </c>
      <c r="M145" s="832">
        <v>1</v>
      </c>
      <c r="N145" s="832">
        <v>96.666746861924622</v>
      </c>
      <c r="O145" s="849">
        <v>955</v>
      </c>
      <c r="P145" s="849">
        <v>92316.699999999983</v>
      </c>
      <c r="Q145" s="837">
        <v>0.99895350685576945</v>
      </c>
      <c r="R145" s="850">
        <v>96.666701570680615</v>
      </c>
    </row>
    <row r="146" spans="1:18" ht="14.4" customHeight="1" x14ac:dyDescent="0.3">
      <c r="A146" s="831"/>
      <c r="B146" s="832" t="s">
        <v>3397</v>
      </c>
      <c r="C146" s="832" t="s">
        <v>589</v>
      </c>
      <c r="D146" s="832" t="s">
        <v>3269</v>
      </c>
      <c r="E146" s="832" t="s">
        <v>3360</v>
      </c>
      <c r="F146" s="832" t="s">
        <v>3361</v>
      </c>
      <c r="G146" s="849">
        <v>1</v>
      </c>
      <c r="H146" s="849">
        <v>333.33</v>
      </c>
      <c r="I146" s="832">
        <v>0.12499953124707031</v>
      </c>
      <c r="J146" s="832">
        <v>333.33</v>
      </c>
      <c r="K146" s="849">
        <v>8</v>
      </c>
      <c r="L146" s="849">
        <v>2666.6499999999996</v>
      </c>
      <c r="M146" s="832">
        <v>1</v>
      </c>
      <c r="N146" s="832">
        <v>333.33124999999995</v>
      </c>
      <c r="O146" s="849">
        <v>4</v>
      </c>
      <c r="P146" s="849">
        <v>1333.33</v>
      </c>
      <c r="Q146" s="837">
        <v>0.50000187501171889</v>
      </c>
      <c r="R146" s="850">
        <v>333.33249999999998</v>
      </c>
    </row>
    <row r="147" spans="1:18" ht="14.4" customHeight="1" x14ac:dyDescent="0.3">
      <c r="A147" s="831"/>
      <c r="B147" s="832" t="s">
        <v>3397</v>
      </c>
      <c r="C147" s="832" t="s">
        <v>589</v>
      </c>
      <c r="D147" s="832" t="s">
        <v>3269</v>
      </c>
      <c r="E147" s="832" t="s">
        <v>3364</v>
      </c>
      <c r="F147" s="832" t="s">
        <v>3365</v>
      </c>
      <c r="G147" s="849">
        <v>16</v>
      </c>
      <c r="H147" s="849">
        <v>20533.32</v>
      </c>
      <c r="I147" s="832">
        <v>1.1428568248077271</v>
      </c>
      <c r="J147" s="832">
        <v>1283.3325</v>
      </c>
      <c r="K147" s="849">
        <v>14</v>
      </c>
      <c r="L147" s="849">
        <v>17966.66</v>
      </c>
      <c r="M147" s="832">
        <v>1</v>
      </c>
      <c r="N147" s="832">
        <v>1283.3328571428572</v>
      </c>
      <c r="O147" s="849">
        <v>22</v>
      </c>
      <c r="P147" s="849">
        <v>28233.309999999998</v>
      </c>
      <c r="Q147" s="837">
        <v>1.571427855817386</v>
      </c>
      <c r="R147" s="850">
        <v>1283.3322727272725</v>
      </c>
    </row>
    <row r="148" spans="1:18" ht="14.4" customHeight="1" x14ac:dyDescent="0.3">
      <c r="A148" s="831"/>
      <c r="B148" s="832" t="s">
        <v>3397</v>
      </c>
      <c r="C148" s="832" t="s">
        <v>589</v>
      </c>
      <c r="D148" s="832" t="s">
        <v>3269</v>
      </c>
      <c r="E148" s="832" t="s">
        <v>3366</v>
      </c>
      <c r="F148" s="832" t="s">
        <v>3367</v>
      </c>
      <c r="G148" s="849">
        <v>15</v>
      </c>
      <c r="H148" s="849">
        <v>7000.02</v>
      </c>
      <c r="I148" s="832">
        <v>0.78947119115072983</v>
      </c>
      <c r="J148" s="832">
        <v>466.66800000000001</v>
      </c>
      <c r="K148" s="849">
        <v>19</v>
      </c>
      <c r="L148" s="849">
        <v>8866.7200000000012</v>
      </c>
      <c r="M148" s="832">
        <v>1</v>
      </c>
      <c r="N148" s="832">
        <v>466.66947368421057</v>
      </c>
      <c r="O148" s="849">
        <v>14</v>
      </c>
      <c r="P148" s="849">
        <v>6533.3600000000006</v>
      </c>
      <c r="Q148" s="837">
        <v>0.73684068065755992</v>
      </c>
      <c r="R148" s="850">
        <v>466.66857142857145</v>
      </c>
    </row>
    <row r="149" spans="1:18" ht="14.4" customHeight="1" x14ac:dyDescent="0.3">
      <c r="A149" s="831"/>
      <c r="B149" s="832" t="s">
        <v>3397</v>
      </c>
      <c r="C149" s="832" t="s">
        <v>589</v>
      </c>
      <c r="D149" s="832" t="s">
        <v>3269</v>
      </c>
      <c r="E149" s="832" t="s">
        <v>3368</v>
      </c>
      <c r="F149" s="832" t="s">
        <v>3369</v>
      </c>
      <c r="G149" s="849">
        <v>906</v>
      </c>
      <c r="H149" s="849">
        <v>105700.05999999997</v>
      </c>
      <c r="I149" s="832">
        <v>0.95771660918860158</v>
      </c>
      <c r="J149" s="832">
        <v>116.6667328918322</v>
      </c>
      <c r="K149" s="849">
        <v>946</v>
      </c>
      <c r="L149" s="849">
        <v>110366.73999999996</v>
      </c>
      <c r="M149" s="832">
        <v>1</v>
      </c>
      <c r="N149" s="832">
        <v>116.66674418604647</v>
      </c>
      <c r="O149" s="849">
        <v>1135</v>
      </c>
      <c r="P149" s="849">
        <v>132416.75999999995</v>
      </c>
      <c r="Q149" s="837">
        <v>1.1997886319737268</v>
      </c>
      <c r="R149" s="850">
        <v>116.66674889867838</v>
      </c>
    </row>
    <row r="150" spans="1:18" ht="14.4" customHeight="1" x14ac:dyDescent="0.3">
      <c r="A150" s="831"/>
      <c r="B150" s="832" t="s">
        <v>3397</v>
      </c>
      <c r="C150" s="832" t="s">
        <v>589</v>
      </c>
      <c r="D150" s="832" t="s">
        <v>3269</v>
      </c>
      <c r="E150" s="832" t="s">
        <v>3270</v>
      </c>
      <c r="F150" s="832" t="s">
        <v>3271</v>
      </c>
      <c r="G150" s="849">
        <v>12627</v>
      </c>
      <c r="H150" s="849">
        <v>4138850.0599999987</v>
      </c>
      <c r="I150" s="832">
        <v>0.90142657633279932</v>
      </c>
      <c r="J150" s="832">
        <v>327.77778252950014</v>
      </c>
      <c r="K150" s="849">
        <v>13330</v>
      </c>
      <c r="L150" s="849">
        <v>4591444.46</v>
      </c>
      <c r="M150" s="832">
        <v>1</v>
      </c>
      <c r="N150" s="832">
        <v>344.44444561140284</v>
      </c>
      <c r="O150" s="849">
        <v>14890</v>
      </c>
      <c r="P150" s="849">
        <v>5128777.6599999983</v>
      </c>
      <c r="Q150" s="837">
        <v>1.1170292278783218</v>
      </c>
      <c r="R150" s="850">
        <v>344.44443653458683</v>
      </c>
    </row>
    <row r="151" spans="1:18" ht="14.4" customHeight="1" x14ac:dyDescent="0.3">
      <c r="A151" s="831"/>
      <c r="B151" s="832" t="s">
        <v>3397</v>
      </c>
      <c r="C151" s="832" t="s">
        <v>589</v>
      </c>
      <c r="D151" s="832" t="s">
        <v>3269</v>
      </c>
      <c r="E151" s="832" t="s">
        <v>3372</v>
      </c>
      <c r="F151" s="832" t="s">
        <v>3373</v>
      </c>
      <c r="G151" s="849">
        <v>2</v>
      </c>
      <c r="H151" s="849">
        <v>1666.66</v>
      </c>
      <c r="I151" s="832">
        <v>0.2499988750005625</v>
      </c>
      <c r="J151" s="832">
        <v>833.33</v>
      </c>
      <c r="K151" s="849">
        <v>8</v>
      </c>
      <c r="L151" s="849">
        <v>6666.67</v>
      </c>
      <c r="M151" s="832">
        <v>1</v>
      </c>
      <c r="N151" s="832">
        <v>833.33375000000001</v>
      </c>
      <c r="O151" s="849">
        <v>1</v>
      </c>
      <c r="P151" s="849">
        <v>833.33</v>
      </c>
      <c r="Q151" s="837">
        <v>0.12499943750028125</v>
      </c>
      <c r="R151" s="850">
        <v>833.33</v>
      </c>
    </row>
    <row r="152" spans="1:18" ht="14.4" customHeight="1" x14ac:dyDescent="0.3">
      <c r="A152" s="831"/>
      <c r="B152" s="832" t="s">
        <v>3397</v>
      </c>
      <c r="C152" s="832" t="s">
        <v>592</v>
      </c>
      <c r="D152" s="832" t="s">
        <v>3269</v>
      </c>
      <c r="E152" s="832" t="s">
        <v>3306</v>
      </c>
      <c r="F152" s="832" t="s">
        <v>3307</v>
      </c>
      <c r="G152" s="849"/>
      <c r="H152" s="849"/>
      <c r="I152" s="832"/>
      <c r="J152" s="832"/>
      <c r="K152" s="849">
        <v>0</v>
      </c>
      <c r="L152" s="849">
        <v>0</v>
      </c>
      <c r="M152" s="832"/>
      <c r="N152" s="832"/>
      <c r="O152" s="849"/>
      <c r="P152" s="849"/>
      <c r="Q152" s="837"/>
      <c r="R152" s="850"/>
    </row>
    <row r="153" spans="1:18" ht="14.4" customHeight="1" x14ac:dyDescent="0.3">
      <c r="A153" s="831"/>
      <c r="B153" s="832" t="s">
        <v>3397</v>
      </c>
      <c r="C153" s="832" t="s">
        <v>592</v>
      </c>
      <c r="D153" s="832" t="s">
        <v>3269</v>
      </c>
      <c r="E153" s="832" t="s">
        <v>3270</v>
      </c>
      <c r="F153" s="832" t="s">
        <v>3271</v>
      </c>
      <c r="G153" s="849"/>
      <c r="H153" s="849"/>
      <c r="I153" s="832"/>
      <c r="J153" s="832"/>
      <c r="K153" s="849">
        <v>3</v>
      </c>
      <c r="L153" s="849">
        <v>1033.32</v>
      </c>
      <c r="M153" s="832">
        <v>1</v>
      </c>
      <c r="N153" s="832">
        <v>344.44</v>
      </c>
      <c r="O153" s="849"/>
      <c r="P153" s="849"/>
      <c r="Q153" s="837"/>
      <c r="R153" s="850"/>
    </row>
    <row r="154" spans="1:18" ht="14.4" customHeight="1" x14ac:dyDescent="0.3">
      <c r="A154" s="831" t="s">
        <v>3402</v>
      </c>
      <c r="B154" s="832" t="s">
        <v>3403</v>
      </c>
      <c r="C154" s="832" t="s">
        <v>586</v>
      </c>
      <c r="D154" s="832" t="s">
        <v>3404</v>
      </c>
      <c r="E154" s="832" t="s">
        <v>3405</v>
      </c>
      <c r="F154" s="832" t="s">
        <v>3406</v>
      </c>
      <c r="G154" s="849">
        <v>0.02</v>
      </c>
      <c r="H154" s="849">
        <v>5.0599999999999996</v>
      </c>
      <c r="I154" s="832"/>
      <c r="J154" s="832">
        <v>252.99999999999997</v>
      </c>
      <c r="K154" s="849"/>
      <c r="L154" s="849"/>
      <c r="M154" s="832"/>
      <c r="N154" s="832"/>
      <c r="O154" s="849"/>
      <c r="P154" s="849"/>
      <c r="Q154" s="837"/>
      <c r="R154" s="850"/>
    </row>
    <row r="155" spans="1:18" ht="14.4" customHeight="1" x14ac:dyDescent="0.3">
      <c r="A155" s="831" t="s">
        <v>3402</v>
      </c>
      <c r="B155" s="832" t="s">
        <v>3403</v>
      </c>
      <c r="C155" s="832" t="s">
        <v>586</v>
      </c>
      <c r="D155" s="832" t="s">
        <v>3404</v>
      </c>
      <c r="E155" s="832" t="s">
        <v>3407</v>
      </c>
      <c r="F155" s="832" t="s">
        <v>1094</v>
      </c>
      <c r="G155" s="849">
        <v>11</v>
      </c>
      <c r="H155" s="849">
        <v>232.43</v>
      </c>
      <c r="I155" s="832">
        <v>0.42307692307692307</v>
      </c>
      <c r="J155" s="832">
        <v>21.13</v>
      </c>
      <c r="K155" s="849">
        <v>26</v>
      </c>
      <c r="L155" s="849">
        <v>549.38</v>
      </c>
      <c r="M155" s="832">
        <v>1</v>
      </c>
      <c r="N155" s="832">
        <v>21.13</v>
      </c>
      <c r="O155" s="849">
        <v>22</v>
      </c>
      <c r="P155" s="849">
        <v>369.6</v>
      </c>
      <c r="Q155" s="837">
        <v>0.67275838217627149</v>
      </c>
      <c r="R155" s="850">
        <v>16.8</v>
      </c>
    </row>
    <row r="156" spans="1:18" ht="14.4" customHeight="1" x14ac:dyDescent="0.3">
      <c r="A156" s="831" t="s">
        <v>3402</v>
      </c>
      <c r="B156" s="832" t="s">
        <v>3403</v>
      </c>
      <c r="C156" s="832" t="s">
        <v>586</v>
      </c>
      <c r="D156" s="832" t="s">
        <v>3404</v>
      </c>
      <c r="E156" s="832" t="s">
        <v>3408</v>
      </c>
      <c r="F156" s="832" t="s">
        <v>918</v>
      </c>
      <c r="G156" s="849">
        <v>0.4</v>
      </c>
      <c r="H156" s="849">
        <v>54.2</v>
      </c>
      <c r="I156" s="832">
        <v>0.26660108214461387</v>
      </c>
      <c r="J156" s="832">
        <v>135.5</v>
      </c>
      <c r="K156" s="849">
        <v>1.5</v>
      </c>
      <c r="L156" s="849">
        <v>203.3</v>
      </c>
      <c r="M156" s="832">
        <v>1</v>
      </c>
      <c r="N156" s="832">
        <v>135.53333333333333</v>
      </c>
      <c r="O156" s="849">
        <v>1.5</v>
      </c>
      <c r="P156" s="849">
        <v>338.66999999999996</v>
      </c>
      <c r="Q156" s="837">
        <v>1.6658632562715197</v>
      </c>
      <c r="R156" s="850">
        <v>225.77999999999997</v>
      </c>
    </row>
    <row r="157" spans="1:18" ht="14.4" customHeight="1" x14ac:dyDescent="0.3">
      <c r="A157" s="831" t="s">
        <v>3402</v>
      </c>
      <c r="B157" s="832" t="s">
        <v>3403</v>
      </c>
      <c r="C157" s="832" t="s">
        <v>586</v>
      </c>
      <c r="D157" s="832" t="s">
        <v>3269</v>
      </c>
      <c r="E157" s="832" t="s">
        <v>3409</v>
      </c>
      <c r="F157" s="832" t="s">
        <v>3410</v>
      </c>
      <c r="G157" s="849"/>
      <c r="H157" s="849"/>
      <c r="I157" s="832"/>
      <c r="J157" s="832"/>
      <c r="K157" s="849">
        <v>6</v>
      </c>
      <c r="L157" s="849">
        <v>528</v>
      </c>
      <c r="M157" s="832">
        <v>1</v>
      </c>
      <c r="N157" s="832">
        <v>88</v>
      </c>
      <c r="O157" s="849"/>
      <c r="P157" s="849"/>
      <c r="Q157" s="837"/>
      <c r="R157" s="850"/>
    </row>
    <row r="158" spans="1:18" ht="14.4" customHeight="1" x14ac:dyDescent="0.3">
      <c r="A158" s="831" t="s">
        <v>3402</v>
      </c>
      <c r="B158" s="832" t="s">
        <v>3403</v>
      </c>
      <c r="C158" s="832" t="s">
        <v>586</v>
      </c>
      <c r="D158" s="832" t="s">
        <v>3269</v>
      </c>
      <c r="E158" s="832" t="s">
        <v>3411</v>
      </c>
      <c r="F158" s="832" t="s">
        <v>3412</v>
      </c>
      <c r="G158" s="849"/>
      <c r="H158" s="849"/>
      <c r="I158" s="832"/>
      <c r="J158" s="832"/>
      <c r="K158" s="849"/>
      <c r="L158" s="849"/>
      <c r="M158" s="832"/>
      <c r="N158" s="832"/>
      <c r="O158" s="849">
        <v>1</v>
      </c>
      <c r="P158" s="849">
        <v>751</v>
      </c>
      <c r="Q158" s="837"/>
      <c r="R158" s="850">
        <v>751</v>
      </c>
    </row>
    <row r="159" spans="1:18" ht="14.4" customHeight="1" x14ac:dyDescent="0.3">
      <c r="A159" s="831" t="s">
        <v>3402</v>
      </c>
      <c r="B159" s="832" t="s">
        <v>3403</v>
      </c>
      <c r="C159" s="832" t="s">
        <v>586</v>
      </c>
      <c r="D159" s="832" t="s">
        <v>3269</v>
      </c>
      <c r="E159" s="832" t="s">
        <v>3413</v>
      </c>
      <c r="F159" s="832" t="s">
        <v>3414</v>
      </c>
      <c r="G159" s="849"/>
      <c r="H159" s="849"/>
      <c r="I159" s="832"/>
      <c r="J159" s="832"/>
      <c r="K159" s="849"/>
      <c r="L159" s="849"/>
      <c r="M159" s="832"/>
      <c r="N159" s="832"/>
      <c r="O159" s="849">
        <v>1</v>
      </c>
      <c r="P159" s="849">
        <v>362</v>
      </c>
      <c r="Q159" s="837"/>
      <c r="R159" s="850">
        <v>362</v>
      </c>
    </row>
    <row r="160" spans="1:18" ht="14.4" customHeight="1" x14ac:dyDescent="0.3">
      <c r="A160" s="831" t="s">
        <v>3402</v>
      </c>
      <c r="B160" s="832" t="s">
        <v>3403</v>
      </c>
      <c r="C160" s="832" t="s">
        <v>586</v>
      </c>
      <c r="D160" s="832" t="s">
        <v>3269</v>
      </c>
      <c r="E160" s="832" t="s">
        <v>3415</v>
      </c>
      <c r="F160" s="832" t="s">
        <v>3416</v>
      </c>
      <c r="G160" s="849">
        <v>5</v>
      </c>
      <c r="H160" s="849">
        <v>1780</v>
      </c>
      <c r="I160" s="832">
        <v>1.1741424802110818</v>
      </c>
      <c r="J160" s="832">
        <v>356</v>
      </c>
      <c r="K160" s="849">
        <v>4</v>
      </c>
      <c r="L160" s="849">
        <v>1516</v>
      </c>
      <c r="M160" s="832">
        <v>1</v>
      </c>
      <c r="N160" s="832">
        <v>379</v>
      </c>
      <c r="O160" s="849">
        <v>13</v>
      </c>
      <c r="P160" s="849">
        <v>4940</v>
      </c>
      <c r="Q160" s="837">
        <v>3.2585751978891819</v>
      </c>
      <c r="R160" s="850">
        <v>380</v>
      </c>
    </row>
    <row r="161" spans="1:18" ht="14.4" customHeight="1" x14ac:dyDescent="0.3">
      <c r="A161" s="831" t="s">
        <v>3402</v>
      </c>
      <c r="B161" s="832" t="s">
        <v>3403</v>
      </c>
      <c r="C161" s="832" t="s">
        <v>586</v>
      </c>
      <c r="D161" s="832" t="s">
        <v>3269</v>
      </c>
      <c r="E161" s="832" t="s">
        <v>3417</v>
      </c>
      <c r="F161" s="832" t="s">
        <v>3418</v>
      </c>
      <c r="G161" s="849">
        <v>8</v>
      </c>
      <c r="H161" s="849">
        <v>1240</v>
      </c>
      <c r="I161" s="832">
        <v>0.54006968641114983</v>
      </c>
      <c r="J161" s="832">
        <v>155</v>
      </c>
      <c r="K161" s="849">
        <v>14</v>
      </c>
      <c r="L161" s="849">
        <v>2296</v>
      </c>
      <c r="M161" s="832">
        <v>1</v>
      </c>
      <c r="N161" s="832">
        <v>164</v>
      </c>
      <c r="O161" s="849">
        <v>2</v>
      </c>
      <c r="P161" s="849">
        <v>328</v>
      </c>
      <c r="Q161" s="837">
        <v>0.14285714285714285</v>
      </c>
      <c r="R161" s="850">
        <v>164</v>
      </c>
    </row>
    <row r="162" spans="1:18" ht="14.4" customHeight="1" x14ac:dyDescent="0.3">
      <c r="A162" s="831" t="s">
        <v>3402</v>
      </c>
      <c r="B162" s="832" t="s">
        <v>3403</v>
      </c>
      <c r="C162" s="832" t="s">
        <v>586</v>
      </c>
      <c r="D162" s="832" t="s">
        <v>3269</v>
      </c>
      <c r="E162" s="832" t="s">
        <v>3419</v>
      </c>
      <c r="F162" s="832" t="s">
        <v>3420</v>
      </c>
      <c r="G162" s="849"/>
      <c r="H162" s="849"/>
      <c r="I162" s="832"/>
      <c r="J162" s="832"/>
      <c r="K162" s="849"/>
      <c r="L162" s="849"/>
      <c r="M162" s="832"/>
      <c r="N162" s="832"/>
      <c r="O162" s="849">
        <v>2</v>
      </c>
      <c r="P162" s="849">
        <v>328</v>
      </c>
      <c r="Q162" s="837"/>
      <c r="R162" s="850">
        <v>164</v>
      </c>
    </row>
    <row r="163" spans="1:18" ht="14.4" customHeight="1" x14ac:dyDescent="0.3">
      <c r="A163" s="831" t="s">
        <v>3402</v>
      </c>
      <c r="B163" s="832" t="s">
        <v>3403</v>
      </c>
      <c r="C163" s="832" t="s">
        <v>586</v>
      </c>
      <c r="D163" s="832" t="s">
        <v>3269</v>
      </c>
      <c r="E163" s="832" t="s">
        <v>3421</v>
      </c>
      <c r="F163" s="832" t="s">
        <v>3422</v>
      </c>
      <c r="G163" s="849"/>
      <c r="H163" s="849"/>
      <c r="I163" s="832"/>
      <c r="J163" s="832"/>
      <c r="K163" s="849"/>
      <c r="L163" s="849"/>
      <c r="M163" s="832"/>
      <c r="N163" s="832"/>
      <c r="O163" s="849">
        <v>1</v>
      </c>
      <c r="P163" s="849">
        <v>300</v>
      </c>
      <c r="Q163" s="837"/>
      <c r="R163" s="850">
        <v>300</v>
      </c>
    </row>
    <row r="164" spans="1:18" ht="14.4" customHeight="1" x14ac:dyDescent="0.3">
      <c r="A164" s="831" t="s">
        <v>3402</v>
      </c>
      <c r="B164" s="832" t="s">
        <v>3403</v>
      </c>
      <c r="C164" s="832" t="s">
        <v>586</v>
      </c>
      <c r="D164" s="832" t="s">
        <v>3269</v>
      </c>
      <c r="E164" s="832" t="s">
        <v>3423</v>
      </c>
      <c r="F164" s="832" t="s">
        <v>3424</v>
      </c>
      <c r="G164" s="849"/>
      <c r="H164" s="849"/>
      <c r="I164" s="832"/>
      <c r="J164" s="832"/>
      <c r="K164" s="849"/>
      <c r="L164" s="849"/>
      <c r="M164" s="832"/>
      <c r="N164" s="832"/>
      <c r="O164" s="849">
        <v>3</v>
      </c>
      <c r="P164" s="849">
        <v>441</v>
      </c>
      <c r="Q164" s="837"/>
      <c r="R164" s="850">
        <v>147</v>
      </c>
    </row>
    <row r="165" spans="1:18" ht="14.4" customHeight="1" x14ac:dyDescent="0.3">
      <c r="A165" s="831" t="s">
        <v>3402</v>
      </c>
      <c r="B165" s="832" t="s">
        <v>3403</v>
      </c>
      <c r="C165" s="832" t="s">
        <v>586</v>
      </c>
      <c r="D165" s="832" t="s">
        <v>3269</v>
      </c>
      <c r="E165" s="832" t="s">
        <v>3425</v>
      </c>
      <c r="F165" s="832" t="s">
        <v>3426</v>
      </c>
      <c r="G165" s="849">
        <v>294</v>
      </c>
      <c r="H165" s="849">
        <v>23814</v>
      </c>
      <c r="I165" s="832">
        <v>0.73947335734691344</v>
      </c>
      <c r="J165" s="832">
        <v>81</v>
      </c>
      <c r="K165" s="849">
        <v>388</v>
      </c>
      <c r="L165" s="849">
        <v>32204</v>
      </c>
      <c r="M165" s="832">
        <v>1</v>
      </c>
      <c r="N165" s="832">
        <v>83</v>
      </c>
      <c r="O165" s="849">
        <v>494</v>
      </c>
      <c r="P165" s="849">
        <v>41002</v>
      </c>
      <c r="Q165" s="837">
        <v>1.2731958762886597</v>
      </c>
      <c r="R165" s="850">
        <v>83</v>
      </c>
    </row>
    <row r="166" spans="1:18" ht="14.4" customHeight="1" x14ac:dyDescent="0.3">
      <c r="A166" s="831" t="s">
        <v>3402</v>
      </c>
      <c r="B166" s="832" t="s">
        <v>3403</v>
      </c>
      <c r="C166" s="832" t="s">
        <v>586</v>
      </c>
      <c r="D166" s="832" t="s">
        <v>3269</v>
      </c>
      <c r="E166" s="832" t="s">
        <v>3427</v>
      </c>
      <c r="F166" s="832" t="s">
        <v>3428</v>
      </c>
      <c r="G166" s="849">
        <v>1379</v>
      </c>
      <c r="H166" s="849">
        <v>48265</v>
      </c>
      <c r="I166" s="832">
        <v>0.92976440446148212</v>
      </c>
      <c r="J166" s="832">
        <v>35</v>
      </c>
      <c r="K166" s="849">
        <v>1403</v>
      </c>
      <c r="L166" s="849">
        <v>51911</v>
      </c>
      <c r="M166" s="832">
        <v>1</v>
      </c>
      <c r="N166" s="832">
        <v>37</v>
      </c>
      <c r="O166" s="849">
        <v>1307</v>
      </c>
      <c r="P166" s="849">
        <v>48359</v>
      </c>
      <c r="Q166" s="837">
        <v>0.9315751960085531</v>
      </c>
      <c r="R166" s="850">
        <v>37</v>
      </c>
    </row>
    <row r="167" spans="1:18" ht="14.4" customHeight="1" x14ac:dyDescent="0.3">
      <c r="A167" s="831" t="s">
        <v>3402</v>
      </c>
      <c r="B167" s="832" t="s">
        <v>3403</v>
      </c>
      <c r="C167" s="832" t="s">
        <v>586</v>
      </c>
      <c r="D167" s="832" t="s">
        <v>3269</v>
      </c>
      <c r="E167" s="832" t="s">
        <v>3429</v>
      </c>
      <c r="F167" s="832" t="s">
        <v>3430</v>
      </c>
      <c r="G167" s="849">
        <v>3</v>
      </c>
      <c r="H167" s="849">
        <v>3036</v>
      </c>
      <c r="I167" s="832">
        <v>0.98157129000969934</v>
      </c>
      <c r="J167" s="832">
        <v>1012</v>
      </c>
      <c r="K167" s="849">
        <v>3</v>
      </c>
      <c r="L167" s="849">
        <v>3093</v>
      </c>
      <c r="M167" s="832">
        <v>1</v>
      </c>
      <c r="N167" s="832">
        <v>1031</v>
      </c>
      <c r="O167" s="849">
        <v>5</v>
      </c>
      <c r="P167" s="849">
        <v>5160</v>
      </c>
      <c r="Q167" s="837">
        <v>1.6682832201745879</v>
      </c>
      <c r="R167" s="850">
        <v>1032</v>
      </c>
    </row>
    <row r="168" spans="1:18" ht="14.4" customHeight="1" x14ac:dyDescent="0.3">
      <c r="A168" s="831" t="s">
        <v>3402</v>
      </c>
      <c r="B168" s="832" t="s">
        <v>3403</v>
      </c>
      <c r="C168" s="832" t="s">
        <v>586</v>
      </c>
      <c r="D168" s="832" t="s">
        <v>3269</v>
      </c>
      <c r="E168" s="832" t="s">
        <v>3431</v>
      </c>
      <c r="F168" s="832" t="s">
        <v>3432</v>
      </c>
      <c r="G168" s="849">
        <v>1</v>
      </c>
      <c r="H168" s="849">
        <v>235</v>
      </c>
      <c r="I168" s="832">
        <v>0.93625498007968122</v>
      </c>
      <c r="J168" s="832">
        <v>235</v>
      </c>
      <c r="K168" s="849">
        <v>1</v>
      </c>
      <c r="L168" s="849">
        <v>251</v>
      </c>
      <c r="M168" s="832">
        <v>1</v>
      </c>
      <c r="N168" s="832">
        <v>251</v>
      </c>
      <c r="O168" s="849">
        <v>1</v>
      </c>
      <c r="P168" s="849">
        <v>251</v>
      </c>
      <c r="Q168" s="837">
        <v>1</v>
      </c>
      <c r="R168" s="850">
        <v>251</v>
      </c>
    </row>
    <row r="169" spans="1:18" ht="14.4" customHeight="1" x14ac:dyDescent="0.3">
      <c r="A169" s="831" t="s">
        <v>3402</v>
      </c>
      <c r="B169" s="832" t="s">
        <v>3403</v>
      </c>
      <c r="C169" s="832" t="s">
        <v>586</v>
      </c>
      <c r="D169" s="832" t="s">
        <v>3269</v>
      </c>
      <c r="E169" s="832" t="s">
        <v>3433</v>
      </c>
      <c r="F169" s="832" t="s">
        <v>3434</v>
      </c>
      <c r="G169" s="849">
        <v>672</v>
      </c>
      <c r="H169" s="849">
        <v>79296</v>
      </c>
      <c r="I169" s="832">
        <v>0.8863849765258216</v>
      </c>
      <c r="J169" s="832">
        <v>118</v>
      </c>
      <c r="K169" s="849">
        <v>710</v>
      </c>
      <c r="L169" s="849">
        <v>89460</v>
      </c>
      <c r="M169" s="832">
        <v>1</v>
      </c>
      <c r="N169" s="832">
        <v>126</v>
      </c>
      <c r="O169" s="849">
        <v>749</v>
      </c>
      <c r="P169" s="849">
        <v>94374</v>
      </c>
      <c r="Q169" s="837">
        <v>1.0549295774647887</v>
      </c>
      <c r="R169" s="850">
        <v>126</v>
      </c>
    </row>
    <row r="170" spans="1:18" ht="14.4" customHeight="1" x14ac:dyDescent="0.3">
      <c r="A170" s="831" t="s">
        <v>3402</v>
      </c>
      <c r="B170" s="832" t="s">
        <v>3403</v>
      </c>
      <c r="C170" s="832" t="s">
        <v>586</v>
      </c>
      <c r="D170" s="832" t="s">
        <v>3269</v>
      </c>
      <c r="E170" s="832" t="s">
        <v>3340</v>
      </c>
      <c r="F170" s="832" t="s">
        <v>3341</v>
      </c>
      <c r="G170" s="849">
        <v>654</v>
      </c>
      <c r="H170" s="849">
        <v>11700</v>
      </c>
      <c r="I170" s="832">
        <v>0.58991606553211184</v>
      </c>
      <c r="J170" s="832">
        <v>17.889908256880734</v>
      </c>
      <c r="K170" s="849">
        <v>595</v>
      </c>
      <c r="L170" s="849">
        <v>19833.330000000002</v>
      </c>
      <c r="M170" s="832">
        <v>1</v>
      </c>
      <c r="N170" s="832">
        <v>33.333327731092439</v>
      </c>
      <c r="O170" s="849">
        <v>648</v>
      </c>
      <c r="P170" s="849">
        <v>21600</v>
      </c>
      <c r="Q170" s="837">
        <v>1.0890758132900527</v>
      </c>
      <c r="R170" s="850">
        <v>33.333333333333336</v>
      </c>
    </row>
    <row r="171" spans="1:18" ht="14.4" customHeight="1" x14ac:dyDescent="0.3">
      <c r="A171" s="831" t="s">
        <v>3402</v>
      </c>
      <c r="B171" s="832" t="s">
        <v>3403</v>
      </c>
      <c r="C171" s="832" t="s">
        <v>586</v>
      </c>
      <c r="D171" s="832" t="s">
        <v>3269</v>
      </c>
      <c r="E171" s="832" t="s">
        <v>3435</v>
      </c>
      <c r="F171" s="832" t="s">
        <v>3436</v>
      </c>
      <c r="G171" s="849">
        <v>34</v>
      </c>
      <c r="H171" s="849">
        <v>1224</v>
      </c>
      <c r="I171" s="832">
        <v>1.0024570024570025</v>
      </c>
      <c r="J171" s="832">
        <v>36</v>
      </c>
      <c r="K171" s="849">
        <v>33</v>
      </c>
      <c r="L171" s="849">
        <v>1221</v>
      </c>
      <c r="M171" s="832">
        <v>1</v>
      </c>
      <c r="N171" s="832">
        <v>37</v>
      </c>
      <c r="O171" s="849">
        <v>47</v>
      </c>
      <c r="P171" s="849">
        <v>1739</v>
      </c>
      <c r="Q171" s="837">
        <v>1.4242424242424243</v>
      </c>
      <c r="R171" s="850">
        <v>37</v>
      </c>
    </row>
    <row r="172" spans="1:18" ht="14.4" customHeight="1" x14ac:dyDescent="0.3">
      <c r="A172" s="831" t="s">
        <v>3402</v>
      </c>
      <c r="B172" s="832" t="s">
        <v>3403</v>
      </c>
      <c r="C172" s="832" t="s">
        <v>586</v>
      </c>
      <c r="D172" s="832" t="s">
        <v>3269</v>
      </c>
      <c r="E172" s="832" t="s">
        <v>3437</v>
      </c>
      <c r="F172" s="832" t="s">
        <v>3438</v>
      </c>
      <c r="G172" s="849">
        <v>13</v>
      </c>
      <c r="H172" s="849">
        <v>1066</v>
      </c>
      <c r="I172" s="832">
        <v>0.65238678090575275</v>
      </c>
      <c r="J172" s="832">
        <v>82</v>
      </c>
      <c r="K172" s="849">
        <v>19</v>
      </c>
      <c r="L172" s="849">
        <v>1634</v>
      </c>
      <c r="M172" s="832">
        <v>1</v>
      </c>
      <c r="N172" s="832">
        <v>86</v>
      </c>
      <c r="O172" s="849">
        <v>26</v>
      </c>
      <c r="P172" s="849">
        <v>2236</v>
      </c>
      <c r="Q172" s="837">
        <v>1.368421052631579</v>
      </c>
      <c r="R172" s="850">
        <v>86</v>
      </c>
    </row>
    <row r="173" spans="1:18" ht="14.4" customHeight="1" x14ac:dyDescent="0.3">
      <c r="A173" s="831" t="s">
        <v>3402</v>
      </c>
      <c r="B173" s="832" t="s">
        <v>3403</v>
      </c>
      <c r="C173" s="832" t="s">
        <v>586</v>
      </c>
      <c r="D173" s="832" t="s">
        <v>3269</v>
      </c>
      <c r="E173" s="832" t="s">
        <v>3439</v>
      </c>
      <c r="F173" s="832" t="s">
        <v>3440</v>
      </c>
      <c r="G173" s="849">
        <v>29</v>
      </c>
      <c r="H173" s="849">
        <v>899</v>
      </c>
      <c r="I173" s="832">
        <v>0.35561708860759494</v>
      </c>
      <c r="J173" s="832">
        <v>31</v>
      </c>
      <c r="K173" s="849">
        <v>79</v>
      </c>
      <c r="L173" s="849">
        <v>2528</v>
      </c>
      <c r="M173" s="832">
        <v>1</v>
      </c>
      <c r="N173" s="832">
        <v>32</v>
      </c>
      <c r="O173" s="849">
        <v>82</v>
      </c>
      <c r="P173" s="849">
        <v>2624</v>
      </c>
      <c r="Q173" s="837">
        <v>1.0379746835443038</v>
      </c>
      <c r="R173" s="850">
        <v>32</v>
      </c>
    </row>
    <row r="174" spans="1:18" ht="14.4" customHeight="1" x14ac:dyDescent="0.3">
      <c r="A174" s="831" t="s">
        <v>3402</v>
      </c>
      <c r="B174" s="832" t="s">
        <v>3403</v>
      </c>
      <c r="C174" s="832" t="s">
        <v>586</v>
      </c>
      <c r="D174" s="832" t="s">
        <v>3269</v>
      </c>
      <c r="E174" s="832" t="s">
        <v>3441</v>
      </c>
      <c r="F174" s="832" t="s">
        <v>3442</v>
      </c>
      <c r="G174" s="849">
        <v>2</v>
      </c>
      <c r="H174" s="849">
        <v>240</v>
      </c>
      <c r="I174" s="832">
        <v>0.3902439024390244</v>
      </c>
      <c r="J174" s="832">
        <v>120</v>
      </c>
      <c r="K174" s="849">
        <v>5</v>
      </c>
      <c r="L174" s="849">
        <v>615</v>
      </c>
      <c r="M174" s="832">
        <v>1</v>
      </c>
      <c r="N174" s="832">
        <v>123</v>
      </c>
      <c r="O174" s="849">
        <v>7</v>
      </c>
      <c r="P174" s="849">
        <v>861</v>
      </c>
      <c r="Q174" s="837">
        <v>1.4</v>
      </c>
      <c r="R174" s="850">
        <v>123</v>
      </c>
    </row>
    <row r="175" spans="1:18" ht="14.4" customHeight="1" x14ac:dyDescent="0.3">
      <c r="A175" s="831" t="s">
        <v>3402</v>
      </c>
      <c r="B175" s="832" t="s">
        <v>3403</v>
      </c>
      <c r="C175" s="832" t="s">
        <v>586</v>
      </c>
      <c r="D175" s="832" t="s">
        <v>3269</v>
      </c>
      <c r="E175" s="832" t="s">
        <v>3443</v>
      </c>
      <c r="F175" s="832" t="s">
        <v>3444</v>
      </c>
      <c r="G175" s="849">
        <v>5</v>
      </c>
      <c r="H175" s="849">
        <v>285</v>
      </c>
      <c r="I175" s="832">
        <v>0.48305084745762711</v>
      </c>
      <c r="J175" s="832">
        <v>57</v>
      </c>
      <c r="K175" s="849">
        <v>10</v>
      </c>
      <c r="L175" s="849">
        <v>590</v>
      </c>
      <c r="M175" s="832">
        <v>1</v>
      </c>
      <c r="N175" s="832">
        <v>59</v>
      </c>
      <c r="O175" s="849">
        <v>2</v>
      </c>
      <c r="P175" s="849">
        <v>118</v>
      </c>
      <c r="Q175" s="837">
        <v>0.2</v>
      </c>
      <c r="R175" s="850">
        <v>59</v>
      </c>
    </row>
    <row r="176" spans="1:18" ht="14.4" customHeight="1" x14ac:dyDescent="0.3">
      <c r="A176" s="831" t="s">
        <v>3402</v>
      </c>
      <c r="B176" s="832" t="s">
        <v>3403</v>
      </c>
      <c r="C176" s="832" t="s">
        <v>586</v>
      </c>
      <c r="D176" s="832" t="s">
        <v>3269</v>
      </c>
      <c r="E176" s="832" t="s">
        <v>3445</v>
      </c>
      <c r="F176" s="832" t="s">
        <v>3446</v>
      </c>
      <c r="G176" s="849">
        <v>1</v>
      </c>
      <c r="H176" s="849">
        <v>89</v>
      </c>
      <c r="I176" s="832"/>
      <c r="J176" s="832">
        <v>89</v>
      </c>
      <c r="K176" s="849"/>
      <c r="L176" s="849"/>
      <c r="M176" s="832"/>
      <c r="N176" s="832"/>
      <c r="O176" s="849"/>
      <c r="P176" s="849"/>
      <c r="Q176" s="837"/>
      <c r="R176" s="850"/>
    </row>
    <row r="177" spans="1:18" ht="14.4" customHeight="1" x14ac:dyDescent="0.3">
      <c r="A177" s="831" t="s">
        <v>3402</v>
      </c>
      <c r="B177" s="832" t="s">
        <v>3403</v>
      </c>
      <c r="C177" s="832" t="s">
        <v>586</v>
      </c>
      <c r="D177" s="832" t="s">
        <v>3269</v>
      </c>
      <c r="E177" s="832" t="s">
        <v>3447</v>
      </c>
      <c r="F177" s="832" t="s">
        <v>3448</v>
      </c>
      <c r="G177" s="849">
        <v>44</v>
      </c>
      <c r="H177" s="849">
        <v>13948</v>
      </c>
      <c r="I177" s="832">
        <v>0.95195195195195192</v>
      </c>
      <c r="J177" s="832">
        <v>317</v>
      </c>
      <c r="K177" s="849">
        <v>44</v>
      </c>
      <c r="L177" s="849">
        <v>14652</v>
      </c>
      <c r="M177" s="832">
        <v>1</v>
      </c>
      <c r="N177" s="832">
        <v>333</v>
      </c>
      <c r="O177" s="849">
        <v>43</v>
      </c>
      <c r="P177" s="849">
        <v>14362</v>
      </c>
      <c r="Q177" s="837">
        <v>0.98020748020748016</v>
      </c>
      <c r="R177" s="850">
        <v>334</v>
      </c>
    </row>
    <row r="178" spans="1:18" ht="14.4" customHeight="1" x14ac:dyDescent="0.3">
      <c r="A178" s="831" t="s">
        <v>3402</v>
      </c>
      <c r="B178" s="832" t="s">
        <v>3403</v>
      </c>
      <c r="C178" s="832" t="s">
        <v>586</v>
      </c>
      <c r="D178" s="832" t="s">
        <v>3269</v>
      </c>
      <c r="E178" s="832" t="s">
        <v>3449</v>
      </c>
      <c r="F178" s="832" t="s">
        <v>3450</v>
      </c>
      <c r="G178" s="849">
        <v>2</v>
      </c>
      <c r="H178" s="849">
        <v>1216</v>
      </c>
      <c r="I178" s="832"/>
      <c r="J178" s="832">
        <v>608</v>
      </c>
      <c r="K178" s="849"/>
      <c r="L178" s="849"/>
      <c r="M178" s="832"/>
      <c r="N178" s="832"/>
      <c r="O178" s="849"/>
      <c r="P178" s="849"/>
      <c r="Q178" s="837"/>
      <c r="R178" s="850"/>
    </row>
    <row r="179" spans="1:18" ht="14.4" customHeight="1" x14ac:dyDescent="0.3">
      <c r="A179" s="831" t="s">
        <v>3402</v>
      </c>
      <c r="B179" s="832" t="s">
        <v>3403</v>
      </c>
      <c r="C179" s="832" t="s">
        <v>586</v>
      </c>
      <c r="D179" s="832" t="s">
        <v>3269</v>
      </c>
      <c r="E179" s="832" t="s">
        <v>3451</v>
      </c>
      <c r="F179" s="832" t="s">
        <v>3452</v>
      </c>
      <c r="G179" s="849">
        <v>18</v>
      </c>
      <c r="H179" s="849">
        <v>5346</v>
      </c>
      <c r="I179" s="832">
        <v>0.95806451612903221</v>
      </c>
      <c r="J179" s="832">
        <v>297</v>
      </c>
      <c r="K179" s="849">
        <v>18</v>
      </c>
      <c r="L179" s="849">
        <v>5580</v>
      </c>
      <c r="M179" s="832">
        <v>1</v>
      </c>
      <c r="N179" s="832">
        <v>310</v>
      </c>
      <c r="O179" s="849">
        <v>37</v>
      </c>
      <c r="P179" s="849">
        <v>11470</v>
      </c>
      <c r="Q179" s="837">
        <v>2.0555555555555554</v>
      </c>
      <c r="R179" s="850">
        <v>310</v>
      </c>
    </row>
    <row r="180" spans="1:18" ht="14.4" customHeight="1" x14ac:dyDescent="0.3">
      <c r="A180" s="831" t="s">
        <v>3402</v>
      </c>
      <c r="B180" s="832" t="s">
        <v>3403</v>
      </c>
      <c r="C180" s="832" t="s">
        <v>3253</v>
      </c>
      <c r="D180" s="832" t="s">
        <v>3404</v>
      </c>
      <c r="E180" s="832" t="s">
        <v>3408</v>
      </c>
      <c r="F180" s="832" t="s">
        <v>918</v>
      </c>
      <c r="G180" s="849">
        <v>3.8000000000000003</v>
      </c>
      <c r="H180" s="849">
        <v>515.01</v>
      </c>
      <c r="I180" s="832">
        <v>1.0557161306192731</v>
      </c>
      <c r="J180" s="832">
        <v>135.52894736842103</v>
      </c>
      <c r="K180" s="849">
        <v>3.6</v>
      </c>
      <c r="L180" s="849">
        <v>487.83</v>
      </c>
      <c r="M180" s="832">
        <v>1</v>
      </c>
      <c r="N180" s="832">
        <v>135.50833333333333</v>
      </c>
      <c r="O180" s="849">
        <v>3.5</v>
      </c>
      <c r="P180" s="849">
        <v>826.36</v>
      </c>
      <c r="Q180" s="837">
        <v>1.6939507615357809</v>
      </c>
      <c r="R180" s="850">
        <v>236.10285714285715</v>
      </c>
    </row>
    <row r="181" spans="1:18" ht="14.4" customHeight="1" x14ac:dyDescent="0.3">
      <c r="A181" s="831" t="s">
        <v>3402</v>
      </c>
      <c r="B181" s="832" t="s">
        <v>3403</v>
      </c>
      <c r="C181" s="832" t="s">
        <v>3253</v>
      </c>
      <c r="D181" s="832" t="s">
        <v>3269</v>
      </c>
      <c r="E181" s="832" t="s">
        <v>3453</v>
      </c>
      <c r="F181" s="832" t="s">
        <v>3454</v>
      </c>
      <c r="G181" s="849"/>
      <c r="H181" s="849"/>
      <c r="I181" s="832"/>
      <c r="J181" s="832"/>
      <c r="K181" s="849">
        <v>1</v>
      </c>
      <c r="L181" s="849">
        <v>1095</v>
      </c>
      <c r="M181" s="832">
        <v>1</v>
      </c>
      <c r="N181" s="832">
        <v>1095</v>
      </c>
      <c r="O181" s="849"/>
      <c r="P181" s="849"/>
      <c r="Q181" s="837"/>
      <c r="R181" s="850"/>
    </row>
    <row r="182" spans="1:18" ht="14.4" customHeight="1" x14ac:dyDescent="0.3">
      <c r="A182" s="831" t="s">
        <v>3402</v>
      </c>
      <c r="B182" s="832" t="s">
        <v>3403</v>
      </c>
      <c r="C182" s="832" t="s">
        <v>3253</v>
      </c>
      <c r="D182" s="832" t="s">
        <v>3269</v>
      </c>
      <c r="E182" s="832" t="s">
        <v>3411</v>
      </c>
      <c r="F182" s="832" t="s">
        <v>3412</v>
      </c>
      <c r="G182" s="849"/>
      <c r="H182" s="849"/>
      <c r="I182" s="832"/>
      <c r="J182" s="832"/>
      <c r="K182" s="849"/>
      <c r="L182" s="849"/>
      <c r="M182" s="832"/>
      <c r="N182" s="832"/>
      <c r="O182" s="849">
        <v>1</v>
      </c>
      <c r="P182" s="849">
        <v>751</v>
      </c>
      <c r="Q182" s="837"/>
      <c r="R182" s="850">
        <v>751</v>
      </c>
    </row>
    <row r="183" spans="1:18" ht="14.4" customHeight="1" x14ac:dyDescent="0.3">
      <c r="A183" s="831" t="s">
        <v>3402</v>
      </c>
      <c r="B183" s="832" t="s">
        <v>3403</v>
      </c>
      <c r="C183" s="832" t="s">
        <v>3253</v>
      </c>
      <c r="D183" s="832" t="s">
        <v>3269</v>
      </c>
      <c r="E183" s="832" t="s">
        <v>3455</v>
      </c>
      <c r="F183" s="832" t="s">
        <v>3456</v>
      </c>
      <c r="G183" s="849"/>
      <c r="H183" s="849"/>
      <c r="I183" s="832"/>
      <c r="J183" s="832"/>
      <c r="K183" s="849">
        <v>1</v>
      </c>
      <c r="L183" s="849">
        <v>1912</v>
      </c>
      <c r="M183" s="832">
        <v>1</v>
      </c>
      <c r="N183" s="832">
        <v>1912</v>
      </c>
      <c r="O183" s="849">
        <v>2</v>
      </c>
      <c r="P183" s="849">
        <v>3828</v>
      </c>
      <c r="Q183" s="837">
        <v>2.002092050209205</v>
      </c>
      <c r="R183" s="850">
        <v>1914</v>
      </c>
    </row>
    <row r="184" spans="1:18" ht="14.4" customHeight="1" x14ac:dyDescent="0.3">
      <c r="A184" s="831" t="s">
        <v>3402</v>
      </c>
      <c r="B184" s="832" t="s">
        <v>3403</v>
      </c>
      <c r="C184" s="832" t="s">
        <v>3253</v>
      </c>
      <c r="D184" s="832" t="s">
        <v>3269</v>
      </c>
      <c r="E184" s="832" t="s">
        <v>3417</v>
      </c>
      <c r="F184" s="832" t="s">
        <v>3418</v>
      </c>
      <c r="G184" s="849">
        <v>1</v>
      </c>
      <c r="H184" s="849">
        <v>155</v>
      </c>
      <c r="I184" s="832"/>
      <c r="J184" s="832">
        <v>155</v>
      </c>
      <c r="K184" s="849"/>
      <c r="L184" s="849"/>
      <c r="M184" s="832"/>
      <c r="N184" s="832"/>
      <c r="O184" s="849"/>
      <c r="P184" s="849"/>
      <c r="Q184" s="837"/>
      <c r="R184" s="850"/>
    </row>
    <row r="185" spans="1:18" ht="14.4" customHeight="1" x14ac:dyDescent="0.3">
      <c r="A185" s="831" t="s">
        <v>3402</v>
      </c>
      <c r="B185" s="832" t="s">
        <v>3403</v>
      </c>
      <c r="C185" s="832" t="s">
        <v>3253</v>
      </c>
      <c r="D185" s="832" t="s">
        <v>3269</v>
      </c>
      <c r="E185" s="832" t="s">
        <v>3419</v>
      </c>
      <c r="F185" s="832" t="s">
        <v>3420</v>
      </c>
      <c r="G185" s="849"/>
      <c r="H185" s="849"/>
      <c r="I185" s="832"/>
      <c r="J185" s="832"/>
      <c r="K185" s="849">
        <v>1</v>
      </c>
      <c r="L185" s="849">
        <v>164</v>
      </c>
      <c r="M185" s="832">
        <v>1</v>
      </c>
      <c r="N185" s="832">
        <v>164</v>
      </c>
      <c r="O185" s="849"/>
      <c r="P185" s="849"/>
      <c r="Q185" s="837"/>
      <c r="R185" s="850"/>
    </row>
    <row r="186" spans="1:18" ht="14.4" customHeight="1" x14ac:dyDescent="0.3">
      <c r="A186" s="831" t="s">
        <v>3402</v>
      </c>
      <c r="B186" s="832" t="s">
        <v>3403</v>
      </c>
      <c r="C186" s="832" t="s">
        <v>3253</v>
      </c>
      <c r="D186" s="832" t="s">
        <v>3269</v>
      </c>
      <c r="E186" s="832" t="s">
        <v>3427</v>
      </c>
      <c r="F186" s="832" t="s">
        <v>3428</v>
      </c>
      <c r="G186" s="849">
        <v>11</v>
      </c>
      <c r="H186" s="849">
        <v>385</v>
      </c>
      <c r="I186" s="832">
        <v>0.94594594594594594</v>
      </c>
      <c r="J186" s="832">
        <v>35</v>
      </c>
      <c r="K186" s="849">
        <v>11</v>
      </c>
      <c r="L186" s="849">
        <v>407</v>
      </c>
      <c r="M186" s="832">
        <v>1</v>
      </c>
      <c r="N186" s="832">
        <v>37</v>
      </c>
      <c r="O186" s="849">
        <v>19</v>
      </c>
      <c r="P186" s="849">
        <v>703</v>
      </c>
      <c r="Q186" s="837">
        <v>1.7272727272727273</v>
      </c>
      <c r="R186" s="850">
        <v>37</v>
      </c>
    </row>
    <row r="187" spans="1:18" ht="14.4" customHeight="1" x14ac:dyDescent="0.3">
      <c r="A187" s="831" t="s">
        <v>3402</v>
      </c>
      <c r="B187" s="832" t="s">
        <v>3403</v>
      </c>
      <c r="C187" s="832" t="s">
        <v>3253</v>
      </c>
      <c r="D187" s="832" t="s">
        <v>3269</v>
      </c>
      <c r="E187" s="832" t="s">
        <v>3429</v>
      </c>
      <c r="F187" s="832" t="s">
        <v>3430</v>
      </c>
      <c r="G187" s="849">
        <v>76</v>
      </c>
      <c r="H187" s="849">
        <v>76912</v>
      </c>
      <c r="I187" s="832">
        <v>0.7690661653684242</v>
      </c>
      <c r="J187" s="832">
        <v>1012</v>
      </c>
      <c r="K187" s="849">
        <v>97</v>
      </c>
      <c r="L187" s="849">
        <v>100007</v>
      </c>
      <c r="M187" s="832">
        <v>1</v>
      </c>
      <c r="N187" s="832">
        <v>1031</v>
      </c>
      <c r="O187" s="849">
        <v>127</v>
      </c>
      <c r="P187" s="849">
        <v>131064</v>
      </c>
      <c r="Q187" s="837">
        <v>1.3105482616216866</v>
      </c>
      <c r="R187" s="850">
        <v>1032</v>
      </c>
    </row>
    <row r="188" spans="1:18" ht="14.4" customHeight="1" x14ac:dyDescent="0.3">
      <c r="A188" s="831" t="s">
        <v>3402</v>
      </c>
      <c r="B188" s="832" t="s">
        <v>3403</v>
      </c>
      <c r="C188" s="832" t="s">
        <v>3253</v>
      </c>
      <c r="D188" s="832" t="s">
        <v>3269</v>
      </c>
      <c r="E188" s="832" t="s">
        <v>3457</v>
      </c>
      <c r="F188" s="832" t="s">
        <v>3458</v>
      </c>
      <c r="G188" s="849">
        <v>1</v>
      </c>
      <c r="H188" s="849">
        <v>2017</v>
      </c>
      <c r="I188" s="832"/>
      <c r="J188" s="832">
        <v>2017</v>
      </c>
      <c r="K188" s="849"/>
      <c r="L188" s="849"/>
      <c r="M188" s="832"/>
      <c r="N188" s="832"/>
      <c r="O188" s="849"/>
      <c r="P188" s="849"/>
      <c r="Q188" s="837"/>
      <c r="R188" s="850"/>
    </row>
    <row r="189" spans="1:18" ht="14.4" customHeight="1" x14ac:dyDescent="0.3">
      <c r="A189" s="831" t="s">
        <v>3402</v>
      </c>
      <c r="B189" s="832" t="s">
        <v>3403</v>
      </c>
      <c r="C189" s="832" t="s">
        <v>3253</v>
      </c>
      <c r="D189" s="832" t="s">
        <v>3269</v>
      </c>
      <c r="E189" s="832" t="s">
        <v>3433</v>
      </c>
      <c r="F189" s="832" t="s">
        <v>3434</v>
      </c>
      <c r="G189" s="849">
        <v>1</v>
      </c>
      <c r="H189" s="849">
        <v>118</v>
      </c>
      <c r="I189" s="832"/>
      <c r="J189" s="832">
        <v>118</v>
      </c>
      <c r="K189" s="849"/>
      <c r="L189" s="849"/>
      <c r="M189" s="832"/>
      <c r="N189" s="832"/>
      <c r="O189" s="849"/>
      <c r="P189" s="849"/>
      <c r="Q189" s="837"/>
      <c r="R189" s="850"/>
    </row>
    <row r="190" spans="1:18" ht="14.4" customHeight="1" x14ac:dyDescent="0.3">
      <c r="A190" s="831" t="s">
        <v>3402</v>
      </c>
      <c r="B190" s="832" t="s">
        <v>3403</v>
      </c>
      <c r="C190" s="832" t="s">
        <v>3253</v>
      </c>
      <c r="D190" s="832" t="s">
        <v>3269</v>
      </c>
      <c r="E190" s="832" t="s">
        <v>3340</v>
      </c>
      <c r="F190" s="832" t="s">
        <v>3341</v>
      </c>
      <c r="G190" s="849">
        <v>1</v>
      </c>
      <c r="H190" s="849">
        <v>0</v>
      </c>
      <c r="I190" s="832"/>
      <c r="J190" s="832">
        <v>0</v>
      </c>
      <c r="K190" s="849"/>
      <c r="L190" s="849"/>
      <c r="M190" s="832"/>
      <c r="N190" s="832"/>
      <c r="O190" s="849"/>
      <c r="P190" s="849"/>
      <c r="Q190" s="837"/>
      <c r="R190" s="850"/>
    </row>
    <row r="191" spans="1:18" ht="14.4" customHeight="1" x14ac:dyDescent="0.3">
      <c r="A191" s="831" t="s">
        <v>3402</v>
      </c>
      <c r="B191" s="832" t="s">
        <v>3403</v>
      </c>
      <c r="C191" s="832" t="s">
        <v>3253</v>
      </c>
      <c r="D191" s="832" t="s">
        <v>3269</v>
      </c>
      <c r="E191" s="832" t="s">
        <v>3437</v>
      </c>
      <c r="F191" s="832" t="s">
        <v>3438</v>
      </c>
      <c r="G191" s="849">
        <v>69</v>
      </c>
      <c r="H191" s="849">
        <v>5658</v>
      </c>
      <c r="I191" s="832">
        <v>0.67825461520019181</v>
      </c>
      <c r="J191" s="832">
        <v>82</v>
      </c>
      <c r="K191" s="849">
        <v>97</v>
      </c>
      <c r="L191" s="849">
        <v>8342</v>
      </c>
      <c r="M191" s="832">
        <v>1</v>
      </c>
      <c r="N191" s="832">
        <v>86</v>
      </c>
      <c r="O191" s="849">
        <v>101</v>
      </c>
      <c r="P191" s="849">
        <v>8686</v>
      </c>
      <c r="Q191" s="837">
        <v>1.0412371134020619</v>
      </c>
      <c r="R191" s="850">
        <v>86</v>
      </c>
    </row>
    <row r="192" spans="1:18" ht="14.4" customHeight="1" x14ac:dyDescent="0.3">
      <c r="A192" s="831" t="s">
        <v>3402</v>
      </c>
      <c r="B192" s="832" t="s">
        <v>3403</v>
      </c>
      <c r="C192" s="832" t="s">
        <v>3253</v>
      </c>
      <c r="D192" s="832" t="s">
        <v>3269</v>
      </c>
      <c r="E192" s="832" t="s">
        <v>3445</v>
      </c>
      <c r="F192" s="832" t="s">
        <v>3446</v>
      </c>
      <c r="G192" s="849">
        <v>4</v>
      </c>
      <c r="H192" s="849">
        <v>356</v>
      </c>
      <c r="I192" s="832">
        <v>3.912087912087912</v>
      </c>
      <c r="J192" s="832">
        <v>89</v>
      </c>
      <c r="K192" s="849">
        <v>1</v>
      </c>
      <c r="L192" s="849">
        <v>91</v>
      </c>
      <c r="M192" s="832">
        <v>1</v>
      </c>
      <c r="N192" s="832">
        <v>91</v>
      </c>
      <c r="O192" s="849">
        <v>1</v>
      </c>
      <c r="P192" s="849">
        <v>91</v>
      </c>
      <c r="Q192" s="837">
        <v>1</v>
      </c>
      <c r="R192" s="850">
        <v>91</v>
      </c>
    </row>
    <row r="193" spans="1:18" ht="14.4" customHeight="1" x14ac:dyDescent="0.3">
      <c r="A193" s="831" t="s">
        <v>3402</v>
      </c>
      <c r="B193" s="832" t="s">
        <v>3403</v>
      </c>
      <c r="C193" s="832" t="s">
        <v>3253</v>
      </c>
      <c r="D193" s="832" t="s">
        <v>3269</v>
      </c>
      <c r="E193" s="832" t="s">
        <v>3459</v>
      </c>
      <c r="F193" s="832" t="s">
        <v>3460</v>
      </c>
      <c r="G193" s="849"/>
      <c r="H193" s="849"/>
      <c r="I193" s="832"/>
      <c r="J193" s="832"/>
      <c r="K193" s="849">
        <v>1</v>
      </c>
      <c r="L193" s="849">
        <v>2760</v>
      </c>
      <c r="M193" s="832">
        <v>1</v>
      </c>
      <c r="N193" s="832">
        <v>2760</v>
      </c>
      <c r="O193" s="849"/>
      <c r="P193" s="849"/>
      <c r="Q193" s="837"/>
      <c r="R193" s="850"/>
    </row>
    <row r="194" spans="1:18" ht="14.4" customHeight="1" thickBot="1" x14ac:dyDescent="0.35">
      <c r="A194" s="839" t="s">
        <v>3461</v>
      </c>
      <c r="B194" s="840" t="s">
        <v>3462</v>
      </c>
      <c r="C194" s="840" t="s">
        <v>589</v>
      </c>
      <c r="D194" s="840" t="s">
        <v>3269</v>
      </c>
      <c r="E194" s="840" t="s">
        <v>3270</v>
      </c>
      <c r="F194" s="840" t="s">
        <v>3271</v>
      </c>
      <c r="G194" s="851"/>
      <c r="H194" s="851"/>
      <c r="I194" s="840"/>
      <c r="J194" s="840"/>
      <c r="K194" s="851">
        <v>1</v>
      </c>
      <c r="L194" s="851">
        <v>344.44</v>
      </c>
      <c r="M194" s="840">
        <v>1</v>
      </c>
      <c r="N194" s="840">
        <v>344.44</v>
      </c>
      <c r="O194" s="851"/>
      <c r="P194" s="851"/>
      <c r="Q194" s="845"/>
      <c r="R194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14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3464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329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88867.22</v>
      </c>
      <c r="I3" s="208">
        <f t="shared" si="0"/>
        <v>21511764.000000004</v>
      </c>
      <c r="J3" s="78"/>
      <c r="K3" s="78"/>
      <c r="L3" s="208">
        <f t="shared" si="0"/>
        <v>95421.1</v>
      </c>
      <c r="M3" s="208">
        <f t="shared" si="0"/>
        <v>23890974.670000006</v>
      </c>
      <c r="N3" s="78"/>
      <c r="O3" s="78"/>
      <c r="P3" s="208">
        <f t="shared" si="0"/>
        <v>105942</v>
      </c>
      <c r="Q3" s="208">
        <f t="shared" si="0"/>
        <v>26611448.920000017</v>
      </c>
      <c r="R3" s="79">
        <f>IF(M3=0,0,Q3/M3)</f>
        <v>1.1138703752181414</v>
      </c>
      <c r="S3" s="209">
        <f>IF(P3=0,0,Q3/P3)</f>
        <v>251.18884786015005</v>
      </c>
    </row>
    <row r="4" spans="1:19" ht="14.4" customHeight="1" x14ac:dyDescent="0.3">
      <c r="A4" s="630" t="s">
        <v>285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2016</v>
      </c>
      <c r="M4" s="635"/>
      <c r="N4" s="206"/>
      <c r="O4" s="206"/>
      <c r="P4" s="634">
        <v>2017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3268</v>
      </c>
      <c r="C6" s="825" t="s">
        <v>589</v>
      </c>
      <c r="D6" s="825" t="s">
        <v>1438</v>
      </c>
      <c r="E6" s="825" t="s">
        <v>3269</v>
      </c>
      <c r="F6" s="825" t="s">
        <v>3270</v>
      </c>
      <c r="G6" s="825" t="s">
        <v>3271</v>
      </c>
      <c r="H6" s="225"/>
      <c r="I6" s="225"/>
      <c r="J6" s="825"/>
      <c r="K6" s="825"/>
      <c r="L6" s="225"/>
      <c r="M6" s="225"/>
      <c r="N6" s="825"/>
      <c r="O6" s="825"/>
      <c r="P6" s="225">
        <v>1</v>
      </c>
      <c r="Q6" s="225">
        <v>344.44</v>
      </c>
      <c r="R6" s="830"/>
      <c r="S6" s="848">
        <v>344.44</v>
      </c>
    </row>
    <row r="7" spans="1:19" ht="14.4" customHeight="1" x14ac:dyDescent="0.3">
      <c r="A7" s="831"/>
      <c r="B7" s="832" t="s">
        <v>3272</v>
      </c>
      <c r="C7" s="832" t="s">
        <v>586</v>
      </c>
      <c r="D7" s="832" t="s">
        <v>1413</v>
      </c>
      <c r="E7" s="832" t="s">
        <v>3269</v>
      </c>
      <c r="F7" s="832" t="s">
        <v>3302</v>
      </c>
      <c r="G7" s="832" t="s">
        <v>3303</v>
      </c>
      <c r="H7" s="849">
        <v>1</v>
      </c>
      <c r="I7" s="849">
        <v>77.78</v>
      </c>
      <c r="J7" s="832"/>
      <c r="K7" s="832">
        <v>77.78</v>
      </c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/>
      <c r="B8" s="832" t="s">
        <v>3272</v>
      </c>
      <c r="C8" s="832" t="s">
        <v>586</v>
      </c>
      <c r="D8" s="832" t="s">
        <v>1413</v>
      </c>
      <c r="E8" s="832" t="s">
        <v>3269</v>
      </c>
      <c r="F8" s="832" t="s">
        <v>3318</v>
      </c>
      <c r="G8" s="832" t="s">
        <v>3319</v>
      </c>
      <c r="H8" s="849"/>
      <c r="I8" s="849"/>
      <c r="J8" s="832"/>
      <c r="K8" s="832"/>
      <c r="L8" s="849"/>
      <c r="M8" s="849"/>
      <c r="N8" s="832"/>
      <c r="O8" s="832"/>
      <c r="P8" s="849">
        <v>0</v>
      </c>
      <c r="Q8" s="849">
        <v>0</v>
      </c>
      <c r="R8" s="837"/>
      <c r="S8" s="850"/>
    </row>
    <row r="9" spans="1:19" ht="14.4" customHeight="1" x14ac:dyDescent="0.3">
      <c r="A9" s="831"/>
      <c r="B9" s="832" t="s">
        <v>3272</v>
      </c>
      <c r="C9" s="832" t="s">
        <v>586</v>
      </c>
      <c r="D9" s="832" t="s">
        <v>1413</v>
      </c>
      <c r="E9" s="832" t="s">
        <v>3269</v>
      </c>
      <c r="F9" s="832" t="s">
        <v>3327</v>
      </c>
      <c r="G9" s="832" t="s">
        <v>3328</v>
      </c>
      <c r="H9" s="849">
        <v>1</v>
      </c>
      <c r="I9" s="849">
        <v>50</v>
      </c>
      <c r="J9" s="832"/>
      <c r="K9" s="832">
        <v>50</v>
      </c>
      <c r="L9" s="849"/>
      <c r="M9" s="849"/>
      <c r="N9" s="832"/>
      <c r="O9" s="832"/>
      <c r="P9" s="849"/>
      <c r="Q9" s="849"/>
      <c r="R9" s="837"/>
      <c r="S9" s="850"/>
    </row>
    <row r="10" spans="1:19" ht="14.4" customHeight="1" x14ac:dyDescent="0.3">
      <c r="A10" s="831"/>
      <c r="B10" s="832" t="s">
        <v>3272</v>
      </c>
      <c r="C10" s="832" t="s">
        <v>586</v>
      </c>
      <c r="D10" s="832" t="s">
        <v>1413</v>
      </c>
      <c r="E10" s="832" t="s">
        <v>3269</v>
      </c>
      <c r="F10" s="832" t="s">
        <v>3342</v>
      </c>
      <c r="G10" s="832" t="s">
        <v>3343</v>
      </c>
      <c r="H10" s="849">
        <v>2</v>
      </c>
      <c r="I10" s="849">
        <v>911.11</v>
      </c>
      <c r="J10" s="832"/>
      <c r="K10" s="832">
        <v>455.55500000000001</v>
      </c>
      <c r="L10" s="849"/>
      <c r="M10" s="849"/>
      <c r="N10" s="832"/>
      <c r="O10" s="832"/>
      <c r="P10" s="849">
        <v>0</v>
      </c>
      <c r="Q10" s="849">
        <v>0</v>
      </c>
      <c r="R10" s="837"/>
      <c r="S10" s="850"/>
    </row>
    <row r="11" spans="1:19" ht="14.4" customHeight="1" x14ac:dyDescent="0.3">
      <c r="A11" s="831"/>
      <c r="B11" s="832" t="s">
        <v>3272</v>
      </c>
      <c r="C11" s="832" t="s">
        <v>586</v>
      </c>
      <c r="D11" s="832" t="s">
        <v>1413</v>
      </c>
      <c r="E11" s="832" t="s">
        <v>3269</v>
      </c>
      <c r="F11" s="832" t="s">
        <v>3354</v>
      </c>
      <c r="G11" s="832" t="s">
        <v>3355</v>
      </c>
      <c r="H11" s="849"/>
      <c r="I11" s="849"/>
      <c r="J11" s="832"/>
      <c r="K11" s="832"/>
      <c r="L11" s="849"/>
      <c r="M11" s="849"/>
      <c r="N11" s="832"/>
      <c r="O11" s="832"/>
      <c r="P11" s="849">
        <v>0</v>
      </c>
      <c r="Q11" s="849">
        <v>0</v>
      </c>
      <c r="R11" s="837"/>
      <c r="S11" s="850"/>
    </row>
    <row r="12" spans="1:19" ht="14.4" customHeight="1" x14ac:dyDescent="0.3">
      <c r="A12" s="831"/>
      <c r="B12" s="832" t="s">
        <v>3272</v>
      </c>
      <c r="C12" s="832" t="s">
        <v>586</v>
      </c>
      <c r="D12" s="832" t="s">
        <v>1415</v>
      </c>
      <c r="E12" s="832" t="s">
        <v>3273</v>
      </c>
      <c r="F12" s="832" t="s">
        <v>3295</v>
      </c>
      <c r="G12" s="832"/>
      <c r="H12" s="849"/>
      <c r="I12" s="849"/>
      <c r="J12" s="832"/>
      <c r="K12" s="832"/>
      <c r="L12" s="849">
        <v>1</v>
      </c>
      <c r="M12" s="849">
        <v>1008</v>
      </c>
      <c r="N12" s="832">
        <v>1</v>
      </c>
      <c r="O12" s="832">
        <v>1008</v>
      </c>
      <c r="P12" s="849"/>
      <c r="Q12" s="849"/>
      <c r="R12" s="837"/>
      <c r="S12" s="850"/>
    </row>
    <row r="13" spans="1:19" ht="14.4" customHeight="1" x14ac:dyDescent="0.3">
      <c r="A13" s="831"/>
      <c r="B13" s="832" t="s">
        <v>3272</v>
      </c>
      <c r="C13" s="832" t="s">
        <v>586</v>
      </c>
      <c r="D13" s="832" t="s">
        <v>1415</v>
      </c>
      <c r="E13" s="832" t="s">
        <v>3269</v>
      </c>
      <c r="F13" s="832" t="s">
        <v>3302</v>
      </c>
      <c r="G13" s="832" t="s">
        <v>3303</v>
      </c>
      <c r="H13" s="849"/>
      <c r="I13" s="849"/>
      <c r="J13" s="832"/>
      <c r="K13" s="832"/>
      <c r="L13" s="849">
        <v>1</v>
      </c>
      <c r="M13" s="849">
        <v>77.78</v>
      </c>
      <c r="N13" s="832">
        <v>1</v>
      </c>
      <c r="O13" s="832">
        <v>77.78</v>
      </c>
      <c r="P13" s="849"/>
      <c r="Q13" s="849"/>
      <c r="R13" s="837"/>
      <c r="S13" s="850"/>
    </row>
    <row r="14" spans="1:19" ht="14.4" customHeight="1" x14ac:dyDescent="0.3">
      <c r="A14" s="831"/>
      <c r="B14" s="832" t="s">
        <v>3272</v>
      </c>
      <c r="C14" s="832" t="s">
        <v>586</v>
      </c>
      <c r="D14" s="832" t="s">
        <v>1415</v>
      </c>
      <c r="E14" s="832" t="s">
        <v>3269</v>
      </c>
      <c r="F14" s="832" t="s">
        <v>3306</v>
      </c>
      <c r="G14" s="832" t="s">
        <v>3307</v>
      </c>
      <c r="H14" s="849"/>
      <c r="I14" s="849"/>
      <c r="J14" s="832"/>
      <c r="K14" s="832"/>
      <c r="L14" s="849">
        <v>2</v>
      </c>
      <c r="M14" s="849">
        <v>233.33</v>
      </c>
      <c r="N14" s="832">
        <v>1</v>
      </c>
      <c r="O14" s="832">
        <v>116.66500000000001</v>
      </c>
      <c r="P14" s="849">
        <v>2</v>
      </c>
      <c r="Q14" s="849">
        <v>233.33</v>
      </c>
      <c r="R14" s="837">
        <v>1</v>
      </c>
      <c r="S14" s="850">
        <v>116.66500000000001</v>
      </c>
    </row>
    <row r="15" spans="1:19" ht="14.4" customHeight="1" x14ac:dyDescent="0.3">
      <c r="A15" s="831"/>
      <c r="B15" s="832" t="s">
        <v>3272</v>
      </c>
      <c r="C15" s="832" t="s">
        <v>586</v>
      </c>
      <c r="D15" s="832" t="s">
        <v>1415</v>
      </c>
      <c r="E15" s="832" t="s">
        <v>3269</v>
      </c>
      <c r="F15" s="832" t="s">
        <v>3320</v>
      </c>
      <c r="G15" s="832" t="s">
        <v>3321</v>
      </c>
      <c r="H15" s="849"/>
      <c r="I15" s="849"/>
      <c r="J15" s="832"/>
      <c r="K15" s="832"/>
      <c r="L15" s="849">
        <v>2</v>
      </c>
      <c r="M15" s="849">
        <v>1166.67</v>
      </c>
      <c r="N15" s="832">
        <v>1</v>
      </c>
      <c r="O15" s="832">
        <v>583.33500000000004</v>
      </c>
      <c r="P15" s="849">
        <v>1</v>
      </c>
      <c r="Q15" s="849">
        <v>583.33000000000004</v>
      </c>
      <c r="R15" s="837">
        <v>0.49999571429795914</v>
      </c>
      <c r="S15" s="850">
        <v>583.33000000000004</v>
      </c>
    </row>
    <row r="16" spans="1:19" ht="14.4" customHeight="1" x14ac:dyDescent="0.3">
      <c r="A16" s="831"/>
      <c r="B16" s="832" t="s">
        <v>3272</v>
      </c>
      <c r="C16" s="832" t="s">
        <v>586</v>
      </c>
      <c r="D16" s="832" t="s">
        <v>1415</v>
      </c>
      <c r="E16" s="832" t="s">
        <v>3269</v>
      </c>
      <c r="F16" s="832" t="s">
        <v>3327</v>
      </c>
      <c r="G16" s="832" t="s">
        <v>3328</v>
      </c>
      <c r="H16" s="849"/>
      <c r="I16" s="849"/>
      <c r="J16" s="832"/>
      <c r="K16" s="832"/>
      <c r="L16" s="849">
        <v>1</v>
      </c>
      <c r="M16" s="849">
        <v>50</v>
      </c>
      <c r="N16" s="832">
        <v>1</v>
      </c>
      <c r="O16" s="832">
        <v>50</v>
      </c>
      <c r="P16" s="849">
        <v>2</v>
      </c>
      <c r="Q16" s="849">
        <v>100</v>
      </c>
      <c r="R16" s="837">
        <v>2</v>
      </c>
      <c r="S16" s="850">
        <v>50</v>
      </c>
    </row>
    <row r="17" spans="1:19" ht="14.4" customHeight="1" x14ac:dyDescent="0.3">
      <c r="A17" s="831"/>
      <c r="B17" s="832" t="s">
        <v>3272</v>
      </c>
      <c r="C17" s="832" t="s">
        <v>586</v>
      </c>
      <c r="D17" s="832" t="s">
        <v>1415</v>
      </c>
      <c r="E17" s="832" t="s">
        <v>3269</v>
      </c>
      <c r="F17" s="832" t="s">
        <v>3336</v>
      </c>
      <c r="G17" s="832" t="s">
        <v>3337</v>
      </c>
      <c r="H17" s="849"/>
      <c r="I17" s="849"/>
      <c r="J17" s="832"/>
      <c r="K17" s="832"/>
      <c r="L17" s="849">
        <v>1</v>
      </c>
      <c r="M17" s="849">
        <v>0</v>
      </c>
      <c r="N17" s="832"/>
      <c r="O17" s="832">
        <v>0</v>
      </c>
      <c r="P17" s="849"/>
      <c r="Q17" s="849"/>
      <c r="R17" s="837"/>
      <c r="S17" s="850"/>
    </row>
    <row r="18" spans="1:19" ht="14.4" customHeight="1" x14ac:dyDescent="0.3">
      <c r="A18" s="831"/>
      <c r="B18" s="832" t="s">
        <v>3272</v>
      </c>
      <c r="C18" s="832" t="s">
        <v>586</v>
      </c>
      <c r="D18" s="832" t="s">
        <v>1415</v>
      </c>
      <c r="E18" s="832" t="s">
        <v>3269</v>
      </c>
      <c r="F18" s="832" t="s">
        <v>3338</v>
      </c>
      <c r="G18" s="832" t="s">
        <v>3339</v>
      </c>
      <c r="H18" s="849"/>
      <c r="I18" s="849"/>
      <c r="J18" s="832"/>
      <c r="K18" s="832"/>
      <c r="L18" s="849">
        <v>1</v>
      </c>
      <c r="M18" s="849">
        <v>305.56</v>
      </c>
      <c r="N18" s="832">
        <v>1</v>
      </c>
      <c r="O18" s="832">
        <v>305.56</v>
      </c>
      <c r="P18" s="849">
        <v>3</v>
      </c>
      <c r="Q18" s="849">
        <v>916.67</v>
      </c>
      <c r="R18" s="837">
        <v>2.9999672732032989</v>
      </c>
      <c r="S18" s="850">
        <v>305.55666666666667</v>
      </c>
    </row>
    <row r="19" spans="1:19" ht="14.4" customHeight="1" x14ac:dyDescent="0.3">
      <c r="A19" s="831"/>
      <c r="B19" s="832" t="s">
        <v>3272</v>
      </c>
      <c r="C19" s="832" t="s">
        <v>586</v>
      </c>
      <c r="D19" s="832" t="s">
        <v>1415</v>
      </c>
      <c r="E19" s="832" t="s">
        <v>3269</v>
      </c>
      <c r="F19" s="832" t="s">
        <v>3342</v>
      </c>
      <c r="G19" s="832" t="s">
        <v>3343</v>
      </c>
      <c r="H19" s="849"/>
      <c r="I19" s="849"/>
      <c r="J19" s="832"/>
      <c r="K19" s="832"/>
      <c r="L19" s="849">
        <v>3</v>
      </c>
      <c r="M19" s="849">
        <v>1366.67</v>
      </c>
      <c r="N19" s="832">
        <v>1</v>
      </c>
      <c r="O19" s="832">
        <v>455.55666666666667</v>
      </c>
      <c r="P19" s="849">
        <v>3</v>
      </c>
      <c r="Q19" s="849">
        <v>1366.67</v>
      </c>
      <c r="R19" s="837">
        <v>1</v>
      </c>
      <c r="S19" s="850">
        <v>455.55666666666667</v>
      </c>
    </row>
    <row r="20" spans="1:19" ht="14.4" customHeight="1" x14ac:dyDescent="0.3">
      <c r="A20" s="831"/>
      <c r="B20" s="832" t="s">
        <v>3272</v>
      </c>
      <c r="C20" s="832" t="s">
        <v>586</v>
      </c>
      <c r="D20" s="832" t="s">
        <v>1415</v>
      </c>
      <c r="E20" s="832" t="s">
        <v>3269</v>
      </c>
      <c r="F20" s="832" t="s">
        <v>3348</v>
      </c>
      <c r="G20" s="832" t="s">
        <v>3349</v>
      </c>
      <c r="H20" s="849"/>
      <c r="I20" s="849"/>
      <c r="J20" s="832"/>
      <c r="K20" s="832"/>
      <c r="L20" s="849">
        <v>1</v>
      </c>
      <c r="M20" s="849">
        <v>77.78</v>
      </c>
      <c r="N20" s="832">
        <v>1</v>
      </c>
      <c r="O20" s="832">
        <v>77.78</v>
      </c>
      <c r="P20" s="849">
        <v>3</v>
      </c>
      <c r="Q20" s="849">
        <v>233.33</v>
      </c>
      <c r="R20" s="837">
        <v>2.999871432244793</v>
      </c>
      <c r="S20" s="850">
        <v>77.776666666666671</v>
      </c>
    </row>
    <row r="21" spans="1:19" ht="14.4" customHeight="1" x14ac:dyDescent="0.3">
      <c r="A21" s="831"/>
      <c r="B21" s="832" t="s">
        <v>3272</v>
      </c>
      <c r="C21" s="832" t="s">
        <v>586</v>
      </c>
      <c r="D21" s="832" t="s">
        <v>1415</v>
      </c>
      <c r="E21" s="832" t="s">
        <v>3269</v>
      </c>
      <c r="F21" s="832" t="s">
        <v>3354</v>
      </c>
      <c r="G21" s="832" t="s">
        <v>3355</v>
      </c>
      <c r="H21" s="849"/>
      <c r="I21" s="849"/>
      <c r="J21" s="832"/>
      <c r="K21" s="832"/>
      <c r="L21" s="849"/>
      <c r="M21" s="849"/>
      <c r="N21" s="832"/>
      <c r="O21" s="832"/>
      <c r="P21" s="849">
        <v>2</v>
      </c>
      <c r="Q21" s="849">
        <v>188.89</v>
      </c>
      <c r="R21" s="837"/>
      <c r="S21" s="850">
        <v>94.444999999999993</v>
      </c>
    </row>
    <row r="22" spans="1:19" ht="14.4" customHeight="1" x14ac:dyDescent="0.3">
      <c r="A22" s="831"/>
      <c r="B22" s="832" t="s">
        <v>3272</v>
      </c>
      <c r="C22" s="832" t="s">
        <v>586</v>
      </c>
      <c r="D22" s="832" t="s">
        <v>1415</v>
      </c>
      <c r="E22" s="832" t="s">
        <v>3269</v>
      </c>
      <c r="F22" s="832" t="s">
        <v>3360</v>
      </c>
      <c r="G22" s="832" t="s">
        <v>3361</v>
      </c>
      <c r="H22" s="849"/>
      <c r="I22" s="849"/>
      <c r="J22" s="832"/>
      <c r="K22" s="832"/>
      <c r="L22" s="849">
        <v>1</v>
      </c>
      <c r="M22" s="849">
        <v>333.33</v>
      </c>
      <c r="N22" s="832">
        <v>1</v>
      </c>
      <c r="O22" s="832">
        <v>333.33</v>
      </c>
      <c r="P22" s="849"/>
      <c r="Q22" s="849"/>
      <c r="R22" s="837"/>
      <c r="S22" s="850"/>
    </row>
    <row r="23" spans="1:19" ht="14.4" customHeight="1" x14ac:dyDescent="0.3">
      <c r="A23" s="831"/>
      <c r="B23" s="832" t="s">
        <v>3272</v>
      </c>
      <c r="C23" s="832" t="s">
        <v>586</v>
      </c>
      <c r="D23" s="832" t="s">
        <v>1415</v>
      </c>
      <c r="E23" s="832" t="s">
        <v>3269</v>
      </c>
      <c r="F23" s="832" t="s">
        <v>3364</v>
      </c>
      <c r="G23" s="832" t="s">
        <v>3365</v>
      </c>
      <c r="H23" s="849"/>
      <c r="I23" s="849"/>
      <c r="J23" s="832"/>
      <c r="K23" s="832"/>
      <c r="L23" s="849"/>
      <c r="M23" s="849"/>
      <c r="N23" s="832"/>
      <c r="O23" s="832"/>
      <c r="P23" s="849">
        <v>2</v>
      </c>
      <c r="Q23" s="849">
        <v>2566.67</v>
      </c>
      <c r="R23" s="837"/>
      <c r="S23" s="850">
        <v>1283.335</v>
      </c>
    </row>
    <row r="24" spans="1:19" ht="14.4" customHeight="1" x14ac:dyDescent="0.3">
      <c r="A24" s="831"/>
      <c r="B24" s="832" t="s">
        <v>3272</v>
      </c>
      <c r="C24" s="832" t="s">
        <v>586</v>
      </c>
      <c r="D24" s="832" t="s">
        <v>1415</v>
      </c>
      <c r="E24" s="832" t="s">
        <v>3269</v>
      </c>
      <c r="F24" s="832" t="s">
        <v>3368</v>
      </c>
      <c r="G24" s="832" t="s">
        <v>3369</v>
      </c>
      <c r="H24" s="849"/>
      <c r="I24" s="849"/>
      <c r="J24" s="832"/>
      <c r="K24" s="832"/>
      <c r="L24" s="849"/>
      <c r="M24" s="849"/>
      <c r="N24" s="832"/>
      <c r="O24" s="832"/>
      <c r="P24" s="849">
        <v>1</v>
      </c>
      <c r="Q24" s="849">
        <v>116.67</v>
      </c>
      <c r="R24" s="837"/>
      <c r="S24" s="850">
        <v>116.67</v>
      </c>
    </row>
    <row r="25" spans="1:19" ht="14.4" customHeight="1" x14ac:dyDescent="0.3">
      <c r="A25" s="831"/>
      <c r="B25" s="832" t="s">
        <v>3272</v>
      </c>
      <c r="C25" s="832" t="s">
        <v>586</v>
      </c>
      <c r="D25" s="832" t="s">
        <v>3251</v>
      </c>
      <c r="E25" s="832" t="s">
        <v>3273</v>
      </c>
      <c r="F25" s="832" t="s">
        <v>3274</v>
      </c>
      <c r="G25" s="832"/>
      <c r="H25" s="849">
        <v>2</v>
      </c>
      <c r="I25" s="849">
        <v>2016</v>
      </c>
      <c r="J25" s="832">
        <v>0.18181818181818182</v>
      </c>
      <c r="K25" s="832">
        <v>1008</v>
      </c>
      <c r="L25" s="849">
        <v>11</v>
      </c>
      <c r="M25" s="849">
        <v>11088</v>
      </c>
      <c r="N25" s="832">
        <v>1</v>
      </c>
      <c r="O25" s="832">
        <v>1008</v>
      </c>
      <c r="P25" s="849">
        <v>13</v>
      </c>
      <c r="Q25" s="849">
        <v>13104</v>
      </c>
      <c r="R25" s="837">
        <v>1.1818181818181819</v>
      </c>
      <c r="S25" s="850">
        <v>1008</v>
      </c>
    </row>
    <row r="26" spans="1:19" ht="14.4" customHeight="1" x14ac:dyDescent="0.3">
      <c r="A26" s="831"/>
      <c r="B26" s="832" t="s">
        <v>3272</v>
      </c>
      <c r="C26" s="832" t="s">
        <v>586</v>
      </c>
      <c r="D26" s="832" t="s">
        <v>3251</v>
      </c>
      <c r="E26" s="832" t="s">
        <v>3273</v>
      </c>
      <c r="F26" s="832" t="s">
        <v>3275</v>
      </c>
      <c r="G26" s="832"/>
      <c r="H26" s="849"/>
      <c r="I26" s="849"/>
      <c r="J26" s="832"/>
      <c r="K26" s="832"/>
      <c r="L26" s="849">
        <v>1</v>
      </c>
      <c r="M26" s="849">
        <v>113</v>
      </c>
      <c r="N26" s="832">
        <v>1</v>
      </c>
      <c r="O26" s="832">
        <v>113</v>
      </c>
      <c r="P26" s="849"/>
      <c r="Q26" s="849"/>
      <c r="R26" s="837"/>
      <c r="S26" s="850"/>
    </row>
    <row r="27" spans="1:19" ht="14.4" customHeight="1" x14ac:dyDescent="0.3">
      <c r="A27" s="831"/>
      <c r="B27" s="832" t="s">
        <v>3272</v>
      </c>
      <c r="C27" s="832" t="s">
        <v>586</v>
      </c>
      <c r="D27" s="832" t="s">
        <v>3251</v>
      </c>
      <c r="E27" s="832" t="s">
        <v>3273</v>
      </c>
      <c r="F27" s="832" t="s">
        <v>3276</v>
      </c>
      <c r="G27" s="832"/>
      <c r="H27" s="849">
        <v>3</v>
      </c>
      <c r="I27" s="849">
        <v>1788</v>
      </c>
      <c r="J27" s="832"/>
      <c r="K27" s="832">
        <v>596</v>
      </c>
      <c r="L27" s="849"/>
      <c r="M27" s="849"/>
      <c r="N27" s="832"/>
      <c r="O27" s="832"/>
      <c r="P27" s="849"/>
      <c r="Q27" s="849"/>
      <c r="R27" s="837"/>
      <c r="S27" s="850"/>
    </row>
    <row r="28" spans="1:19" ht="14.4" customHeight="1" x14ac:dyDescent="0.3">
      <c r="A28" s="831"/>
      <c r="B28" s="832" t="s">
        <v>3272</v>
      </c>
      <c r="C28" s="832" t="s">
        <v>586</v>
      </c>
      <c r="D28" s="832" t="s">
        <v>3251</v>
      </c>
      <c r="E28" s="832" t="s">
        <v>3273</v>
      </c>
      <c r="F28" s="832" t="s">
        <v>3277</v>
      </c>
      <c r="G28" s="832"/>
      <c r="H28" s="849">
        <v>3</v>
      </c>
      <c r="I28" s="849">
        <v>1998</v>
      </c>
      <c r="J28" s="832"/>
      <c r="K28" s="832">
        <v>666</v>
      </c>
      <c r="L28" s="849"/>
      <c r="M28" s="849"/>
      <c r="N28" s="832"/>
      <c r="O28" s="832"/>
      <c r="P28" s="849"/>
      <c r="Q28" s="849"/>
      <c r="R28" s="837"/>
      <c r="S28" s="850"/>
    </row>
    <row r="29" spans="1:19" ht="14.4" customHeight="1" x14ac:dyDescent="0.3">
      <c r="A29" s="831"/>
      <c r="B29" s="832" t="s">
        <v>3272</v>
      </c>
      <c r="C29" s="832" t="s">
        <v>586</v>
      </c>
      <c r="D29" s="832" t="s">
        <v>3251</v>
      </c>
      <c r="E29" s="832" t="s">
        <v>3273</v>
      </c>
      <c r="F29" s="832" t="s">
        <v>3278</v>
      </c>
      <c r="G29" s="832"/>
      <c r="H29" s="849">
        <v>1</v>
      </c>
      <c r="I29" s="849">
        <v>770</v>
      </c>
      <c r="J29" s="832"/>
      <c r="K29" s="832">
        <v>770</v>
      </c>
      <c r="L29" s="849"/>
      <c r="M29" s="849"/>
      <c r="N29" s="832"/>
      <c r="O29" s="832"/>
      <c r="P29" s="849"/>
      <c r="Q29" s="849"/>
      <c r="R29" s="837"/>
      <c r="S29" s="850"/>
    </row>
    <row r="30" spans="1:19" ht="14.4" customHeight="1" x14ac:dyDescent="0.3">
      <c r="A30" s="831"/>
      <c r="B30" s="832" t="s">
        <v>3272</v>
      </c>
      <c r="C30" s="832" t="s">
        <v>586</v>
      </c>
      <c r="D30" s="832" t="s">
        <v>3251</v>
      </c>
      <c r="E30" s="832" t="s">
        <v>3273</v>
      </c>
      <c r="F30" s="832" t="s">
        <v>3279</v>
      </c>
      <c r="G30" s="832"/>
      <c r="H30" s="849">
        <v>1</v>
      </c>
      <c r="I30" s="849">
        <v>800</v>
      </c>
      <c r="J30" s="832"/>
      <c r="K30" s="832">
        <v>800</v>
      </c>
      <c r="L30" s="849"/>
      <c r="M30" s="849"/>
      <c r="N30" s="832"/>
      <c r="O30" s="832"/>
      <c r="P30" s="849"/>
      <c r="Q30" s="849"/>
      <c r="R30" s="837"/>
      <c r="S30" s="850"/>
    </row>
    <row r="31" spans="1:19" ht="14.4" customHeight="1" x14ac:dyDescent="0.3">
      <c r="A31" s="831"/>
      <c r="B31" s="832" t="s">
        <v>3272</v>
      </c>
      <c r="C31" s="832" t="s">
        <v>586</v>
      </c>
      <c r="D31" s="832" t="s">
        <v>3251</v>
      </c>
      <c r="E31" s="832" t="s">
        <v>3273</v>
      </c>
      <c r="F31" s="832" t="s">
        <v>3280</v>
      </c>
      <c r="G31" s="832"/>
      <c r="H31" s="849">
        <v>27</v>
      </c>
      <c r="I31" s="849">
        <v>15147</v>
      </c>
      <c r="J31" s="832">
        <v>0.79411764705882348</v>
      </c>
      <c r="K31" s="832">
        <v>561</v>
      </c>
      <c r="L31" s="849">
        <v>34</v>
      </c>
      <c r="M31" s="849">
        <v>19074</v>
      </c>
      <c r="N31" s="832">
        <v>1</v>
      </c>
      <c r="O31" s="832">
        <v>561</v>
      </c>
      <c r="P31" s="849">
        <v>45</v>
      </c>
      <c r="Q31" s="849">
        <v>25245</v>
      </c>
      <c r="R31" s="837">
        <v>1.3235294117647058</v>
      </c>
      <c r="S31" s="850">
        <v>561</v>
      </c>
    </row>
    <row r="32" spans="1:19" ht="14.4" customHeight="1" x14ac:dyDescent="0.3">
      <c r="A32" s="831"/>
      <c r="B32" s="832" t="s">
        <v>3272</v>
      </c>
      <c r="C32" s="832" t="s">
        <v>586</v>
      </c>
      <c r="D32" s="832" t="s">
        <v>3251</v>
      </c>
      <c r="E32" s="832" t="s">
        <v>3273</v>
      </c>
      <c r="F32" s="832" t="s">
        <v>3281</v>
      </c>
      <c r="G32" s="832"/>
      <c r="H32" s="849">
        <v>47</v>
      </c>
      <c r="I32" s="849">
        <v>24393</v>
      </c>
      <c r="J32" s="832">
        <v>11.75</v>
      </c>
      <c r="K32" s="832">
        <v>519</v>
      </c>
      <c r="L32" s="849">
        <v>4</v>
      </c>
      <c r="M32" s="849">
        <v>2076</v>
      </c>
      <c r="N32" s="832">
        <v>1</v>
      </c>
      <c r="O32" s="832">
        <v>519</v>
      </c>
      <c r="P32" s="849">
        <v>1</v>
      </c>
      <c r="Q32" s="849">
        <v>519</v>
      </c>
      <c r="R32" s="837">
        <v>0.25</v>
      </c>
      <c r="S32" s="850">
        <v>519</v>
      </c>
    </row>
    <row r="33" spans="1:19" ht="14.4" customHeight="1" x14ac:dyDescent="0.3">
      <c r="A33" s="831"/>
      <c r="B33" s="832" t="s">
        <v>3272</v>
      </c>
      <c r="C33" s="832" t="s">
        <v>586</v>
      </c>
      <c r="D33" s="832" t="s">
        <v>3251</v>
      </c>
      <c r="E33" s="832" t="s">
        <v>3273</v>
      </c>
      <c r="F33" s="832" t="s">
        <v>3282</v>
      </c>
      <c r="G33" s="832"/>
      <c r="H33" s="849">
        <v>24</v>
      </c>
      <c r="I33" s="849">
        <v>7704</v>
      </c>
      <c r="J33" s="832">
        <v>3.4285714285714284</v>
      </c>
      <c r="K33" s="832">
        <v>321</v>
      </c>
      <c r="L33" s="849">
        <v>7</v>
      </c>
      <c r="M33" s="849">
        <v>2247</v>
      </c>
      <c r="N33" s="832">
        <v>1</v>
      </c>
      <c r="O33" s="832">
        <v>321</v>
      </c>
      <c r="P33" s="849">
        <v>9</v>
      </c>
      <c r="Q33" s="849">
        <v>2889</v>
      </c>
      <c r="R33" s="837">
        <v>1.2857142857142858</v>
      </c>
      <c r="S33" s="850">
        <v>321</v>
      </c>
    </row>
    <row r="34" spans="1:19" ht="14.4" customHeight="1" x14ac:dyDescent="0.3">
      <c r="A34" s="831"/>
      <c r="B34" s="832" t="s">
        <v>3272</v>
      </c>
      <c r="C34" s="832" t="s">
        <v>586</v>
      </c>
      <c r="D34" s="832" t="s">
        <v>3251</v>
      </c>
      <c r="E34" s="832" t="s">
        <v>3273</v>
      </c>
      <c r="F34" s="832" t="s">
        <v>3283</v>
      </c>
      <c r="G34" s="832"/>
      <c r="H34" s="849">
        <v>2</v>
      </c>
      <c r="I34" s="849">
        <v>564</v>
      </c>
      <c r="J34" s="832">
        <v>0.66666666666666663</v>
      </c>
      <c r="K34" s="832">
        <v>282</v>
      </c>
      <c r="L34" s="849">
        <v>3</v>
      </c>
      <c r="M34" s="849">
        <v>846</v>
      </c>
      <c r="N34" s="832">
        <v>1</v>
      </c>
      <c r="O34" s="832">
        <v>282</v>
      </c>
      <c r="P34" s="849">
        <v>5</v>
      </c>
      <c r="Q34" s="849">
        <v>1410</v>
      </c>
      <c r="R34" s="837">
        <v>1.6666666666666667</v>
      </c>
      <c r="S34" s="850">
        <v>282</v>
      </c>
    </row>
    <row r="35" spans="1:19" ht="14.4" customHeight="1" x14ac:dyDescent="0.3">
      <c r="A35" s="831"/>
      <c r="B35" s="832" t="s">
        <v>3272</v>
      </c>
      <c r="C35" s="832" t="s">
        <v>586</v>
      </c>
      <c r="D35" s="832" t="s">
        <v>3251</v>
      </c>
      <c r="E35" s="832" t="s">
        <v>3273</v>
      </c>
      <c r="F35" s="832" t="s">
        <v>3284</v>
      </c>
      <c r="G35" s="832"/>
      <c r="H35" s="849">
        <v>3</v>
      </c>
      <c r="I35" s="849">
        <v>2037</v>
      </c>
      <c r="J35" s="832"/>
      <c r="K35" s="832">
        <v>679</v>
      </c>
      <c r="L35" s="849"/>
      <c r="M35" s="849"/>
      <c r="N35" s="832"/>
      <c r="O35" s="832"/>
      <c r="P35" s="849">
        <v>1</v>
      </c>
      <c r="Q35" s="849">
        <v>679</v>
      </c>
      <c r="R35" s="837"/>
      <c r="S35" s="850">
        <v>679</v>
      </c>
    </row>
    <row r="36" spans="1:19" ht="14.4" customHeight="1" x14ac:dyDescent="0.3">
      <c r="A36" s="831"/>
      <c r="B36" s="832" t="s">
        <v>3272</v>
      </c>
      <c r="C36" s="832" t="s">
        <v>586</v>
      </c>
      <c r="D36" s="832" t="s">
        <v>3251</v>
      </c>
      <c r="E36" s="832" t="s">
        <v>3273</v>
      </c>
      <c r="F36" s="832" t="s">
        <v>3285</v>
      </c>
      <c r="G36" s="832"/>
      <c r="H36" s="849">
        <v>1</v>
      </c>
      <c r="I36" s="849">
        <v>929</v>
      </c>
      <c r="J36" s="832"/>
      <c r="K36" s="832">
        <v>929</v>
      </c>
      <c r="L36" s="849"/>
      <c r="M36" s="849"/>
      <c r="N36" s="832"/>
      <c r="O36" s="832"/>
      <c r="P36" s="849"/>
      <c r="Q36" s="849"/>
      <c r="R36" s="837"/>
      <c r="S36" s="850"/>
    </row>
    <row r="37" spans="1:19" ht="14.4" customHeight="1" x14ac:dyDescent="0.3">
      <c r="A37" s="831"/>
      <c r="B37" s="832" t="s">
        <v>3272</v>
      </c>
      <c r="C37" s="832" t="s">
        <v>586</v>
      </c>
      <c r="D37" s="832" t="s">
        <v>3251</v>
      </c>
      <c r="E37" s="832" t="s">
        <v>3273</v>
      </c>
      <c r="F37" s="832" t="s">
        <v>3286</v>
      </c>
      <c r="G37" s="832"/>
      <c r="H37" s="849">
        <v>1</v>
      </c>
      <c r="I37" s="849">
        <v>1740</v>
      </c>
      <c r="J37" s="832"/>
      <c r="K37" s="832">
        <v>1740</v>
      </c>
      <c r="L37" s="849"/>
      <c r="M37" s="849"/>
      <c r="N37" s="832"/>
      <c r="O37" s="832"/>
      <c r="P37" s="849">
        <v>0</v>
      </c>
      <c r="Q37" s="849">
        <v>0</v>
      </c>
      <c r="R37" s="837"/>
      <c r="S37" s="850"/>
    </row>
    <row r="38" spans="1:19" ht="14.4" customHeight="1" x14ac:dyDescent="0.3">
      <c r="A38" s="831"/>
      <c r="B38" s="832" t="s">
        <v>3272</v>
      </c>
      <c r="C38" s="832" t="s">
        <v>586</v>
      </c>
      <c r="D38" s="832" t="s">
        <v>3251</v>
      </c>
      <c r="E38" s="832" t="s">
        <v>3273</v>
      </c>
      <c r="F38" s="832" t="s">
        <v>3287</v>
      </c>
      <c r="G38" s="832"/>
      <c r="H38" s="849"/>
      <c r="I38" s="849"/>
      <c r="J38" s="832"/>
      <c r="K38" s="832"/>
      <c r="L38" s="849">
        <v>2</v>
      </c>
      <c r="M38" s="849">
        <v>4048</v>
      </c>
      <c r="N38" s="832">
        <v>1</v>
      </c>
      <c r="O38" s="832">
        <v>2024</v>
      </c>
      <c r="P38" s="849">
        <v>5</v>
      </c>
      <c r="Q38" s="849">
        <v>10120</v>
      </c>
      <c r="R38" s="837">
        <v>2.5</v>
      </c>
      <c r="S38" s="850">
        <v>2024</v>
      </c>
    </row>
    <row r="39" spans="1:19" ht="14.4" customHeight="1" x14ac:dyDescent="0.3">
      <c r="A39" s="831"/>
      <c r="B39" s="832" t="s">
        <v>3272</v>
      </c>
      <c r="C39" s="832" t="s">
        <v>586</v>
      </c>
      <c r="D39" s="832" t="s">
        <v>3251</v>
      </c>
      <c r="E39" s="832" t="s">
        <v>3273</v>
      </c>
      <c r="F39" s="832" t="s">
        <v>3288</v>
      </c>
      <c r="G39" s="832"/>
      <c r="H39" s="849">
        <v>5</v>
      </c>
      <c r="I39" s="849">
        <v>17770</v>
      </c>
      <c r="J39" s="832">
        <v>5</v>
      </c>
      <c r="K39" s="832">
        <v>3554</v>
      </c>
      <c r="L39" s="849">
        <v>1</v>
      </c>
      <c r="M39" s="849">
        <v>3554</v>
      </c>
      <c r="N39" s="832">
        <v>1</v>
      </c>
      <c r="O39" s="832">
        <v>3554</v>
      </c>
      <c r="P39" s="849">
        <v>9</v>
      </c>
      <c r="Q39" s="849">
        <v>35100</v>
      </c>
      <c r="R39" s="837">
        <v>9.876195835678109</v>
      </c>
      <c r="S39" s="850">
        <v>3900</v>
      </c>
    </row>
    <row r="40" spans="1:19" ht="14.4" customHeight="1" x14ac:dyDescent="0.3">
      <c r="A40" s="831"/>
      <c r="B40" s="832" t="s">
        <v>3272</v>
      </c>
      <c r="C40" s="832" t="s">
        <v>586</v>
      </c>
      <c r="D40" s="832" t="s">
        <v>3251</v>
      </c>
      <c r="E40" s="832" t="s">
        <v>3273</v>
      </c>
      <c r="F40" s="832" t="s">
        <v>3289</v>
      </c>
      <c r="G40" s="832"/>
      <c r="H40" s="849">
        <v>3</v>
      </c>
      <c r="I40" s="849">
        <v>10851</v>
      </c>
      <c r="J40" s="832"/>
      <c r="K40" s="832">
        <v>3617</v>
      </c>
      <c r="L40" s="849"/>
      <c r="M40" s="849"/>
      <c r="N40" s="832"/>
      <c r="O40" s="832"/>
      <c r="P40" s="849">
        <v>1</v>
      </c>
      <c r="Q40" s="849">
        <v>3900</v>
      </c>
      <c r="R40" s="837"/>
      <c r="S40" s="850">
        <v>3900</v>
      </c>
    </row>
    <row r="41" spans="1:19" ht="14.4" customHeight="1" x14ac:dyDescent="0.3">
      <c r="A41" s="831"/>
      <c r="B41" s="832" t="s">
        <v>3272</v>
      </c>
      <c r="C41" s="832" t="s">
        <v>586</v>
      </c>
      <c r="D41" s="832" t="s">
        <v>3251</v>
      </c>
      <c r="E41" s="832" t="s">
        <v>3273</v>
      </c>
      <c r="F41" s="832" t="s">
        <v>3290</v>
      </c>
      <c r="G41" s="832"/>
      <c r="H41" s="849"/>
      <c r="I41" s="849"/>
      <c r="J41" s="832"/>
      <c r="K41" s="832"/>
      <c r="L41" s="849">
        <v>3</v>
      </c>
      <c r="M41" s="849">
        <v>4053</v>
      </c>
      <c r="N41" s="832">
        <v>1</v>
      </c>
      <c r="O41" s="832">
        <v>1351</v>
      </c>
      <c r="P41" s="849">
        <v>7</v>
      </c>
      <c r="Q41" s="849">
        <v>9457</v>
      </c>
      <c r="R41" s="837">
        <v>2.3333333333333335</v>
      </c>
      <c r="S41" s="850">
        <v>1351</v>
      </c>
    </row>
    <row r="42" spans="1:19" ht="14.4" customHeight="1" x14ac:dyDescent="0.3">
      <c r="A42" s="831"/>
      <c r="B42" s="832" t="s">
        <v>3272</v>
      </c>
      <c r="C42" s="832" t="s">
        <v>586</v>
      </c>
      <c r="D42" s="832" t="s">
        <v>3251</v>
      </c>
      <c r="E42" s="832" t="s">
        <v>3273</v>
      </c>
      <c r="F42" s="832" t="s">
        <v>3291</v>
      </c>
      <c r="G42" s="832"/>
      <c r="H42" s="849">
        <v>1</v>
      </c>
      <c r="I42" s="849">
        <v>225</v>
      </c>
      <c r="J42" s="832">
        <v>1</v>
      </c>
      <c r="K42" s="832">
        <v>225</v>
      </c>
      <c r="L42" s="849">
        <v>1</v>
      </c>
      <c r="M42" s="849">
        <v>225</v>
      </c>
      <c r="N42" s="832">
        <v>1</v>
      </c>
      <c r="O42" s="832">
        <v>225</v>
      </c>
      <c r="P42" s="849">
        <v>1</v>
      </c>
      <c r="Q42" s="849">
        <v>225</v>
      </c>
      <c r="R42" s="837">
        <v>1</v>
      </c>
      <c r="S42" s="850">
        <v>225</v>
      </c>
    </row>
    <row r="43" spans="1:19" ht="14.4" customHeight="1" x14ac:dyDescent="0.3">
      <c r="A43" s="831"/>
      <c r="B43" s="832" t="s">
        <v>3272</v>
      </c>
      <c r="C43" s="832" t="s">
        <v>586</v>
      </c>
      <c r="D43" s="832" t="s">
        <v>3251</v>
      </c>
      <c r="E43" s="832" t="s">
        <v>3273</v>
      </c>
      <c r="F43" s="832" t="s">
        <v>3292</v>
      </c>
      <c r="G43" s="832"/>
      <c r="H43" s="849"/>
      <c r="I43" s="849"/>
      <c r="J43" s="832"/>
      <c r="K43" s="832"/>
      <c r="L43" s="849"/>
      <c r="M43" s="849"/>
      <c r="N43" s="832"/>
      <c r="O43" s="832"/>
      <c r="P43" s="849">
        <v>1</v>
      </c>
      <c r="Q43" s="849">
        <v>587</v>
      </c>
      <c r="R43" s="837"/>
      <c r="S43" s="850">
        <v>587</v>
      </c>
    </row>
    <row r="44" spans="1:19" ht="14.4" customHeight="1" x14ac:dyDescent="0.3">
      <c r="A44" s="831"/>
      <c r="B44" s="832" t="s">
        <v>3272</v>
      </c>
      <c r="C44" s="832" t="s">
        <v>586</v>
      </c>
      <c r="D44" s="832" t="s">
        <v>3251</v>
      </c>
      <c r="E44" s="832" t="s">
        <v>3273</v>
      </c>
      <c r="F44" s="832" t="s">
        <v>3293</v>
      </c>
      <c r="G44" s="832"/>
      <c r="H44" s="849"/>
      <c r="I44" s="849"/>
      <c r="J44" s="832"/>
      <c r="K44" s="832"/>
      <c r="L44" s="849">
        <v>6</v>
      </c>
      <c r="M44" s="849">
        <v>3600</v>
      </c>
      <c r="N44" s="832">
        <v>1</v>
      </c>
      <c r="O44" s="832">
        <v>600</v>
      </c>
      <c r="P44" s="849"/>
      <c r="Q44" s="849"/>
      <c r="R44" s="837"/>
      <c r="S44" s="850"/>
    </row>
    <row r="45" spans="1:19" ht="14.4" customHeight="1" x14ac:dyDescent="0.3">
      <c r="A45" s="831"/>
      <c r="B45" s="832" t="s">
        <v>3272</v>
      </c>
      <c r="C45" s="832" t="s">
        <v>586</v>
      </c>
      <c r="D45" s="832" t="s">
        <v>3251</v>
      </c>
      <c r="E45" s="832" t="s">
        <v>3273</v>
      </c>
      <c r="F45" s="832" t="s">
        <v>3294</v>
      </c>
      <c r="G45" s="832"/>
      <c r="H45" s="849"/>
      <c r="I45" s="849"/>
      <c r="J45" s="832"/>
      <c r="K45" s="832"/>
      <c r="L45" s="849"/>
      <c r="M45" s="849"/>
      <c r="N45" s="832"/>
      <c r="O45" s="832"/>
      <c r="P45" s="849">
        <v>1</v>
      </c>
      <c r="Q45" s="849">
        <v>1107</v>
      </c>
      <c r="R45" s="837"/>
      <c r="S45" s="850">
        <v>1107</v>
      </c>
    </row>
    <row r="46" spans="1:19" ht="14.4" customHeight="1" x14ac:dyDescent="0.3">
      <c r="A46" s="831"/>
      <c r="B46" s="832" t="s">
        <v>3272</v>
      </c>
      <c r="C46" s="832" t="s">
        <v>586</v>
      </c>
      <c r="D46" s="832" t="s">
        <v>3251</v>
      </c>
      <c r="E46" s="832" t="s">
        <v>3273</v>
      </c>
      <c r="F46" s="832" t="s">
        <v>3295</v>
      </c>
      <c r="G46" s="832"/>
      <c r="H46" s="849">
        <v>132</v>
      </c>
      <c r="I46" s="849">
        <v>133056</v>
      </c>
      <c r="J46" s="832">
        <v>0.78106508875739644</v>
      </c>
      <c r="K46" s="832">
        <v>1008</v>
      </c>
      <c r="L46" s="849">
        <v>169</v>
      </c>
      <c r="M46" s="849">
        <v>170352</v>
      </c>
      <c r="N46" s="832">
        <v>1</v>
      </c>
      <c r="O46" s="832">
        <v>1008</v>
      </c>
      <c r="P46" s="849">
        <v>194</v>
      </c>
      <c r="Q46" s="849">
        <v>195552</v>
      </c>
      <c r="R46" s="837">
        <v>1.1479289940828403</v>
      </c>
      <c r="S46" s="850">
        <v>1008</v>
      </c>
    </row>
    <row r="47" spans="1:19" ht="14.4" customHeight="1" x14ac:dyDescent="0.3">
      <c r="A47" s="831"/>
      <c r="B47" s="832" t="s">
        <v>3272</v>
      </c>
      <c r="C47" s="832" t="s">
        <v>586</v>
      </c>
      <c r="D47" s="832" t="s">
        <v>3251</v>
      </c>
      <c r="E47" s="832" t="s">
        <v>3273</v>
      </c>
      <c r="F47" s="832" t="s">
        <v>3296</v>
      </c>
      <c r="G47" s="832"/>
      <c r="H47" s="849">
        <v>3</v>
      </c>
      <c r="I47" s="849">
        <v>2109</v>
      </c>
      <c r="J47" s="832">
        <v>0.6</v>
      </c>
      <c r="K47" s="832">
        <v>703</v>
      </c>
      <c r="L47" s="849">
        <v>5</v>
      </c>
      <c r="M47" s="849">
        <v>3515</v>
      </c>
      <c r="N47" s="832">
        <v>1</v>
      </c>
      <c r="O47" s="832">
        <v>703</v>
      </c>
      <c r="P47" s="849">
        <v>4</v>
      </c>
      <c r="Q47" s="849">
        <v>2812</v>
      </c>
      <c r="R47" s="837">
        <v>0.8</v>
      </c>
      <c r="S47" s="850">
        <v>703</v>
      </c>
    </row>
    <row r="48" spans="1:19" ht="14.4" customHeight="1" x14ac:dyDescent="0.3">
      <c r="A48" s="831"/>
      <c r="B48" s="832" t="s">
        <v>3272</v>
      </c>
      <c r="C48" s="832" t="s">
        <v>586</v>
      </c>
      <c r="D48" s="832" t="s">
        <v>3251</v>
      </c>
      <c r="E48" s="832" t="s">
        <v>3273</v>
      </c>
      <c r="F48" s="832" t="s">
        <v>3297</v>
      </c>
      <c r="G48" s="832"/>
      <c r="H48" s="849"/>
      <c r="I48" s="849"/>
      <c r="J48" s="832"/>
      <c r="K48" s="832"/>
      <c r="L48" s="849">
        <v>1</v>
      </c>
      <c r="M48" s="849">
        <v>1122</v>
      </c>
      <c r="N48" s="832">
        <v>1</v>
      </c>
      <c r="O48" s="832">
        <v>1122</v>
      </c>
      <c r="P48" s="849">
        <v>1</v>
      </c>
      <c r="Q48" s="849">
        <v>1122</v>
      </c>
      <c r="R48" s="837">
        <v>1</v>
      </c>
      <c r="S48" s="850">
        <v>1122</v>
      </c>
    </row>
    <row r="49" spans="1:19" ht="14.4" customHeight="1" x14ac:dyDescent="0.3">
      <c r="A49" s="831"/>
      <c r="B49" s="832" t="s">
        <v>3272</v>
      </c>
      <c r="C49" s="832" t="s">
        <v>586</v>
      </c>
      <c r="D49" s="832" t="s">
        <v>3251</v>
      </c>
      <c r="E49" s="832" t="s">
        <v>3273</v>
      </c>
      <c r="F49" s="832" t="s">
        <v>3298</v>
      </c>
      <c r="G49" s="832"/>
      <c r="H49" s="849"/>
      <c r="I49" s="849"/>
      <c r="J49" s="832"/>
      <c r="K49" s="832"/>
      <c r="L49" s="849">
        <v>1</v>
      </c>
      <c r="M49" s="849">
        <v>1326</v>
      </c>
      <c r="N49" s="832">
        <v>1</v>
      </c>
      <c r="O49" s="832">
        <v>1326</v>
      </c>
      <c r="P49" s="849">
        <v>1</v>
      </c>
      <c r="Q49" s="849">
        <v>1326</v>
      </c>
      <c r="R49" s="837">
        <v>1</v>
      </c>
      <c r="S49" s="850">
        <v>1326</v>
      </c>
    </row>
    <row r="50" spans="1:19" ht="14.4" customHeight="1" x14ac:dyDescent="0.3">
      <c r="A50" s="831"/>
      <c r="B50" s="832" t="s">
        <v>3272</v>
      </c>
      <c r="C50" s="832" t="s">
        <v>586</v>
      </c>
      <c r="D50" s="832" t="s">
        <v>3251</v>
      </c>
      <c r="E50" s="832" t="s">
        <v>3273</v>
      </c>
      <c r="F50" s="832" t="s">
        <v>3299</v>
      </c>
      <c r="G50" s="832"/>
      <c r="H50" s="849">
        <v>1</v>
      </c>
      <c r="I50" s="849">
        <v>1281</v>
      </c>
      <c r="J50" s="832"/>
      <c r="K50" s="832">
        <v>1281</v>
      </c>
      <c r="L50" s="849"/>
      <c r="M50" s="849"/>
      <c r="N50" s="832"/>
      <c r="O50" s="832"/>
      <c r="P50" s="849">
        <v>1</v>
      </c>
      <c r="Q50" s="849">
        <v>1281</v>
      </c>
      <c r="R50" s="837"/>
      <c r="S50" s="850">
        <v>1281</v>
      </c>
    </row>
    <row r="51" spans="1:19" ht="14.4" customHeight="1" x14ac:dyDescent="0.3">
      <c r="A51" s="831"/>
      <c r="B51" s="832" t="s">
        <v>3272</v>
      </c>
      <c r="C51" s="832" t="s">
        <v>586</v>
      </c>
      <c r="D51" s="832" t="s">
        <v>3251</v>
      </c>
      <c r="E51" s="832" t="s">
        <v>3269</v>
      </c>
      <c r="F51" s="832" t="s">
        <v>3302</v>
      </c>
      <c r="G51" s="832" t="s">
        <v>3303</v>
      </c>
      <c r="H51" s="849">
        <v>374</v>
      </c>
      <c r="I51" s="849">
        <v>29088.89</v>
      </c>
      <c r="J51" s="832">
        <v>0.95652212514509505</v>
      </c>
      <c r="K51" s="832">
        <v>77.777780748663105</v>
      </c>
      <c r="L51" s="849">
        <v>391</v>
      </c>
      <c r="M51" s="849">
        <v>30411.1</v>
      </c>
      <c r="N51" s="832">
        <v>1</v>
      </c>
      <c r="O51" s="832">
        <v>77.777749360613811</v>
      </c>
      <c r="P51" s="849">
        <v>386</v>
      </c>
      <c r="Q51" s="849">
        <v>30022.22</v>
      </c>
      <c r="R51" s="837">
        <v>0.98721256383360034</v>
      </c>
      <c r="S51" s="850">
        <v>77.777772020725394</v>
      </c>
    </row>
    <row r="52" spans="1:19" ht="14.4" customHeight="1" x14ac:dyDescent="0.3">
      <c r="A52" s="831"/>
      <c r="B52" s="832" t="s">
        <v>3272</v>
      </c>
      <c r="C52" s="832" t="s">
        <v>586</v>
      </c>
      <c r="D52" s="832" t="s">
        <v>3251</v>
      </c>
      <c r="E52" s="832" t="s">
        <v>3269</v>
      </c>
      <c r="F52" s="832" t="s">
        <v>3304</v>
      </c>
      <c r="G52" s="832" t="s">
        <v>3305</v>
      </c>
      <c r="H52" s="849">
        <v>108</v>
      </c>
      <c r="I52" s="849">
        <v>27000</v>
      </c>
      <c r="J52" s="832">
        <v>0.33128834355828218</v>
      </c>
      <c r="K52" s="832">
        <v>250</v>
      </c>
      <c r="L52" s="849">
        <v>326</v>
      </c>
      <c r="M52" s="849">
        <v>81500</v>
      </c>
      <c r="N52" s="832">
        <v>1</v>
      </c>
      <c r="O52" s="832">
        <v>250</v>
      </c>
      <c r="P52" s="849">
        <v>598</v>
      </c>
      <c r="Q52" s="849">
        <v>149500</v>
      </c>
      <c r="R52" s="837">
        <v>1.834355828220859</v>
      </c>
      <c r="S52" s="850">
        <v>250</v>
      </c>
    </row>
    <row r="53" spans="1:19" ht="14.4" customHeight="1" x14ac:dyDescent="0.3">
      <c r="A53" s="831"/>
      <c r="B53" s="832" t="s">
        <v>3272</v>
      </c>
      <c r="C53" s="832" t="s">
        <v>586</v>
      </c>
      <c r="D53" s="832" t="s">
        <v>3251</v>
      </c>
      <c r="E53" s="832" t="s">
        <v>3269</v>
      </c>
      <c r="F53" s="832" t="s">
        <v>3306</v>
      </c>
      <c r="G53" s="832" t="s">
        <v>3307</v>
      </c>
      <c r="H53" s="849">
        <v>3631</v>
      </c>
      <c r="I53" s="849">
        <v>403444.44000000006</v>
      </c>
      <c r="J53" s="832">
        <v>0.96218564273789664</v>
      </c>
      <c r="K53" s="832">
        <v>111.11110988708346</v>
      </c>
      <c r="L53" s="849">
        <v>3594</v>
      </c>
      <c r="M53" s="849">
        <v>419300</v>
      </c>
      <c r="N53" s="832">
        <v>1</v>
      </c>
      <c r="O53" s="832">
        <v>116.66666666666667</v>
      </c>
      <c r="P53" s="849">
        <v>4020</v>
      </c>
      <c r="Q53" s="849">
        <v>469000.00999999995</v>
      </c>
      <c r="R53" s="837">
        <v>1.1185309086572859</v>
      </c>
      <c r="S53" s="850">
        <v>116.66666915422884</v>
      </c>
    </row>
    <row r="54" spans="1:19" ht="14.4" customHeight="1" x14ac:dyDescent="0.3">
      <c r="A54" s="831"/>
      <c r="B54" s="832" t="s">
        <v>3272</v>
      </c>
      <c r="C54" s="832" t="s">
        <v>586</v>
      </c>
      <c r="D54" s="832" t="s">
        <v>3251</v>
      </c>
      <c r="E54" s="832" t="s">
        <v>3269</v>
      </c>
      <c r="F54" s="832" t="s">
        <v>3308</v>
      </c>
      <c r="G54" s="832" t="s">
        <v>3309</v>
      </c>
      <c r="H54" s="849"/>
      <c r="I54" s="849"/>
      <c r="J54" s="832"/>
      <c r="K54" s="832"/>
      <c r="L54" s="849"/>
      <c r="M54" s="849"/>
      <c r="N54" s="832"/>
      <c r="O54" s="832"/>
      <c r="P54" s="849">
        <v>0</v>
      </c>
      <c r="Q54" s="849">
        <v>0</v>
      </c>
      <c r="R54" s="837"/>
      <c r="S54" s="850"/>
    </row>
    <row r="55" spans="1:19" ht="14.4" customHeight="1" x14ac:dyDescent="0.3">
      <c r="A55" s="831"/>
      <c r="B55" s="832" t="s">
        <v>3272</v>
      </c>
      <c r="C55" s="832" t="s">
        <v>586</v>
      </c>
      <c r="D55" s="832" t="s">
        <v>3251</v>
      </c>
      <c r="E55" s="832" t="s">
        <v>3269</v>
      </c>
      <c r="F55" s="832" t="s">
        <v>3310</v>
      </c>
      <c r="G55" s="832" t="s">
        <v>3311</v>
      </c>
      <c r="H55" s="849">
        <v>13</v>
      </c>
      <c r="I55" s="849">
        <v>3495.56</v>
      </c>
      <c r="J55" s="832">
        <v>0.68540392156862739</v>
      </c>
      <c r="K55" s="832">
        <v>268.88923076923078</v>
      </c>
      <c r="L55" s="849">
        <v>17</v>
      </c>
      <c r="M55" s="849">
        <v>5100</v>
      </c>
      <c r="N55" s="832">
        <v>1</v>
      </c>
      <c r="O55" s="832">
        <v>300</v>
      </c>
      <c r="P55" s="849">
        <v>2</v>
      </c>
      <c r="Q55" s="849">
        <v>600</v>
      </c>
      <c r="R55" s="837">
        <v>0.11764705882352941</v>
      </c>
      <c r="S55" s="850">
        <v>300</v>
      </c>
    </row>
    <row r="56" spans="1:19" ht="14.4" customHeight="1" x14ac:dyDescent="0.3">
      <c r="A56" s="831"/>
      <c r="B56" s="832" t="s">
        <v>3272</v>
      </c>
      <c r="C56" s="832" t="s">
        <v>586</v>
      </c>
      <c r="D56" s="832" t="s">
        <v>3251</v>
      </c>
      <c r="E56" s="832" t="s">
        <v>3269</v>
      </c>
      <c r="F56" s="832" t="s">
        <v>3312</v>
      </c>
      <c r="G56" s="832" t="s">
        <v>3313</v>
      </c>
      <c r="H56" s="849">
        <v>3</v>
      </c>
      <c r="I56" s="849">
        <v>883.33</v>
      </c>
      <c r="J56" s="832"/>
      <c r="K56" s="832">
        <v>294.44333333333333</v>
      </c>
      <c r="L56" s="849"/>
      <c r="M56" s="849"/>
      <c r="N56" s="832"/>
      <c r="O56" s="832"/>
      <c r="P56" s="849"/>
      <c r="Q56" s="849"/>
      <c r="R56" s="837"/>
      <c r="S56" s="850"/>
    </row>
    <row r="57" spans="1:19" ht="14.4" customHeight="1" x14ac:dyDescent="0.3">
      <c r="A57" s="831"/>
      <c r="B57" s="832" t="s">
        <v>3272</v>
      </c>
      <c r="C57" s="832" t="s">
        <v>586</v>
      </c>
      <c r="D57" s="832" t="s">
        <v>3251</v>
      </c>
      <c r="E57" s="832" t="s">
        <v>3269</v>
      </c>
      <c r="F57" s="832" t="s">
        <v>3314</v>
      </c>
      <c r="G57" s="832" t="s">
        <v>3315</v>
      </c>
      <c r="H57" s="849"/>
      <c r="I57" s="849"/>
      <c r="J57" s="832"/>
      <c r="K57" s="832"/>
      <c r="L57" s="849"/>
      <c r="M57" s="849"/>
      <c r="N57" s="832"/>
      <c r="O57" s="832"/>
      <c r="P57" s="849">
        <v>1</v>
      </c>
      <c r="Q57" s="849">
        <v>666.67</v>
      </c>
      <c r="R57" s="837"/>
      <c r="S57" s="850">
        <v>666.67</v>
      </c>
    </row>
    <row r="58" spans="1:19" ht="14.4" customHeight="1" x14ac:dyDescent="0.3">
      <c r="A58" s="831"/>
      <c r="B58" s="832" t="s">
        <v>3272</v>
      </c>
      <c r="C58" s="832" t="s">
        <v>586</v>
      </c>
      <c r="D58" s="832" t="s">
        <v>3251</v>
      </c>
      <c r="E58" s="832" t="s">
        <v>3269</v>
      </c>
      <c r="F58" s="832" t="s">
        <v>3316</v>
      </c>
      <c r="G58" s="832" t="s">
        <v>3317</v>
      </c>
      <c r="H58" s="849">
        <v>1</v>
      </c>
      <c r="I58" s="849">
        <v>777.78</v>
      </c>
      <c r="J58" s="832"/>
      <c r="K58" s="832">
        <v>777.78</v>
      </c>
      <c r="L58" s="849"/>
      <c r="M58" s="849"/>
      <c r="N58" s="832"/>
      <c r="O58" s="832"/>
      <c r="P58" s="849"/>
      <c r="Q58" s="849"/>
      <c r="R58" s="837"/>
      <c r="S58" s="850"/>
    </row>
    <row r="59" spans="1:19" ht="14.4" customHeight="1" x14ac:dyDescent="0.3">
      <c r="A59" s="831"/>
      <c r="B59" s="832" t="s">
        <v>3272</v>
      </c>
      <c r="C59" s="832" t="s">
        <v>586</v>
      </c>
      <c r="D59" s="832" t="s">
        <v>3251</v>
      </c>
      <c r="E59" s="832" t="s">
        <v>3269</v>
      </c>
      <c r="F59" s="832" t="s">
        <v>3318</v>
      </c>
      <c r="G59" s="832" t="s">
        <v>3319</v>
      </c>
      <c r="H59" s="849">
        <v>2876</v>
      </c>
      <c r="I59" s="849">
        <v>536853.32999999996</v>
      </c>
      <c r="J59" s="832">
        <v>1.0388028630262602</v>
      </c>
      <c r="K59" s="832">
        <v>186.6666655076495</v>
      </c>
      <c r="L59" s="849">
        <v>2448</v>
      </c>
      <c r="M59" s="849">
        <v>516800.01</v>
      </c>
      <c r="N59" s="832">
        <v>1</v>
      </c>
      <c r="O59" s="832">
        <v>211.11111519607843</v>
      </c>
      <c r="P59" s="849">
        <v>2486</v>
      </c>
      <c r="Q59" s="849">
        <v>524822.22000000009</v>
      </c>
      <c r="R59" s="837">
        <v>1.015522851866818</v>
      </c>
      <c r="S59" s="850">
        <v>211.11111021721644</v>
      </c>
    </row>
    <row r="60" spans="1:19" ht="14.4" customHeight="1" x14ac:dyDescent="0.3">
      <c r="A60" s="831"/>
      <c r="B60" s="832" t="s">
        <v>3272</v>
      </c>
      <c r="C60" s="832" t="s">
        <v>586</v>
      </c>
      <c r="D60" s="832" t="s">
        <v>3251</v>
      </c>
      <c r="E60" s="832" t="s">
        <v>3269</v>
      </c>
      <c r="F60" s="832" t="s">
        <v>3320</v>
      </c>
      <c r="G60" s="832" t="s">
        <v>3321</v>
      </c>
      <c r="H60" s="849">
        <v>3352</v>
      </c>
      <c r="I60" s="849">
        <v>1955333.3400000003</v>
      </c>
      <c r="J60" s="832">
        <v>0.78026071029529143</v>
      </c>
      <c r="K60" s="832">
        <v>583.33333532219581</v>
      </c>
      <c r="L60" s="849">
        <v>4296</v>
      </c>
      <c r="M60" s="849">
        <v>2506000</v>
      </c>
      <c r="N60" s="832">
        <v>1</v>
      </c>
      <c r="O60" s="832">
        <v>583.33333333333337</v>
      </c>
      <c r="P60" s="849">
        <v>4894</v>
      </c>
      <c r="Q60" s="849">
        <v>2854833.3499999996</v>
      </c>
      <c r="R60" s="837">
        <v>1.1391992617717477</v>
      </c>
      <c r="S60" s="850">
        <v>583.33333673886386</v>
      </c>
    </row>
    <row r="61" spans="1:19" ht="14.4" customHeight="1" x14ac:dyDescent="0.3">
      <c r="A61" s="831"/>
      <c r="B61" s="832" t="s">
        <v>3272</v>
      </c>
      <c r="C61" s="832" t="s">
        <v>586</v>
      </c>
      <c r="D61" s="832" t="s">
        <v>3251</v>
      </c>
      <c r="E61" s="832" t="s">
        <v>3269</v>
      </c>
      <c r="F61" s="832" t="s">
        <v>3322</v>
      </c>
      <c r="G61" s="832" t="s">
        <v>3323</v>
      </c>
      <c r="H61" s="849">
        <v>302</v>
      </c>
      <c r="I61" s="849">
        <v>140933.34</v>
      </c>
      <c r="J61" s="832">
        <v>0.71226417263705888</v>
      </c>
      <c r="K61" s="832">
        <v>466.66668874172183</v>
      </c>
      <c r="L61" s="849">
        <v>424</v>
      </c>
      <c r="M61" s="849">
        <v>197866.67000000004</v>
      </c>
      <c r="N61" s="832">
        <v>1</v>
      </c>
      <c r="O61" s="832">
        <v>466.666674528302</v>
      </c>
      <c r="P61" s="849">
        <v>406</v>
      </c>
      <c r="Q61" s="849">
        <v>189466.66999999998</v>
      </c>
      <c r="R61" s="837">
        <v>0.95754717052649618</v>
      </c>
      <c r="S61" s="850">
        <v>466.66667487684725</v>
      </c>
    </row>
    <row r="62" spans="1:19" ht="14.4" customHeight="1" x14ac:dyDescent="0.3">
      <c r="A62" s="831"/>
      <c r="B62" s="832" t="s">
        <v>3272</v>
      </c>
      <c r="C62" s="832" t="s">
        <v>586</v>
      </c>
      <c r="D62" s="832" t="s">
        <v>3251</v>
      </c>
      <c r="E62" s="832" t="s">
        <v>3269</v>
      </c>
      <c r="F62" s="832" t="s">
        <v>3324</v>
      </c>
      <c r="G62" s="832" t="s">
        <v>3323</v>
      </c>
      <c r="H62" s="849">
        <v>30</v>
      </c>
      <c r="I62" s="849">
        <v>30000</v>
      </c>
      <c r="J62" s="832">
        <v>1.0344827586206897</v>
      </c>
      <c r="K62" s="832">
        <v>1000</v>
      </c>
      <c r="L62" s="849">
        <v>29</v>
      </c>
      <c r="M62" s="849">
        <v>29000</v>
      </c>
      <c r="N62" s="832">
        <v>1</v>
      </c>
      <c r="O62" s="832">
        <v>1000</v>
      </c>
      <c r="P62" s="849">
        <v>90</v>
      </c>
      <c r="Q62" s="849">
        <v>90000</v>
      </c>
      <c r="R62" s="837">
        <v>3.103448275862069</v>
      </c>
      <c r="S62" s="850">
        <v>1000</v>
      </c>
    </row>
    <row r="63" spans="1:19" ht="14.4" customHeight="1" x14ac:dyDescent="0.3">
      <c r="A63" s="831"/>
      <c r="B63" s="832" t="s">
        <v>3272</v>
      </c>
      <c r="C63" s="832" t="s">
        <v>586</v>
      </c>
      <c r="D63" s="832" t="s">
        <v>3251</v>
      </c>
      <c r="E63" s="832" t="s">
        <v>3269</v>
      </c>
      <c r="F63" s="832" t="s">
        <v>3325</v>
      </c>
      <c r="G63" s="832" t="s">
        <v>3326</v>
      </c>
      <c r="H63" s="849">
        <v>11</v>
      </c>
      <c r="I63" s="849">
        <v>7333.34</v>
      </c>
      <c r="J63" s="832">
        <v>1</v>
      </c>
      <c r="K63" s="832">
        <v>666.66727272727269</v>
      </c>
      <c r="L63" s="849">
        <v>11</v>
      </c>
      <c r="M63" s="849">
        <v>7333.34</v>
      </c>
      <c r="N63" s="832">
        <v>1</v>
      </c>
      <c r="O63" s="832">
        <v>666.66727272727269</v>
      </c>
      <c r="P63" s="849">
        <v>18</v>
      </c>
      <c r="Q63" s="849">
        <v>12000.01</v>
      </c>
      <c r="R63" s="837">
        <v>1.636363512396807</v>
      </c>
      <c r="S63" s="850">
        <v>666.66722222222222</v>
      </c>
    </row>
    <row r="64" spans="1:19" ht="14.4" customHeight="1" x14ac:dyDescent="0.3">
      <c r="A64" s="831"/>
      <c r="B64" s="832" t="s">
        <v>3272</v>
      </c>
      <c r="C64" s="832" t="s">
        <v>586</v>
      </c>
      <c r="D64" s="832" t="s">
        <v>3251</v>
      </c>
      <c r="E64" s="832" t="s">
        <v>3269</v>
      </c>
      <c r="F64" s="832" t="s">
        <v>3327</v>
      </c>
      <c r="G64" s="832" t="s">
        <v>3328</v>
      </c>
      <c r="H64" s="849">
        <v>4454</v>
      </c>
      <c r="I64" s="849">
        <v>222700</v>
      </c>
      <c r="J64" s="832">
        <v>0.96032772746873651</v>
      </c>
      <c r="K64" s="832">
        <v>50</v>
      </c>
      <c r="L64" s="849">
        <v>4638</v>
      </c>
      <c r="M64" s="849">
        <v>231900</v>
      </c>
      <c r="N64" s="832">
        <v>1</v>
      </c>
      <c r="O64" s="832">
        <v>50</v>
      </c>
      <c r="P64" s="849">
        <v>4452</v>
      </c>
      <c r="Q64" s="849">
        <v>222600</v>
      </c>
      <c r="R64" s="837">
        <v>0.95989650711513586</v>
      </c>
      <c r="S64" s="850">
        <v>50</v>
      </c>
    </row>
    <row r="65" spans="1:19" ht="14.4" customHeight="1" x14ac:dyDescent="0.3">
      <c r="A65" s="831"/>
      <c r="B65" s="832" t="s">
        <v>3272</v>
      </c>
      <c r="C65" s="832" t="s">
        <v>586</v>
      </c>
      <c r="D65" s="832" t="s">
        <v>3251</v>
      </c>
      <c r="E65" s="832" t="s">
        <v>3269</v>
      </c>
      <c r="F65" s="832" t="s">
        <v>3329</v>
      </c>
      <c r="G65" s="832" t="s">
        <v>3330</v>
      </c>
      <c r="H65" s="849">
        <v>22</v>
      </c>
      <c r="I65" s="849">
        <v>122.24000000000001</v>
      </c>
      <c r="J65" s="832">
        <v>1.000081812975538</v>
      </c>
      <c r="K65" s="832">
        <v>5.5563636363636366</v>
      </c>
      <c r="L65" s="849">
        <v>22</v>
      </c>
      <c r="M65" s="849">
        <v>122.23</v>
      </c>
      <c r="N65" s="832">
        <v>1</v>
      </c>
      <c r="O65" s="832">
        <v>5.5559090909090907</v>
      </c>
      <c r="P65" s="849">
        <v>21</v>
      </c>
      <c r="Q65" s="849">
        <v>116.68</v>
      </c>
      <c r="R65" s="837">
        <v>0.95459379857645421</v>
      </c>
      <c r="S65" s="850">
        <v>5.5561904761904763</v>
      </c>
    </row>
    <row r="66" spans="1:19" ht="14.4" customHeight="1" x14ac:dyDescent="0.3">
      <c r="A66" s="831"/>
      <c r="B66" s="832" t="s">
        <v>3272</v>
      </c>
      <c r="C66" s="832" t="s">
        <v>586</v>
      </c>
      <c r="D66" s="832" t="s">
        <v>3251</v>
      </c>
      <c r="E66" s="832" t="s">
        <v>3269</v>
      </c>
      <c r="F66" s="832" t="s">
        <v>3329</v>
      </c>
      <c r="G66" s="832" t="s">
        <v>3331</v>
      </c>
      <c r="H66" s="849">
        <v>13</v>
      </c>
      <c r="I66" s="849">
        <v>72.23</v>
      </c>
      <c r="J66" s="832">
        <v>0.65001799856011522</v>
      </c>
      <c r="K66" s="832">
        <v>5.5561538461538467</v>
      </c>
      <c r="L66" s="849">
        <v>20</v>
      </c>
      <c r="M66" s="849">
        <v>111.12</v>
      </c>
      <c r="N66" s="832">
        <v>1</v>
      </c>
      <c r="O66" s="832">
        <v>5.556</v>
      </c>
      <c r="P66" s="849">
        <v>10</v>
      </c>
      <c r="Q66" s="849">
        <v>55.56</v>
      </c>
      <c r="R66" s="837">
        <v>0.5</v>
      </c>
      <c r="S66" s="850">
        <v>5.556</v>
      </c>
    </row>
    <row r="67" spans="1:19" ht="14.4" customHeight="1" x14ac:dyDescent="0.3">
      <c r="A67" s="831"/>
      <c r="B67" s="832" t="s">
        <v>3272</v>
      </c>
      <c r="C67" s="832" t="s">
        <v>586</v>
      </c>
      <c r="D67" s="832" t="s">
        <v>3251</v>
      </c>
      <c r="E67" s="832" t="s">
        <v>3269</v>
      </c>
      <c r="F67" s="832" t="s">
        <v>3332</v>
      </c>
      <c r="G67" s="832" t="s">
        <v>3333</v>
      </c>
      <c r="H67" s="849">
        <v>94</v>
      </c>
      <c r="I67" s="849">
        <v>9504.4600000000009</v>
      </c>
      <c r="J67" s="832">
        <v>1.3623223720232893</v>
      </c>
      <c r="K67" s="832">
        <v>101.11127659574468</v>
      </c>
      <c r="L67" s="849">
        <v>69</v>
      </c>
      <c r="M67" s="849">
        <v>6976.66</v>
      </c>
      <c r="N67" s="832">
        <v>1</v>
      </c>
      <c r="O67" s="832">
        <v>101.11101449275363</v>
      </c>
      <c r="P67" s="849">
        <v>119</v>
      </c>
      <c r="Q67" s="849">
        <v>12032.220000000001</v>
      </c>
      <c r="R67" s="837">
        <v>1.7246390106440619</v>
      </c>
      <c r="S67" s="850">
        <v>101.1110924369748</v>
      </c>
    </row>
    <row r="68" spans="1:19" ht="14.4" customHeight="1" x14ac:dyDescent="0.3">
      <c r="A68" s="831"/>
      <c r="B68" s="832" t="s">
        <v>3272</v>
      </c>
      <c r="C68" s="832" t="s">
        <v>586</v>
      </c>
      <c r="D68" s="832" t="s">
        <v>3251</v>
      </c>
      <c r="E68" s="832" t="s">
        <v>3269</v>
      </c>
      <c r="F68" s="832" t="s">
        <v>3334</v>
      </c>
      <c r="G68" s="832" t="s">
        <v>3335</v>
      </c>
      <c r="H68" s="849">
        <v>2</v>
      </c>
      <c r="I68" s="849">
        <v>153.34</v>
      </c>
      <c r="J68" s="832"/>
      <c r="K68" s="832">
        <v>76.67</v>
      </c>
      <c r="L68" s="849"/>
      <c r="M68" s="849"/>
      <c r="N68" s="832"/>
      <c r="O68" s="832"/>
      <c r="P68" s="849"/>
      <c r="Q68" s="849"/>
      <c r="R68" s="837"/>
      <c r="S68" s="850"/>
    </row>
    <row r="69" spans="1:19" ht="14.4" customHeight="1" x14ac:dyDescent="0.3">
      <c r="A69" s="831"/>
      <c r="B69" s="832" t="s">
        <v>3272</v>
      </c>
      <c r="C69" s="832" t="s">
        <v>586</v>
      </c>
      <c r="D69" s="832" t="s">
        <v>3251</v>
      </c>
      <c r="E69" s="832" t="s">
        <v>3269</v>
      </c>
      <c r="F69" s="832" t="s">
        <v>3336</v>
      </c>
      <c r="G69" s="832" t="s">
        <v>3337</v>
      </c>
      <c r="H69" s="849">
        <v>184</v>
      </c>
      <c r="I69" s="849">
        <v>0</v>
      </c>
      <c r="J69" s="832"/>
      <c r="K69" s="832">
        <v>0</v>
      </c>
      <c r="L69" s="849">
        <v>222</v>
      </c>
      <c r="M69" s="849">
        <v>0</v>
      </c>
      <c r="N69" s="832"/>
      <c r="O69" s="832">
        <v>0</v>
      </c>
      <c r="P69" s="849">
        <v>264</v>
      </c>
      <c r="Q69" s="849">
        <v>0</v>
      </c>
      <c r="R69" s="837"/>
      <c r="S69" s="850">
        <v>0</v>
      </c>
    </row>
    <row r="70" spans="1:19" ht="14.4" customHeight="1" x14ac:dyDescent="0.3">
      <c r="A70" s="831"/>
      <c r="B70" s="832" t="s">
        <v>3272</v>
      </c>
      <c r="C70" s="832" t="s">
        <v>586</v>
      </c>
      <c r="D70" s="832" t="s">
        <v>3251</v>
      </c>
      <c r="E70" s="832" t="s">
        <v>3269</v>
      </c>
      <c r="F70" s="832" t="s">
        <v>3338</v>
      </c>
      <c r="G70" s="832" t="s">
        <v>3339</v>
      </c>
      <c r="H70" s="849">
        <v>3003</v>
      </c>
      <c r="I70" s="849">
        <v>917583.34</v>
      </c>
      <c r="J70" s="832">
        <v>0.99767442826378583</v>
      </c>
      <c r="K70" s="832">
        <v>305.55555777555776</v>
      </c>
      <c r="L70" s="849">
        <v>3010</v>
      </c>
      <c r="M70" s="849">
        <v>919722.22000000009</v>
      </c>
      <c r="N70" s="832">
        <v>1</v>
      </c>
      <c r="O70" s="832">
        <v>305.55555481727578</v>
      </c>
      <c r="P70" s="849">
        <v>2804</v>
      </c>
      <c r="Q70" s="849">
        <v>856777.78</v>
      </c>
      <c r="R70" s="837">
        <v>0.93156146646103644</v>
      </c>
      <c r="S70" s="850">
        <v>305.55555634807416</v>
      </c>
    </row>
    <row r="71" spans="1:19" ht="14.4" customHeight="1" x14ac:dyDescent="0.3">
      <c r="A71" s="831"/>
      <c r="B71" s="832" t="s">
        <v>3272</v>
      </c>
      <c r="C71" s="832" t="s">
        <v>586</v>
      </c>
      <c r="D71" s="832" t="s">
        <v>3251</v>
      </c>
      <c r="E71" s="832" t="s">
        <v>3269</v>
      </c>
      <c r="F71" s="832" t="s">
        <v>3340</v>
      </c>
      <c r="G71" s="832" t="s">
        <v>3341</v>
      </c>
      <c r="H71" s="849"/>
      <c r="I71" s="849"/>
      <c r="J71" s="832"/>
      <c r="K71" s="832"/>
      <c r="L71" s="849">
        <v>3</v>
      </c>
      <c r="M71" s="849">
        <v>100</v>
      </c>
      <c r="N71" s="832">
        <v>1</v>
      </c>
      <c r="O71" s="832">
        <v>33.333333333333336</v>
      </c>
      <c r="P71" s="849">
        <v>1</v>
      </c>
      <c r="Q71" s="849">
        <v>33.33</v>
      </c>
      <c r="R71" s="837">
        <v>0.33329999999999999</v>
      </c>
      <c r="S71" s="850">
        <v>33.33</v>
      </c>
    </row>
    <row r="72" spans="1:19" ht="14.4" customHeight="1" x14ac:dyDescent="0.3">
      <c r="A72" s="831"/>
      <c r="B72" s="832" t="s">
        <v>3272</v>
      </c>
      <c r="C72" s="832" t="s">
        <v>586</v>
      </c>
      <c r="D72" s="832" t="s">
        <v>3251</v>
      </c>
      <c r="E72" s="832" t="s">
        <v>3269</v>
      </c>
      <c r="F72" s="832" t="s">
        <v>3342</v>
      </c>
      <c r="G72" s="832" t="s">
        <v>3343</v>
      </c>
      <c r="H72" s="849">
        <v>10529</v>
      </c>
      <c r="I72" s="849">
        <v>4796544.43</v>
      </c>
      <c r="J72" s="832">
        <v>0.95700781430294635</v>
      </c>
      <c r="K72" s="832">
        <v>455.55555418368311</v>
      </c>
      <c r="L72" s="849">
        <v>11002</v>
      </c>
      <c r="M72" s="849">
        <v>5012022.2199999988</v>
      </c>
      <c r="N72" s="832">
        <v>1</v>
      </c>
      <c r="O72" s="832">
        <v>455.55555535357195</v>
      </c>
      <c r="P72" s="849">
        <v>11551</v>
      </c>
      <c r="Q72" s="849">
        <v>5262122.2300000004</v>
      </c>
      <c r="R72" s="837">
        <v>1.0499000201958406</v>
      </c>
      <c r="S72" s="850">
        <v>455.55555622889796</v>
      </c>
    </row>
    <row r="73" spans="1:19" ht="14.4" customHeight="1" x14ac:dyDescent="0.3">
      <c r="A73" s="831"/>
      <c r="B73" s="832" t="s">
        <v>3272</v>
      </c>
      <c r="C73" s="832" t="s">
        <v>586</v>
      </c>
      <c r="D73" s="832" t="s">
        <v>3251</v>
      </c>
      <c r="E73" s="832" t="s">
        <v>3269</v>
      </c>
      <c r="F73" s="832" t="s">
        <v>3346</v>
      </c>
      <c r="G73" s="832" t="s">
        <v>3347</v>
      </c>
      <c r="H73" s="849">
        <v>57</v>
      </c>
      <c r="I73" s="849">
        <v>3356.67</v>
      </c>
      <c r="J73" s="832">
        <v>1.1632646695961963</v>
      </c>
      <c r="K73" s="832">
        <v>58.888947368421057</v>
      </c>
      <c r="L73" s="849">
        <v>49</v>
      </c>
      <c r="M73" s="849">
        <v>2885.56</v>
      </c>
      <c r="N73" s="832">
        <v>1</v>
      </c>
      <c r="O73" s="832">
        <v>58.888979591836737</v>
      </c>
      <c r="P73" s="849">
        <v>47</v>
      </c>
      <c r="Q73" s="849">
        <v>2767.7799999999997</v>
      </c>
      <c r="R73" s="837">
        <v>0.9591829662179957</v>
      </c>
      <c r="S73" s="850">
        <v>58.888936170212759</v>
      </c>
    </row>
    <row r="74" spans="1:19" ht="14.4" customHeight="1" x14ac:dyDescent="0.3">
      <c r="A74" s="831"/>
      <c r="B74" s="832" t="s">
        <v>3272</v>
      </c>
      <c r="C74" s="832" t="s">
        <v>586</v>
      </c>
      <c r="D74" s="832" t="s">
        <v>3251</v>
      </c>
      <c r="E74" s="832" t="s">
        <v>3269</v>
      </c>
      <c r="F74" s="832" t="s">
        <v>3348</v>
      </c>
      <c r="G74" s="832" t="s">
        <v>3349</v>
      </c>
      <c r="H74" s="849">
        <v>5138</v>
      </c>
      <c r="I74" s="849">
        <v>399622.23000000004</v>
      </c>
      <c r="J74" s="832">
        <v>0.92211058725970207</v>
      </c>
      <c r="K74" s="832">
        <v>77.777779291553145</v>
      </c>
      <c r="L74" s="849">
        <v>5572</v>
      </c>
      <c r="M74" s="849">
        <v>433377.76999999996</v>
      </c>
      <c r="N74" s="832">
        <v>1</v>
      </c>
      <c r="O74" s="832">
        <v>77.777776381909547</v>
      </c>
      <c r="P74" s="849">
        <v>5687</v>
      </c>
      <c r="Q74" s="849">
        <v>442322.23</v>
      </c>
      <c r="R74" s="837">
        <v>1.0206389450940228</v>
      </c>
      <c r="S74" s="850">
        <v>77.777779145419373</v>
      </c>
    </row>
    <row r="75" spans="1:19" ht="14.4" customHeight="1" x14ac:dyDescent="0.3">
      <c r="A75" s="831"/>
      <c r="B75" s="832" t="s">
        <v>3272</v>
      </c>
      <c r="C75" s="832" t="s">
        <v>586</v>
      </c>
      <c r="D75" s="832" t="s">
        <v>3251</v>
      </c>
      <c r="E75" s="832" t="s">
        <v>3269</v>
      </c>
      <c r="F75" s="832" t="s">
        <v>3350</v>
      </c>
      <c r="G75" s="832" t="s">
        <v>3351</v>
      </c>
      <c r="H75" s="849"/>
      <c r="I75" s="849"/>
      <c r="J75" s="832"/>
      <c r="K75" s="832"/>
      <c r="L75" s="849">
        <v>0</v>
      </c>
      <c r="M75" s="849">
        <v>0</v>
      </c>
      <c r="N75" s="832"/>
      <c r="O75" s="832"/>
      <c r="P75" s="849"/>
      <c r="Q75" s="849"/>
      <c r="R75" s="837"/>
      <c r="S75" s="850"/>
    </row>
    <row r="76" spans="1:19" ht="14.4" customHeight="1" x14ac:dyDescent="0.3">
      <c r="A76" s="831"/>
      <c r="B76" s="832" t="s">
        <v>3272</v>
      </c>
      <c r="C76" s="832" t="s">
        <v>586</v>
      </c>
      <c r="D76" s="832" t="s">
        <v>3251</v>
      </c>
      <c r="E76" s="832" t="s">
        <v>3269</v>
      </c>
      <c r="F76" s="832" t="s">
        <v>3352</v>
      </c>
      <c r="G76" s="832" t="s">
        <v>3353</v>
      </c>
      <c r="H76" s="849"/>
      <c r="I76" s="849"/>
      <c r="J76" s="832"/>
      <c r="K76" s="832"/>
      <c r="L76" s="849">
        <v>1</v>
      </c>
      <c r="M76" s="849">
        <v>270</v>
      </c>
      <c r="N76" s="832">
        <v>1</v>
      </c>
      <c r="O76" s="832">
        <v>270</v>
      </c>
      <c r="P76" s="849">
        <v>1</v>
      </c>
      <c r="Q76" s="849">
        <v>270</v>
      </c>
      <c r="R76" s="837">
        <v>1</v>
      </c>
      <c r="S76" s="850">
        <v>270</v>
      </c>
    </row>
    <row r="77" spans="1:19" ht="14.4" customHeight="1" x14ac:dyDescent="0.3">
      <c r="A77" s="831"/>
      <c r="B77" s="832" t="s">
        <v>3272</v>
      </c>
      <c r="C77" s="832" t="s">
        <v>586</v>
      </c>
      <c r="D77" s="832" t="s">
        <v>3251</v>
      </c>
      <c r="E77" s="832" t="s">
        <v>3269</v>
      </c>
      <c r="F77" s="832" t="s">
        <v>3354</v>
      </c>
      <c r="G77" s="832" t="s">
        <v>3355</v>
      </c>
      <c r="H77" s="849">
        <v>3290</v>
      </c>
      <c r="I77" s="849">
        <v>292444.45</v>
      </c>
      <c r="J77" s="832">
        <v>0.79723757729936806</v>
      </c>
      <c r="K77" s="832">
        <v>88.888890577507595</v>
      </c>
      <c r="L77" s="849">
        <v>3884</v>
      </c>
      <c r="M77" s="849">
        <v>366822.20999999996</v>
      </c>
      <c r="N77" s="832">
        <v>1</v>
      </c>
      <c r="O77" s="832">
        <v>94.4444412976313</v>
      </c>
      <c r="P77" s="849">
        <v>4308</v>
      </c>
      <c r="Q77" s="849">
        <v>406866.67</v>
      </c>
      <c r="R77" s="837">
        <v>1.1091658544884728</v>
      </c>
      <c r="S77" s="850">
        <v>94.444445218198695</v>
      </c>
    </row>
    <row r="78" spans="1:19" ht="14.4" customHeight="1" x14ac:dyDescent="0.3">
      <c r="A78" s="831"/>
      <c r="B78" s="832" t="s">
        <v>3272</v>
      </c>
      <c r="C78" s="832" t="s">
        <v>586</v>
      </c>
      <c r="D78" s="832" t="s">
        <v>3251</v>
      </c>
      <c r="E78" s="832" t="s">
        <v>3269</v>
      </c>
      <c r="F78" s="832" t="s">
        <v>3356</v>
      </c>
      <c r="G78" s="832" t="s">
        <v>3357</v>
      </c>
      <c r="H78" s="849">
        <v>5</v>
      </c>
      <c r="I78" s="849">
        <v>216.67000000000002</v>
      </c>
      <c r="J78" s="832">
        <v>5.0004615739672289</v>
      </c>
      <c r="K78" s="832">
        <v>43.334000000000003</v>
      </c>
      <c r="L78" s="849">
        <v>1</v>
      </c>
      <c r="M78" s="849">
        <v>43.33</v>
      </c>
      <c r="N78" s="832">
        <v>1</v>
      </c>
      <c r="O78" s="832">
        <v>43.33</v>
      </c>
      <c r="P78" s="849">
        <v>3</v>
      </c>
      <c r="Q78" s="849">
        <v>130</v>
      </c>
      <c r="R78" s="837">
        <v>3.0002307869836145</v>
      </c>
      <c r="S78" s="850">
        <v>43.333333333333336</v>
      </c>
    </row>
    <row r="79" spans="1:19" ht="14.4" customHeight="1" x14ac:dyDescent="0.3">
      <c r="A79" s="831"/>
      <c r="B79" s="832" t="s">
        <v>3272</v>
      </c>
      <c r="C79" s="832" t="s">
        <v>586</v>
      </c>
      <c r="D79" s="832" t="s">
        <v>3251</v>
      </c>
      <c r="E79" s="832" t="s">
        <v>3269</v>
      </c>
      <c r="F79" s="832" t="s">
        <v>3358</v>
      </c>
      <c r="G79" s="832" t="s">
        <v>3359</v>
      </c>
      <c r="H79" s="849">
        <v>95</v>
      </c>
      <c r="I79" s="849">
        <v>9183.32</v>
      </c>
      <c r="J79" s="832">
        <v>0.97937967316755303</v>
      </c>
      <c r="K79" s="832">
        <v>96.666526315789469</v>
      </c>
      <c r="L79" s="849">
        <v>97</v>
      </c>
      <c r="M79" s="849">
        <v>9376.67</v>
      </c>
      <c r="N79" s="832">
        <v>1</v>
      </c>
      <c r="O79" s="832">
        <v>96.66670103092784</v>
      </c>
      <c r="P79" s="849">
        <v>103</v>
      </c>
      <c r="Q79" s="849">
        <v>9956.67</v>
      </c>
      <c r="R79" s="837">
        <v>1.0618556481138826</v>
      </c>
      <c r="S79" s="850">
        <v>96.666699029126221</v>
      </c>
    </row>
    <row r="80" spans="1:19" ht="14.4" customHeight="1" x14ac:dyDescent="0.3">
      <c r="A80" s="831"/>
      <c r="B80" s="832" t="s">
        <v>3272</v>
      </c>
      <c r="C80" s="832" t="s">
        <v>586</v>
      </c>
      <c r="D80" s="832" t="s">
        <v>3251</v>
      </c>
      <c r="E80" s="832" t="s">
        <v>3269</v>
      </c>
      <c r="F80" s="832" t="s">
        <v>3360</v>
      </c>
      <c r="G80" s="832" t="s">
        <v>3361</v>
      </c>
      <c r="H80" s="849">
        <v>976</v>
      </c>
      <c r="I80" s="849">
        <v>325333.33</v>
      </c>
      <c r="J80" s="832">
        <v>0.90454122423965511</v>
      </c>
      <c r="K80" s="832">
        <v>333.3333299180328</v>
      </c>
      <c r="L80" s="849">
        <v>1079</v>
      </c>
      <c r="M80" s="849">
        <v>359666.67</v>
      </c>
      <c r="N80" s="832">
        <v>1</v>
      </c>
      <c r="O80" s="832">
        <v>333.33333642261351</v>
      </c>
      <c r="P80" s="849">
        <v>1140</v>
      </c>
      <c r="Q80" s="849">
        <v>380000.00999999995</v>
      </c>
      <c r="R80" s="837">
        <v>1.0565338456298994</v>
      </c>
      <c r="S80" s="850">
        <v>333.33334210526311</v>
      </c>
    </row>
    <row r="81" spans="1:19" ht="14.4" customHeight="1" x14ac:dyDescent="0.3">
      <c r="A81" s="831"/>
      <c r="B81" s="832" t="s">
        <v>3272</v>
      </c>
      <c r="C81" s="832" t="s">
        <v>586</v>
      </c>
      <c r="D81" s="832" t="s">
        <v>3251</v>
      </c>
      <c r="E81" s="832" t="s">
        <v>3269</v>
      </c>
      <c r="F81" s="832" t="s">
        <v>3362</v>
      </c>
      <c r="G81" s="832" t="s">
        <v>3363</v>
      </c>
      <c r="H81" s="849"/>
      <c r="I81" s="849"/>
      <c r="J81" s="832"/>
      <c r="K81" s="832"/>
      <c r="L81" s="849">
        <v>0</v>
      </c>
      <c r="M81" s="849">
        <v>0</v>
      </c>
      <c r="N81" s="832"/>
      <c r="O81" s="832"/>
      <c r="P81" s="849">
        <v>0</v>
      </c>
      <c r="Q81" s="849">
        <v>0</v>
      </c>
      <c r="R81" s="837"/>
      <c r="S81" s="850"/>
    </row>
    <row r="82" spans="1:19" ht="14.4" customHeight="1" x14ac:dyDescent="0.3">
      <c r="A82" s="831"/>
      <c r="B82" s="832" t="s">
        <v>3272</v>
      </c>
      <c r="C82" s="832" t="s">
        <v>586</v>
      </c>
      <c r="D82" s="832" t="s">
        <v>3251</v>
      </c>
      <c r="E82" s="832" t="s">
        <v>3269</v>
      </c>
      <c r="F82" s="832" t="s">
        <v>3364</v>
      </c>
      <c r="G82" s="832" t="s">
        <v>3365</v>
      </c>
      <c r="H82" s="849">
        <v>1759</v>
      </c>
      <c r="I82" s="849">
        <v>2257383.34</v>
      </c>
      <c r="J82" s="832">
        <v>0.91471659507148551</v>
      </c>
      <c r="K82" s="832">
        <v>1283.3333371233655</v>
      </c>
      <c r="L82" s="849">
        <v>1923</v>
      </c>
      <c r="M82" s="849">
        <v>2467849.9900000002</v>
      </c>
      <c r="N82" s="832">
        <v>1</v>
      </c>
      <c r="O82" s="832">
        <v>1283.3333281331254</v>
      </c>
      <c r="P82" s="849">
        <v>2273</v>
      </c>
      <c r="Q82" s="849">
        <v>2917016.67</v>
      </c>
      <c r="R82" s="837">
        <v>1.1820072864315385</v>
      </c>
      <c r="S82" s="850">
        <v>1283.3333347998239</v>
      </c>
    </row>
    <row r="83" spans="1:19" ht="14.4" customHeight="1" x14ac:dyDescent="0.3">
      <c r="A83" s="831"/>
      <c r="B83" s="832" t="s">
        <v>3272</v>
      </c>
      <c r="C83" s="832" t="s">
        <v>586</v>
      </c>
      <c r="D83" s="832" t="s">
        <v>3251</v>
      </c>
      <c r="E83" s="832" t="s">
        <v>3269</v>
      </c>
      <c r="F83" s="832" t="s">
        <v>3366</v>
      </c>
      <c r="G83" s="832" t="s">
        <v>3367</v>
      </c>
      <c r="H83" s="849">
        <v>9</v>
      </c>
      <c r="I83" s="849">
        <v>4200</v>
      </c>
      <c r="J83" s="832">
        <v>1</v>
      </c>
      <c r="K83" s="832">
        <v>466.66666666666669</v>
      </c>
      <c r="L83" s="849">
        <v>9</v>
      </c>
      <c r="M83" s="849">
        <v>4200</v>
      </c>
      <c r="N83" s="832">
        <v>1</v>
      </c>
      <c r="O83" s="832">
        <v>466.66666666666669</v>
      </c>
      <c r="P83" s="849">
        <v>8</v>
      </c>
      <c r="Q83" s="849">
        <v>3733.34</v>
      </c>
      <c r="R83" s="837">
        <v>0.88889047619047623</v>
      </c>
      <c r="S83" s="850">
        <v>466.66750000000002</v>
      </c>
    </row>
    <row r="84" spans="1:19" ht="14.4" customHeight="1" x14ac:dyDescent="0.3">
      <c r="A84" s="831"/>
      <c r="B84" s="832" t="s">
        <v>3272</v>
      </c>
      <c r="C84" s="832" t="s">
        <v>586</v>
      </c>
      <c r="D84" s="832" t="s">
        <v>3251</v>
      </c>
      <c r="E84" s="832" t="s">
        <v>3269</v>
      </c>
      <c r="F84" s="832" t="s">
        <v>3368</v>
      </c>
      <c r="G84" s="832" t="s">
        <v>3369</v>
      </c>
      <c r="H84" s="849">
        <v>220</v>
      </c>
      <c r="I84" s="849">
        <v>25666.660000000003</v>
      </c>
      <c r="J84" s="832">
        <v>0.91666675595241298</v>
      </c>
      <c r="K84" s="832">
        <v>116.66663636363639</v>
      </c>
      <c r="L84" s="849">
        <v>240</v>
      </c>
      <c r="M84" s="849">
        <v>27999.989999999998</v>
      </c>
      <c r="N84" s="832">
        <v>1</v>
      </c>
      <c r="O84" s="832">
        <v>116.666625</v>
      </c>
      <c r="P84" s="849">
        <v>225</v>
      </c>
      <c r="Q84" s="849">
        <v>26249.989999999998</v>
      </c>
      <c r="R84" s="837">
        <v>0.93749997767856341</v>
      </c>
      <c r="S84" s="850">
        <v>116.66662222222222</v>
      </c>
    </row>
    <row r="85" spans="1:19" ht="14.4" customHeight="1" x14ac:dyDescent="0.3">
      <c r="A85" s="831"/>
      <c r="B85" s="832" t="s">
        <v>3272</v>
      </c>
      <c r="C85" s="832" t="s">
        <v>586</v>
      </c>
      <c r="D85" s="832" t="s">
        <v>3251</v>
      </c>
      <c r="E85" s="832" t="s">
        <v>3269</v>
      </c>
      <c r="F85" s="832" t="s">
        <v>3370</v>
      </c>
      <c r="G85" s="832" t="s">
        <v>3371</v>
      </c>
      <c r="H85" s="849">
        <v>0</v>
      </c>
      <c r="I85" s="849">
        <v>0</v>
      </c>
      <c r="J85" s="832">
        <v>0</v>
      </c>
      <c r="K85" s="832"/>
      <c r="L85" s="849">
        <v>1</v>
      </c>
      <c r="M85" s="849">
        <v>466.67</v>
      </c>
      <c r="N85" s="832">
        <v>1</v>
      </c>
      <c r="O85" s="832">
        <v>466.67</v>
      </c>
      <c r="P85" s="849"/>
      <c r="Q85" s="849"/>
      <c r="R85" s="837"/>
      <c r="S85" s="850"/>
    </row>
    <row r="86" spans="1:19" ht="14.4" customHeight="1" x14ac:dyDescent="0.3">
      <c r="A86" s="831"/>
      <c r="B86" s="832" t="s">
        <v>3272</v>
      </c>
      <c r="C86" s="832" t="s">
        <v>586</v>
      </c>
      <c r="D86" s="832" t="s">
        <v>3251</v>
      </c>
      <c r="E86" s="832" t="s">
        <v>3269</v>
      </c>
      <c r="F86" s="832" t="s">
        <v>3270</v>
      </c>
      <c r="G86" s="832" t="s">
        <v>3271</v>
      </c>
      <c r="H86" s="849">
        <v>5</v>
      </c>
      <c r="I86" s="849">
        <v>1638.8999999999999</v>
      </c>
      <c r="J86" s="832">
        <v>2.3790790848914178</v>
      </c>
      <c r="K86" s="832">
        <v>327.78</v>
      </c>
      <c r="L86" s="849">
        <v>2</v>
      </c>
      <c r="M86" s="849">
        <v>688.88</v>
      </c>
      <c r="N86" s="832">
        <v>1</v>
      </c>
      <c r="O86" s="832">
        <v>344.44</v>
      </c>
      <c r="P86" s="849">
        <v>1</v>
      </c>
      <c r="Q86" s="849">
        <v>344.44</v>
      </c>
      <c r="R86" s="837">
        <v>0.5</v>
      </c>
      <c r="S86" s="850">
        <v>344.44</v>
      </c>
    </row>
    <row r="87" spans="1:19" ht="14.4" customHeight="1" x14ac:dyDescent="0.3">
      <c r="A87" s="831"/>
      <c r="B87" s="832" t="s">
        <v>3272</v>
      </c>
      <c r="C87" s="832" t="s">
        <v>586</v>
      </c>
      <c r="D87" s="832" t="s">
        <v>3251</v>
      </c>
      <c r="E87" s="832" t="s">
        <v>3269</v>
      </c>
      <c r="F87" s="832" t="s">
        <v>3372</v>
      </c>
      <c r="G87" s="832" t="s">
        <v>3373</v>
      </c>
      <c r="H87" s="849">
        <v>8</v>
      </c>
      <c r="I87" s="849">
        <v>6666.67</v>
      </c>
      <c r="J87" s="832">
        <v>0.57142869387751605</v>
      </c>
      <c r="K87" s="832">
        <v>833.33375000000001</v>
      </c>
      <c r="L87" s="849">
        <v>14</v>
      </c>
      <c r="M87" s="849">
        <v>11666.67</v>
      </c>
      <c r="N87" s="832">
        <v>1</v>
      </c>
      <c r="O87" s="832">
        <v>833.33357142857142</v>
      </c>
      <c r="P87" s="849">
        <v>19</v>
      </c>
      <c r="Q87" s="849">
        <v>15833.32</v>
      </c>
      <c r="R87" s="837">
        <v>1.3571413265310495</v>
      </c>
      <c r="S87" s="850">
        <v>833.33263157894737</v>
      </c>
    </row>
    <row r="88" spans="1:19" ht="14.4" customHeight="1" x14ac:dyDescent="0.3">
      <c r="A88" s="831"/>
      <c r="B88" s="832" t="s">
        <v>3272</v>
      </c>
      <c r="C88" s="832" t="s">
        <v>586</v>
      </c>
      <c r="D88" s="832" t="s">
        <v>3251</v>
      </c>
      <c r="E88" s="832" t="s">
        <v>3269</v>
      </c>
      <c r="F88" s="832" t="s">
        <v>3374</v>
      </c>
      <c r="G88" s="832" t="s">
        <v>3375</v>
      </c>
      <c r="H88" s="849"/>
      <c r="I88" s="849"/>
      <c r="J88" s="832"/>
      <c r="K88" s="832"/>
      <c r="L88" s="849">
        <v>2</v>
      </c>
      <c r="M88" s="849">
        <v>584.44000000000005</v>
      </c>
      <c r="N88" s="832">
        <v>1</v>
      </c>
      <c r="O88" s="832">
        <v>292.22000000000003</v>
      </c>
      <c r="P88" s="849"/>
      <c r="Q88" s="849"/>
      <c r="R88" s="837"/>
      <c r="S88" s="850"/>
    </row>
    <row r="89" spans="1:19" ht="14.4" customHeight="1" x14ac:dyDescent="0.3">
      <c r="A89" s="831"/>
      <c r="B89" s="832" t="s">
        <v>3272</v>
      </c>
      <c r="C89" s="832" t="s">
        <v>586</v>
      </c>
      <c r="D89" s="832" t="s">
        <v>3251</v>
      </c>
      <c r="E89" s="832" t="s">
        <v>3269</v>
      </c>
      <c r="F89" s="832" t="s">
        <v>3376</v>
      </c>
      <c r="G89" s="832" t="s">
        <v>3377</v>
      </c>
      <c r="H89" s="849">
        <v>30</v>
      </c>
      <c r="I89" s="849">
        <v>166.67000000000002</v>
      </c>
      <c r="J89" s="832">
        <v>0.9374543000168738</v>
      </c>
      <c r="K89" s="832">
        <v>5.5556666666666672</v>
      </c>
      <c r="L89" s="849">
        <v>32</v>
      </c>
      <c r="M89" s="849">
        <v>177.79000000000002</v>
      </c>
      <c r="N89" s="832">
        <v>1</v>
      </c>
      <c r="O89" s="832">
        <v>5.5559375000000006</v>
      </c>
      <c r="P89" s="849">
        <v>33</v>
      </c>
      <c r="Q89" s="849">
        <v>183.33</v>
      </c>
      <c r="R89" s="837">
        <v>1.0311603577254063</v>
      </c>
      <c r="S89" s="850">
        <v>5.5554545454545456</v>
      </c>
    </row>
    <row r="90" spans="1:19" ht="14.4" customHeight="1" x14ac:dyDescent="0.3">
      <c r="A90" s="831"/>
      <c r="B90" s="832" t="s">
        <v>3272</v>
      </c>
      <c r="C90" s="832" t="s">
        <v>586</v>
      </c>
      <c r="D90" s="832" t="s">
        <v>3251</v>
      </c>
      <c r="E90" s="832" t="s">
        <v>3269</v>
      </c>
      <c r="F90" s="832" t="s">
        <v>3376</v>
      </c>
      <c r="G90" s="832" t="s">
        <v>3331</v>
      </c>
      <c r="H90" s="849">
        <v>17</v>
      </c>
      <c r="I90" s="849">
        <v>94.44</v>
      </c>
      <c r="J90" s="832">
        <v>0.73914064334350782</v>
      </c>
      <c r="K90" s="832">
        <v>5.5552941176470583</v>
      </c>
      <c r="L90" s="849">
        <v>23</v>
      </c>
      <c r="M90" s="849">
        <v>127.77</v>
      </c>
      <c r="N90" s="832">
        <v>1</v>
      </c>
      <c r="O90" s="832">
        <v>5.5552173913043479</v>
      </c>
      <c r="P90" s="849">
        <v>14</v>
      </c>
      <c r="Q90" s="849">
        <v>77.77</v>
      </c>
      <c r="R90" s="837">
        <v>0.60867183219848164</v>
      </c>
      <c r="S90" s="850">
        <v>5.5549999999999997</v>
      </c>
    </row>
    <row r="91" spans="1:19" ht="14.4" customHeight="1" x14ac:dyDescent="0.3">
      <c r="A91" s="831"/>
      <c r="B91" s="832" t="s">
        <v>3272</v>
      </c>
      <c r="C91" s="832" t="s">
        <v>586</v>
      </c>
      <c r="D91" s="832" t="s">
        <v>3251</v>
      </c>
      <c r="E91" s="832" t="s">
        <v>3269</v>
      </c>
      <c r="F91" s="832" t="s">
        <v>3378</v>
      </c>
      <c r="G91" s="832" t="s">
        <v>3379</v>
      </c>
      <c r="H91" s="849"/>
      <c r="I91" s="849"/>
      <c r="J91" s="832"/>
      <c r="K91" s="832"/>
      <c r="L91" s="849">
        <v>2</v>
      </c>
      <c r="M91" s="849">
        <v>444.44</v>
      </c>
      <c r="N91" s="832">
        <v>1</v>
      </c>
      <c r="O91" s="832">
        <v>222.22</v>
      </c>
      <c r="P91" s="849"/>
      <c r="Q91" s="849"/>
      <c r="R91" s="837"/>
      <c r="S91" s="850"/>
    </row>
    <row r="92" spans="1:19" ht="14.4" customHeight="1" x14ac:dyDescent="0.3">
      <c r="A92" s="831"/>
      <c r="B92" s="832" t="s">
        <v>3272</v>
      </c>
      <c r="C92" s="832" t="s">
        <v>586</v>
      </c>
      <c r="D92" s="832" t="s">
        <v>3251</v>
      </c>
      <c r="E92" s="832" t="s">
        <v>3269</v>
      </c>
      <c r="F92" s="832" t="s">
        <v>3380</v>
      </c>
      <c r="G92" s="832" t="s">
        <v>3381</v>
      </c>
      <c r="H92" s="849">
        <v>0</v>
      </c>
      <c r="I92" s="849">
        <v>0</v>
      </c>
      <c r="J92" s="832"/>
      <c r="K92" s="832"/>
      <c r="L92" s="849"/>
      <c r="M92" s="849"/>
      <c r="N92" s="832"/>
      <c r="O92" s="832"/>
      <c r="P92" s="849">
        <v>0</v>
      </c>
      <c r="Q92" s="849">
        <v>0</v>
      </c>
      <c r="R92" s="837"/>
      <c r="S92" s="850"/>
    </row>
    <row r="93" spans="1:19" ht="14.4" customHeight="1" x14ac:dyDescent="0.3">
      <c r="A93" s="831"/>
      <c r="B93" s="832" t="s">
        <v>3272</v>
      </c>
      <c r="C93" s="832" t="s">
        <v>586</v>
      </c>
      <c r="D93" s="832" t="s">
        <v>3251</v>
      </c>
      <c r="E93" s="832" t="s">
        <v>3269</v>
      </c>
      <c r="F93" s="832" t="s">
        <v>3382</v>
      </c>
      <c r="G93" s="832" t="s">
        <v>3383</v>
      </c>
      <c r="H93" s="849"/>
      <c r="I93" s="849"/>
      <c r="J93" s="832"/>
      <c r="K93" s="832"/>
      <c r="L93" s="849"/>
      <c r="M93" s="849"/>
      <c r="N93" s="832"/>
      <c r="O93" s="832"/>
      <c r="P93" s="849">
        <v>1</v>
      </c>
      <c r="Q93" s="849">
        <v>233.33</v>
      </c>
      <c r="R93" s="837"/>
      <c r="S93" s="850">
        <v>233.33</v>
      </c>
    </row>
    <row r="94" spans="1:19" ht="14.4" customHeight="1" x14ac:dyDescent="0.3">
      <c r="A94" s="831"/>
      <c r="B94" s="832" t="s">
        <v>3272</v>
      </c>
      <c r="C94" s="832" t="s">
        <v>586</v>
      </c>
      <c r="D94" s="832" t="s">
        <v>3251</v>
      </c>
      <c r="E94" s="832" t="s">
        <v>3269</v>
      </c>
      <c r="F94" s="832" t="s">
        <v>3384</v>
      </c>
      <c r="G94" s="832" t="s">
        <v>3385</v>
      </c>
      <c r="H94" s="849">
        <v>0</v>
      </c>
      <c r="I94" s="849">
        <v>0</v>
      </c>
      <c r="J94" s="832"/>
      <c r="K94" s="832"/>
      <c r="L94" s="849"/>
      <c r="M94" s="849"/>
      <c r="N94" s="832"/>
      <c r="O94" s="832"/>
      <c r="P94" s="849"/>
      <c r="Q94" s="849"/>
      <c r="R94" s="837"/>
      <c r="S94" s="850"/>
    </row>
    <row r="95" spans="1:19" ht="14.4" customHeight="1" x14ac:dyDescent="0.3">
      <c r="A95" s="831"/>
      <c r="B95" s="832" t="s">
        <v>3272</v>
      </c>
      <c r="C95" s="832" t="s">
        <v>586</v>
      </c>
      <c r="D95" s="832" t="s">
        <v>1416</v>
      </c>
      <c r="E95" s="832" t="s">
        <v>3269</v>
      </c>
      <c r="F95" s="832" t="s">
        <v>3342</v>
      </c>
      <c r="G95" s="832" t="s">
        <v>3343</v>
      </c>
      <c r="H95" s="849">
        <v>1</v>
      </c>
      <c r="I95" s="849">
        <v>455.56</v>
      </c>
      <c r="J95" s="832"/>
      <c r="K95" s="832">
        <v>455.56</v>
      </c>
      <c r="L95" s="849"/>
      <c r="M95" s="849"/>
      <c r="N95" s="832"/>
      <c r="O95" s="832"/>
      <c r="P95" s="849"/>
      <c r="Q95" s="849"/>
      <c r="R95" s="837"/>
      <c r="S95" s="850"/>
    </row>
    <row r="96" spans="1:19" ht="14.4" customHeight="1" x14ac:dyDescent="0.3">
      <c r="A96" s="831"/>
      <c r="B96" s="832" t="s">
        <v>3272</v>
      </c>
      <c r="C96" s="832" t="s">
        <v>586</v>
      </c>
      <c r="D96" s="832" t="s">
        <v>1416</v>
      </c>
      <c r="E96" s="832" t="s">
        <v>3269</v>
      </c>
      <c r="F96" s="832" t="s">
        <v>3354</v>
      </c>
      <c r="G96" s="832" t="s">
        <v>3355</v>
      </c>
      <c r="H96" s="849">
        <v>1</v>
      </c>
      <c r="I96" s="849">
        <v>88.89</v>
      </c>
      <c r="J96" s="832"/>
      <c r="K96" s="832">
        <v>88.89</v>
      </c>
      <c r="L96" s="849"/>
      <c r="M96" s="849"/>
      <c r="N96" s="832"/>
      <c r="O96" s="832"/>
      <c r="P96" s="849"/>
      <c r="Q96" s="849"/>
      <c r="R96" s="837"/>
      <c r="S96" s="850"/>
    </row>
    <row r="97" spans="1:19" ht="14.4" customHeight="1" x14ac:dyDescent="0.3">
      <c r="A97" s="831"/>
      <c r="B97" s="832" t="s">
        <v>3272</v>
      </c>
      <c r="C97" s="832" t="s">
        <v>586</v>
      </c>
      <c r="D97" s="832" t="s">
        <v>1418</v>
      </c>
      <c r="E97" s="832" t="s">
        <v>3269</v>
      </c>
      <c r="F97" s="832" t="s">
        <v>3306</v>
      </c>
      <c r="G97" s="832" t="s">
        <v>3307</v>
      </c>
      <c r="H97" s="849"/>
      <c r="I97" s="849"/>
      <c r="J97" s="832"/>
      <c r="K97" s="832"/>
      <c r="L97" s="849">
        <v>1</v>
      </c>
      <c r="M97" s="849">
        <v>116.67</v>
      </c>
      <c r="N97" s="832">
        <v>1</v>
      </c>
      <c r="O97" s="832">
        <v>116.67</v>
      </c>
      <c r="P97" s="849"/>
      <c r="Q97" s="849"/>
      <c r="R97" s="837"/>
      <c r="S97" s="850"/>
    </row>
    <row r="98" spans="1:19" ht="14.4" customHeight="1" x14ac:dyDescent="0.3">
      <c r="A98" s="831"/>
      <c r="B98" s="832" t="s">
        <v>3272</v>
      </c>
      <c r="C98" s="832" t="s">
        <v>586</v>
      </c>
      <c r="D98" s="832" t="s">
        <v>1418</v>
      </c>
      <c r="E98" s="832" t="s">
        <v>3269</v>
      </c>
      <c r="F98" s="832" t="s">
        <v>3320</v>
      </c>
      <c r="G98" s="832" t="s">
        <v>3321</v>
      </c>
      <c r="H98" s="849"/>
      <c r="I98" s="849"/>
      <c r="J98" s="832"/>
      <c r="K98" s="832"/>
      <c r="L98" s="849">
        <v>2</v>
      </c>
      <c r="M98" s="849">
        <v>1166.67</v>
      </c>
      <c r="N98" s="832">
        <v>1</v>
      </c>
      <c r="O98" s="832">
        <v>583.33500000000004</v>
      </c>
      <c r="P98" s="849"/>
      <c r="Q98" s="849"/>
      <c r="R98" s="837"/>
      <c r="S98" s="850"/>
    </row>
    <row r="99" spans="1:19" ht="14.4" customHeight="1" x14ac:dyDescent="0.3">
      <c r="A99" s="831"/>
      <c r="B99" s="832" t="s">
        <v>3272</v>
      </c>
      <c r="C99" s="832" t="s">
        <v>586</v>
      </c>
      <c r="D99" s="832" t="s">
        <v>1418</v>
      </c>
      <c r="E99" s="832" t="s">
        <v>3269</v>
      </c>
      <c r="F99" s="832" t="s">
        <v>3338</v>
      </c>
      <c r="G99" s="832" t="s">
        <v>3339</v>
      </c>
      <c r="H99" s="849"/>
      <c r="I99" s="849"/>
      <c r="J99" s="832"/>
      <c r="K99" s="832"/>
      <c r="L99" s="849">
        <v>2</v>
      </c>
      <c r="M99" s="849">
        <v>611.11</v>
      </c>
      <c r="N99" s="832">
        <v>1</v>
      </c>
      <c r="O99" s="832">
        <v>305.55500000000001</v>
      </c>
      <c r="P99" s="849"/>
      <c r="Q99" s="849"/>
      <c r="R99" s="837"/>
      <c r="S99" s="850"/>
    </row>
    <row r="100" spans="1:19" ht="14.4" customHeight="1" x14ac:dyDescent="0.3">
      <c r="A100" s="831"/>
      <c r="B100" s="832" t="s">
        <v>3272</v>
      </c>
      <c r="C100" s="832" t="s">
        <v>586</v>
      </c>
      <c r="D100" s="832" t="s">
        <v>1418</v>
      </c>
      <c r="E100" s="832" t="s">
        <v>3269</v>
      </c>
      <c r="F100" s="832" t="s">
        <v>3342</v>
      </c>
      <c r="G100" s="832" t="s">
        <v>3343</v>
      </c>
      <c r="H100" s="849"/>
      <c r="I100" s="849"/>
      <c r="J100" s="832"/>
      <c r="K100" s="832"/>
      <c r="L100" s="849">
        <v>3</v>
      </c>
      <c r="M100" s="849">
        <v>1366.67</v>
      </c>
      <c r="N100" s="832">
        <v>1</v>
      </c>
      <c r="O100" s="832">
        <v>455.55666666666667</v>
      </c>
      <c r="P100" s="849"/>
      <c r="Q100" s="849"/>
      <c r="R100" s="837"/>
      <c r="S100" s="850"/>
    </row>
    <row r="101" spans="1:19" ht="14.4" customHeight="1" x14ac:dyDescent="0.3">
      <c r="A101" s="831"/>
      <c r="B101" s="832" t="s">
        <v>3272</v>
      </c>
      <c r="C101" s="832" t="s">
        <v>586</v>
      </c>
      <c r="D101" s="832" t="s">
        <v>1418</v>
      </c>
      <c r="E101" s="832" t="s">
        <v>3269</v>
      </c>
      <c r="F101" s="832" t="s">
        <v>3348</v>
      </c>
      <c r="G101" s="832" t="s">
        <v>3349</v>
      </c>
      <c r="H101" s="849"/>
      <c r="I101" s="849"/>
      <c r="J101" s="832"/>
      <c r="K101" s="832"/>
      <c r="L101" s="849">
        <v>2</v>
      </c>
      <c r="M101" s="849">
        <v>155.56</v>
      </c>
      <c r="N101" s="832">
        <v>1</v>
      </c>
      <c r="O101" s="832">
        <v>77.78</v>
      </c>
      <c r="P101" s="849"/>
      <c r="Q101" s="849"/>
      <c r="R101" s="837"/>
      <c r="S101" s="850"/>
    </row>
    <row r="102" spans="1:19" ht="14.4" customHeight="1" x14ac:dyDescent="0.3">
      <c r="A102" s="831"/>
      <c r="B102" s="832" t="s">
        <v>3272</v>
      </c>
      <c r="C102" s="832" t="s">
        <v>586</v>
      </c>
      <c r="D102" s="832" t="s">
        <v>1419</v>
      </c>
      <c r="E102" s="832" t="s">
        <v>3269</v>
      </c>
      <c r="F102" s="832" t="s">
        <v>3270</v>
      </c>
      <c r="G102" s="832" t="s">
        <v>3271</v>
      </c>
      <c r="H102" s="849">
        <v>2</v>
      </c>
      <c r="I102" s="849">
        <v>655.56</v>
      </c>
      <c r="J102" s="832"/>
      <c r="K102" s="832">
        <v>327.78</v>
      </c>
      <c r="L102" s="849"/>
      <c r="M102" s="849"/>
      <c r="N102" s="832"/>
      <c r="O102" s="832"/>
      <c r="P102" s="849"/>
      <c r="Q102" s="849"/>
      <c r="R102" s="837"/>
      <c r="S102" s="850"/>
    </row>
    <row r="103" spans="1:19" ht="14.4" customHeight="1" x14ac:dyDescent="0.3">
      <c r="A103" s="831"/>
      <c r="B103" s="832" t="s">
        <v>3272</v>
      </c>
      <c r="C103" s="832" t="s">
        <v>586</v>
      </c>
      <c r="D103" s="832" t="s">
        <v>1420</v>
      </c>
      <c r="E103" s="832" t="s">
        <v>3269</v>
      </c>
      <c r="F103" s="832" t="s">
        <v>3306</v>
      </c>
      <c r="G103" s="832" t="s">
        <v>3307</v>
      </c>
      <c r="H103" s="849">
        <v>1</v>
      </c>
      <c r="I103" s="849">
        <v>111.11</v>
      </c>
      <c r="J103" s="832">
        <v>0.95234421873660746</v>
      </c>
      <c r="K103" s="832">
        <v>111.11</v>
      </c>
      <c r="L103" s="849">
        <v>1</v>
      </c>
      <c r="M103" s="849">
        <v>116.67</v>
      </c>
      <c r="N103" s="832">
        <v>1</v>
      </c>
      <c r="O103" s="832">
        <v>116.67</v>
      </c>
      <c r="P103" s="849"/>
      <c r="Q103" s="849"/>
      <c r="R103" s="837"/>
      <c r="S103" s="850"/>
    </row>
    <row r="104" spans="1:19" ht="14.4" customHeight="1" x14ac:dyDescent="0.3">
      <c r="A104" s="831"/>
      <c r="B104" s="832" t="s">
        <v>3272</v>
      </c>
      <c r="C104" s="832" t="s">
        <v>586</v>
      </c>
      <c r="D104" s="832" t="s">
        <v>1420</v>
      </c>
      <c r="E104" s="832" t="s">
        <v>3269</v>
      </c>
      <c r="F104" s="832" t="s">
        <v>3318</v>
      </c>
      <c r="G104" s="832" t="s">
        <v>3319</v>
      </c>
      <c r="H104" s="849">
        <v>1</v>
      </c>
      <c r="I104" s="849">
        <v>186.67</v>
      </c>
      <c r="J104" s="832"/>
      <c r="K104" s="832">
        <v>186.67</v>
      </c>
      <c r="L104" s="849"/>
      <c r="M104" s="849"/>
      <c r="N104" s="832"/>
      <c r="O104" s="832"/>
      <c r="P104" s="849"/>
      <c r="Q104" s="849"/>
      <c r="R104" s="837"/>
      <c r="S104" s="850"/>
    </row>
    <row r="105" spans="1:19" ht="14.4" customHeight="1" x14ac:dyDescent="0.3">
      <c r="A105" s="831"/>
      <c r="B105" s="832" t="s">
        <v>3272</v>
      </c>
      <c r="C105" s="832" t="s">
        <v>586</v>
      </c>
      <c r="D105" s="832" t="s">
        <v>1420</v>
      </c>
      <c r="E105" s="832" t="s">
        <v>3269</v>
      </c>
      <c r="F105" s="832" t="s">
        <v>3320</v>
      </c>
      <c r="G105" s="832" t="s">
        <v>3321</v>
      </c>
      <c r="H105" s="849">
        <v>1</v>
      </c>
      <c r="I105" s="849">
        <v>583.33000000000004</v>
      </c>
      <c r="J105" s="832">
        <v>0.49999571429795914</v>
      </c>
      <c r="K105" s="832">
        <v>583.33000000000004</v>
      </c>
      <c r="L105" s="849">
        <v>2</v>
      </c>
      <c r="M105" s="849">
        <v>1166.67</v>
      </c>
      <c r="N105" s="832">
        <v>1</v>
      </c>
      <c r="O105" s="832">
        <v>583.33500000000004</v>
      </c>
      <c r="P105" s="849"/>
      <c r="Q105" s="849"/>
      <c r="R105" s="837"/>
      <c r="S105" s="850"/>
    </row>
    <row r="106" spans="1:19" ht="14.4" customHeight="1" x14ac:dyDescent="0.3">
      <c r="A106" s="831"/>
      <c r="B106" s="832" t="s">
        <v>3272</v>
      </c>
      <c r="C106" s="832" t="s">
        <v>586</v>
      </c>
      <c r="D106" s="832" t="s">
        <v>1420</v>
      </c>
      <c r="E106" s="832" t="s">
        <v>3269</v>
      </c>
      <c r="F106" s="832" t="s">
        <v>3322</v>
      </c>
      <c r="G106" s="832" t="s">
        <v>3323</v>
      </c>
      <c r="H106" s="849"/>
      <c r="I106" s="849"/>
      <c r="J106" s="832"/>
      <c r="K106" s="832"/>
      <c r="L106" s="849"/>
      <c r="M106" s="849"/>
      <c r="N106" s="832"/>
      <c r="O106" s="832"/>
      <c r="P106" s="849">
        <v>1</v>
      </c>
      <c r="Q106" s="849">
        <v>466.67</v>
      </c>
      <c r="R106" s="837"/>
      <c r="S106" s="850">
        <v>466.67</v>
      </c>
    </row>
    <row r="107" spans="1:19" ht="14.4" customHeight="1" x14ac:dyDescent="0.3">
      <c r="A107" s="831"/>
      <c r="B107" s="832" t="s">
        <v>3272</v>
      </c>
      <c r="C107" s="832" t="s">
        <v>586</v>
      </c>
      <c r="D107" s="832" t="s">
        <v>1420</v>
      </c>
      <c r="E107" s="832" t="s">
        <v>3269</v>
      </c>
      <c r="F107" s="832" t="s">
        <v>3327</v>
      </c>
      <c r="G107" s="832" t="s">
        <v>3328</v>
      </c>
      <c r="H107" s="849">
        <v>2</v>
      </c>
      <c r="I107" s="849">
        <v>100</v>
      </c>
      <c r="J107" s="832"/>
      <c r="K107" s="832">
        <v>50</v>
      </c>
      <c r="L107" s="849"/>
      <c r="M107" s="849"/>
      <c r="N107" s="832"/>
      <c r="O107" s="832"/>
      <c r="P107" s="849"/>
      <c r="Q107" s="849"/>
      <c r="R107" s="837"/>
      <c r="S107" s="850"/>
    </row>
    <row r="108" spans="1:19" ht="14.4" customHeight="1" x14ac:dyDescent="0.3">
      <c r="A108" s="831"/>
      <c r="B108" s="832" t="s">
        <v>3272</v>
      </c>
      <c r="C108" s="832" t="s">
        <v>586</v>
      </c>
      <c r="D108" s="832" t="s">
        <v>1420</v>
      </c>
      <c r="E108" s="832" t="s">
        <v>3269</v>
      </c>
      <c r="F108" s="832" t="s">
        <v>3338</v>
      </c>
      <c r="G108" s="832" t="s">
        <v>3339</v>
      </c>
      <c r="H108" s="849">
        <v>1</v>
      </c>
      <c r="I108" s="849">
        <v>305.56</v>
      </c>
      <c r="J108" s="832">
        <v>1</v>
      </c>
      <c r="K108" s="832">
        <v>305.56</v>
      </c>
      <c r="L108" s="849">
        <v>1</v>
      </c>
      <c r="M108" s="849">
        <v>305.56</v>
      </c>
      <c r="N108" s="832">
        <v>1</v>
      </c>
      <c r="O108" s="832">
        <v>305.56</v>
      </c>
      <c r="P108" s="849"/>
      <c r="Q108" s="849"/>
      <c r="R108" s="837"/>
      <c r="S108" s="850"/>
    </row>
    <row r="109" spans="1:19" ht="14.4" customHeight="1" x14ac:dyDescent="0.3">
      <c r="A109" s="831"/>
      <c r="B109" s="832" t="s">
        <v>3272</v>
      </c>
      <c r="C109" s="832" t="s">
        <v>586</v>
      </c>
      <c r="D109" s="832" t="s">
        <v>1420</v>
      </c>
      <c r="E109" s="832" t="s">
        <v>3269</v>
      </c>
      <c r="F109" s="832" t="s">
        <v>3342</v>
      </c>
      <c r="G109" s="832" t="s">
        <v>3343</v>
      </c>
      <c r="H109" s="849">
        <v>3</v>
      </c>
      <c r="I109" s="849">
        <v>1366.67</v>
      </c>
      <c r="J109" s="832">
        <v>1.5000054878115705</v>
      </c>
      <c r="K109" s="832">
        <v>455.55666666666667</v>
      </c>
      <c r="L109" s="849">
        <v>2</v>
      </c>
      <c r="M109" s="849">
        <v>911.11</v>
      </c>
      <c r="N109" s="832">
        <v>1</v>
      </c>
      <c r="O109" s="832">
        <v>455.55500000000001</v>
      </c>
      <c r="P109" s="849">
        <v>1</v>
      </c>
      <c r="Q109" s="849">
        <v>455.56</v>
      </c>
      <c r="R109" s="837">
        <v>0.5000054878115705</v>
      </c>
      <c r="S109" s="850">
        <v>455.56</v>
      </c>
    </row>
    <row r="110" spans="1:19" ht="14.4" customHeight="1" x14ac:dyDescent="0.3">
      <c r="A110" s="831"/>
      <c r="B110" s="832" t="s">
        <v>3272</v>
      </c>
      <c r="C110" s="832" t="s">
        <v>586</v>
      </c>
      <c r="D110" s="832" t="s">
        <v>1420</v>
      </c>
      <c r="E110" s="832" t="s">
        <v>3269</v>
      </c>
      <c r="F110" s="832" t="s">
        <v>3344</v>
      </c>
      <c r="G110" s="832" t="s">
        <v>3345</v>
      </c>
      <c r="H110" s="849">
        <v>1</v>
      </c>
      <c r="I110" s="849">
        <v>0</v>
      </c>
      <c r="J110" s="832"/>
      <c r="K110" s="832">
        <v>0</v>
      </c>
      <c r="L110" s="849"/>
      <c r="M110" s="849"/>
      <c r="N110" s="832"/>
      <c r="O110" s="832"/>
      <c r="P110" s="849"/>
      <c r="Q110" s="849"/>
      <c r="R110" s="837"/>
      <c r="S110" s="850"/>
    </row>
    <row r="111" spans="1:19" ht="14.4" customHeight="1" x14ac:dyDescent="0.3">
      <c r="A111" s="831"/>
      <c r="B111" s="832" t="s">
        <v>3272</v>
      </c>
      <c r="C111" s="832" t="s">
        <v>586</v>
      </c>
      <c r="D111" s="832" t="s">
        <v>1420</v>
      </c>
      <c r="E111" s="832" t="s">
        <v>3269</v>
      </c>
      <c r="F111" s="832" t="s">
        <v>3348</v>
      </c>
      <c r="G111" s="832" t="s">
        <v>3349</v>
      </c>
      <c r="H111" s="849">
        <v>1</v>
      </c>
      <c r="I111" s="849">
        <v>77.78</v>
      </c>
      <c r="J111" s="832">
        <v>1</v>
      </c>
      <c r="K111" s="832">
        <v>77.78</v>
      </c>
      <c r="L111" s="849">
        <v>1</v>
      </c>
      <c r="M111" s="849">
        <v>77.78</v>
      </c>
      <c r="N111" s="832">
        <v>1</v>
      </c>
      <c r="O111" s="832">
        <v>77.78</v>
      </c>
      <c r="P111" s="849"/>
      <c r="Q111" s="849"/>
      <c r="R111" s="837"/>
      <c r="S111" s="850"/>
    </row>
    <row r="112" spans="1:19" ht="14.4" customHeight="1" x14ac:dyDescent="0.3">
      <c r="A112" s="831"/>
      <c r="B112" s="832" t="s">
        <v>3272</v>
      </c>
      <c r="C112" s="832" t="s">
        <v>586</v>
      </c>
      <c r="D112" s="832" t="s">
        <v>1420</v>
      </c>
      <c r="E112" s="832" t="s">
        <v>3269</v>
      </c>
      <c r="F112" s="832" t="s">
        <v>3354</v>
      </c>
      <c r="G112" s="832" t="s">
        <v>3355</v>
      </c>
      <c r="H112" s="849">
        <v>2</v>
      </c>
      <c r="I112" s="849">
        <v>177.78</v>
      </c>
      <c r="J112" s="832">
        <v>1.8824650571791615</v>
      </c>
      <c r="K112" s="832">
        <v>88.89</v>
      </c>
      <c r="L112" s="849">
        <v>1</v>
      </c>
      <c r="M112" s="849">
        <v>94.44</v>
      </c>
      <c r="N112" s="832">
        <v>1</v>
      </c>
      <c r="O112" s="832">
        <v>94.44</v>
      </c>
      <c r="P112" s="849">
        <v>2</v>
      </c>
      <c r="Q112" s="849">
        <v>188.88</v>
      </c>
      <c r="R112" s="837">
        <v>2</v>
      </c>
      <c r="S112" s="850">
        <v>94.44</v>
      </c>
    </row>
    <row r="113" spans="1:19" ht="14.4" customHeight="1" x14ac:dyDescent="0.3">
      <c r="A113" s="831"/>
      <c r="B113" s="832" t="s">
        <v>3272</v>
      </c>
      <c r="C113" s="832" t="s">
        <v>586</v>
      </c>
      <c r="D113" s="832" t="s">
        <v>1420</v>
      </c>
      <c r="E113" s="832" t="s">
        <v>3269</v>
      </c>
      <c r="F113" s="832" t="s">
        <v>3368</v>
      </c>
      <c r="G113" s="832" t="s">
        <v>3369</v>
      </c>
      <c r="H113" s="849">
        <v>0</v>
      </c>
      <c r="I113" s="849">
        <v>0</v>
      </c>
      <c r="J113" s="832"/>
      <c r="K113" s="832"/>
      <c r="L113" s="849"/>
      <c r="M113" s="849"/>
      <c r="N113" s="832"/>
      <c r="O113" s="832"/>
      <c r="P113" s="849"/>
      <c r="Q113" s="849"/>
      <c r="R113" s="837"/>
      <c r="S113" s="850"/>
    </row>
    <row r="114" spans="1:19" ht="14.4" customHeight="1" x14ac:dyDescent="0.3">
      <c r="A114" s="831"/>
      <c r="B114" s="832" t="s">
        <v>3272</v>
      </c>
      <c r="C114" s="832" t="s">
        <v>586</v>
      </c>
      <c r="D114" s="832" t="s">
        <v>1420</v>
      </c>
      <c r="E114" s="832" t="s">
        <v>3269</v>
      </c>
      <c r="F114" s="832" t="s">
        <v>3270</v>
      </c>
      <c r="G114" s="832" t="s">
        <v>3271</v>
      </c>
      <c r="H114" s="849">
        <v>1</v>
      </c>
      <c r="I114" s="849">
        <v>327.78</v>
      </c>
      <c r="J114" s="832"/>
      <c r="K114" s="832">
        <v>327.78</v>
      </c>
      <c r="L114" s="849"/>
      <c r="M114" s="849"/>
      <c r="N114" s="832"/>
      <c r="O114" s="832"/>
      <c r="P114" s="849">
        <v>1</v>
      </c>
      <c r="Q114" s="849">
        <v>344.44</v>
      </c>
      <c r="R114" s="837"/>
      <c r="S114" s="850">
        <v>344.44</v>
      </c>
    </row>
    <row r="115" spans="1:19" ht="14.4" customHeight="1" x14ac:dyDescent="0.3">
      <c r="A115" s="831"/>
      <c r="B115" s="832" t="s">
        <v>3272</v>
      </c>
      <c r="C115" s="832" t="s">
        <v>586</v>
      </c>
      <c r="D115" s="832" t="s">
        <v>1421</v>
      </c>
      <c r="E115" s="832" t="s">
        <v>3269</v>
      </c>
      <c r="F115" s="832" t="s">
        <v>3306</v>
      </c>
      <c r="G115" s="832" t="s">
        <v>3307</v>
      </c>
      <c r="H115" s="849">
        <v>1</v>
      </c>
      <c r="I115" s="849">
        <v>111.11</v>
      </c>
      <c r="J115" s="832"/>
      <c r="K115" s="832">
        <v>111.11</v>
      </c>
      <c r="L115" s="849"/>
      <c r="M115" s="849"/>
      <c r="N115" s="832"/>
      <c r="O115" s="832"/>
      <c r="P115" s="849"/>
      <c r="Q115" s="849"/>
      <c r="R115" s="837"/>
      <c r="S115" s="850"/>
    </row>
    <row r="116" spans="1:19" ht="14.4" customHeight="1" x14ac:dyDescent="0.3">
      <c r="A116" s="831"/>
      <c r="B116" s="832" t="s">
        <v>3272</v>
      </c>
      <c r="C116" s="832" t="s">
        <v>586</v>
      </c>
      <c r="D116" s="832" t="s">
        <v>1421</v>
      </c>
      <c r="E116" s="832" t="s">
        <v>3269</v>
      </c>
      <c r="F116" s="832" t="s">
        <v>3318</v>
      </c>
      <c r="G116" s="832" t="s">
        <v>3319</v>
      </c>
      <c r="H116" s="849">
        <v>2</v>
      </c>
      <c r="I116" s="849">
        <v>373.33</v>
      </c>
      <c r="J116" s="832"/>
      <c r="K116" s="832">
        <v>186.66499999999999</v>
      </c>
      <c r="L116" s="849"/>
      <c r="M116" s="849"/>
      <c r="N116" s="832"/>
      <c r="O116" s="832"/>
      <c r="P116" s="849"/>
      <c r="Q116" s="849"/>
      <c r="R116" s="837"/>
      <c r="S116" s="850"/>
    </row>
    <row r="117" spans="1:19" ht="14.4" customHeight="1" x14ac:dyDescent="0.3">
      <c r="A117" s="831"/>
      <c r="B117" s="832" t="s">
        <v>3272</v>
      </c>
      <c r="C117" s="832" t="s">
        <v>586</v>
      </c>
      <c r="D117" s="832" t="s">
        <v>1421</v>
      </c>
      <c r="E117" s="832" t="s">
        <v>3269</v>
      </c>
      <c r="F117" s="832" t="s">
        <v>3342</v>
      </c>
      <c r="G117" s="832" t="s">
        <v>3343</v>
      </c>
      <c r="H117" s="849">
        <v>1</v>
      </c>
      <c r="I117" s="849">
        <v>455.56</v>
      </c>
      <c r="J117" s="832"/>
      <c r="K117" s="832">
        <v>455.56</v>
      </c>
      <c r="L117" s="849"/>
      <c r="M117" s="849"/>
      <c r="N117" s="832"/>
      <c r="O117" s="832"/>
      <c r="P117" s="849">
        <v>1</v>
      </c>
      <c r="Q117" s="849">
        <v>455.56</v>
      </c>
      <c r="R117" s="837"/>
      <c r="S117" s="850">
        <v>455.56</v>
      </c>
    </row>
    <row r="118" spans="1:19" ht="14.4" customHeight="1" x14ac:dyDescent="0.3">
      <c r="A118" s="831"/>
      <c r="B118" s="832" t="s">
        <v>3272</v>
      </c>
      <c r="C118" s="832" t="s">
        <v>586</v>
      </c>
      <c r="D118" s="832" t="s">
        <v>1421</v>
      </c>
      <c r="E118" s="832" t="s">
        <v>3269</v>
      </c>
      <c r="F118" s="832" t="s">
        <v>3354</v>
      </c>
      <c r="G118" s="832" t="s">
        <v>3355</v>
      </c>
      <c r="H118" s="849">
        <v>1</v>
      </c>
      <c r="I118" s="849">
        <v>88.89</v>
      </c>
      <c r="J118" s="832"/>
      <c r="K118" s="832">
        <v>88.89</v>
      </c>
      <c r="L118" s="849"/>
      <c r="M118" s="849"/>
      <c r="N118" s="832"/>
      <c r="O118" s="832"/>
      <c r="P118" s="849"/>
      <c r="Q118" s="849"/>
      <c r="R118" s="837"/>
      <c r="S118" s="850"/>
    </row>
    <row r="119" spans="1:19" ht="14.4" customHeight="1" x14ac:dyDescent="0.3">
      <c r="A119" s="831"/>
      <c r="B119" s="832" t="s">
        <v>3272</v>
      </c>
      <c r="C119" s="832" t="s">
        <v>586</v>
      </c>
      <c r="D119" s="832" t="s">
        <v>1422</v>
      </c>
      <c r="E119" s="832" t="s">
        <v>3269</v>
      </c>
      <c r="F119" s="832" t="s">
        <v>3306</v>
      </c>
      <c r="G119" s="832" t="s">
        <v>3307</v>
      </c>
      <c r="H119" s="849"/>
      <c r="I119" s="849"/>
      <c r="J119" s="832"/>
      <c r="K119" s="832"/>
      <c r="L119" s="849"/>
      <c r="M119" s="849"/>
      <c r="N119" s="832"/>
      <c r="O119" s="832"/>
      <c r="P119" s="849">
        <v>1</v>
      </c>
      <c r="Q119" s="849">
        <v>116.67</v>
      </c>
      <c r="R119" s="837"/>
      <c r="S119" s="850">
        <v>116.67</v>
      </c>
    </row>
    <row r="120" spans="1:19" ht="14.4" customHeight="1" x14ac:dyDescent="0.3">
      <c r="A120" s="831"/>
      <c r="B120" s="832" t="s">
        <v>3272</v>
      </c>
      <c r="C120" s="832" t="s">
        <v>586</v>
      </c>
      <c r="D120" s="832" t="s">
        <v>1422</v>
      </c>
      <c r="E120" s="832" t="s">
        <v>3269</v>
      </c>
      <c r="F120" s="832" t="s">
        <v>3320</v>
      </c>
      <c r="G120" s="832" t="s">
        <v>3321</v>
      </c>
      <c r="H120" s="849"/>
      <c r="I120" s="849"/>
      <c r="J120" s="832"/>
      <c r="K120" s="832"/>
      <c r="L120" s="849">
        <v>7</v>
      </c>
      <c r="M120" s="849">
        <v>4083.33</v>
      </c>
      <c r="N120" s="832">
        <v>1</v>
      </c>
      <c r="O120" s="832">
        <v>583.33285714285716</v>
      </c>
      <c r="P120" s="849">
        <v>1</v>
      </c>
      <c r="Q120" s="849">
        <v>583.33000000000004</v>
      </c>
      <c r="R120" s="837">
        <v>0.14285644314811688</v>
      </c>
      <c r="S120" s="850">
        <v>583.33000000000004</v>
      </c>
    </row>
    <row r="121" spans="1:19" ht="14.4" customHeight="1" x14ac:dyDescent="0.3">
      <c r="A121" s="831"/>
      <c r="B121" s="832" t="s">
        <v>3272</v>
      </c>
      <c r="C121" s="832" t="s">
        <v>586</v>
      </c>
      <c r="D121" s="832" t="s">
        <v>1422</v>
      </c>
      <c r="E121" s="832" t="s">
        <v>3269</v>
      </c>
      <c r="F121" s="832" t="s">
        <v>3270</v>
      </c>
      <c r="G121" s="832" t="s">
        <v>3271</v>
      </c>
      <c r="H121" s="849"/>
      <c r="I121" s="849"/>
      <c r="J121" s="832"/>
      <c r="K121" s="832"/>
      <c r="L121" s="849"/>
      <c r="M121" s="849"/>
      <c r="N121" s="832"/>
      <c r="O121" s="832"/>
      <c r="P121" s="849">
        <v>1</v>
      </c>
      <c r="Q121" s="849">
        <v>344.44</v>
      </c>
      <c r="R121" s="837"/>
      <c r="S121" s="850">
        <v>344.44</v>
      </c>
    </row>
    <row r="122" spans="1:19" ht="14.4" customHeight="1" x14ac:dyDescent="0.3">
      <c r="A122" s="831"/>
      <c r="B122" s="832" t="s">
        <v>3272</v>
      </c>
      <c r="C122" s="832" t="s">
        <v>586</v>
      </c>
      <c r="D122" s="832" t="s">
        <v>1423</v>
      </c>
      <c r="E122" s="832" t="s">
        <v>3269</v>
      </c>
      <c r="F122" s="832" t="s">
        <v>3338</v>
      </c>
      <c r="G122" s="832" t="s">
        <v>3339</v>
      </c>
      <c r="H122" s="849">
        <v>1</v>
      </c>
      <c r="I122" s="849">
        <v>305.56</v>
      </c>
      <c r="J122" s="832"/>
      <c r="K122" s="832">
        <v>305.56</v>
      </c>
      <c r="L122" s="849"/>
      <c r="M122" s="849"/>
      <c r="N122" s="832"/>
      <c r="O122" s="832"/>
      <c r="P122" s="849"/>
      <c r="Q122" s="849"/>
      <c r="R122" s="837"/>
      <c r="S122" s="850"/>
    </row>
    <row r="123" spans="1:19" ht="14.4" customHeight="1" x14ac:dyDescent="0.3">
      <c r="A123" s="831"/>
      <c r="B123" s="832" t="s">
        <v>3272</v>
      </c>
      <c r="C123" s="832" t="s">
        <v>586</v>
      </c>
      <c r="D123" s="832" t="s">
        <v>1423</v>
      </c>
      <c r="E123" s="832" t="s">
        <v>3269</v>
      </c>
      <c r="F123" s="832" t="s">
        <v>3342</v>
      </c>
      <c r="G123" s="832" t="s">
        <v>3343</v>
      </c>
      <c r="H123" s="849">
        <v>1</v>
      </c>
      <c r="I123" s="849">
        <v>455.56</v>
      </c>
      <c r="J123" s="832">
        <v>1</v>
      </c>
      <c r="K123" s="832">
        <v>455.56</v>
      </c>
      <c r="L123" s="849">
        <v>1</v>
      </c>
      <c r="M123" s="849">
        <v>455.56</v>
      </c>
      <c r="N123" s="832">
        <v>1</v>
      </c>
      <c r="O123" s="832">
        <v>455.56</v>
      </c>
      <c r="P123" s="849"/>
      <c r="Q123" s="849"/>
      <c r="R123" s="837"/>
      <c r="S123" s="850"/>
    </row>
    <row r="124" spans="1:19" ht="14.4" customHeight="1" x14ac:dyDescent="0.3">
      <c r="A124" s="831"/>
      <c r="B124" s="832" t="s">
        <v>3272</v>
      </c>
      <c r="C124" s="832" t="s">
        <v>586</v>
      </c>
      <c r="D124" s="832" t="s">
        <v>1423</v>
      </c>
      <c r="E124" s="832" t="s">
        <v>3269</v>
      </c>
      <c r="F124" s="832" t="s">
        <v>3348</v>
      </c>
      <c r="G124" s="832" t="s">
        <v>3349</v>
      </c>
      <c r="H124" s="849">
        <v>1</v>
      </c>
      <c r="I124" s="849">
        <v>77.78</v>
      </c>
      <c r="J124" s="832">
        <v>1</v>
      </c>
      <c r="K124" s="832">
        <v>77.78</v>
      </c>
      <c r="L124" s="849">
        <v>1</v>
      </c>
      <c r="M124" s="849">
        <v>77.78</v>
      </c>
      <c r="N124" s="832">
        <v>1</v>
      </c>
      <c r="O124" s="832">
        <v>77.78</v>
      </c>
      <c r="P124" s="849"/>
      <c r="Q124" s="849"/>
      <c r="R124" s="837"/>
      <c r="S124" s="850"/>
    </row>
    <row r="125" spans="1:19" ht="14.4" customHeight="1" x14ac:dyDescent="0.3">
      <c r="A125" s="831"/>
      <c r="B125" s="832" t="s">
        <v>3272</v>
      </c>
      <c r="C125" s="832" t="s">
        <v>586</v>
      </c>
      <c r="D125" s="832" t="s">
        <v>1424</v>
      </c>
      <c r="E125" s="832" t="s">
        <v>3269</v>
      </c>
      <c r="F125" s="832" t="s">
        <v>3310</v>
      </c>
      <c r="G125" s="832" t="s">
        <v>3311</v>
      </c>
      <c r="H125" s="849"/>
      <c r="I125" s="849"/>
      <c r="J125" s="832"/>
      <c r="K125" s="832"/>
      <c r="L125" s="849"/>
      <c r="M125" s="849"/>
      <c r="N125" s="832"/>
      <c r="O125" s="832"/>
      <c r="P125" s="849">
        <v>1</v>
      </c>
      <c r="Q125" s="849">
        <v>300</v>
      </c>
      <c r="R125" s="837"/>
      <c r="S125" s="850">
        <v>300</v>
      </c>
    </row>
    <row r="126" spans="1:19" ht="14.4" customHeight="1" x14ac:dyDescent="0.3">
      <c r="A126" s="831"/>
      <c r="B126" s="832" t="s">
        <v>3272</v>
      </c>
      <c r="C126" s="832" t="s">
        <v>586</v>
      </c>
      <c r="D126" s="832" t="s">
        <v>1424</v>
      </c>
      <c r="E126" s="832" t="s">
        <v>3269</v>
      </c>
      <c r="F126" s="832" t="s">
        <v>3320</v>
      </c>
      <c r="G126" s="832" t="s">
        <v>3321</v>
      </c>
      <c r="H126" s="849"/>
      <c r="I126" s="849"/>
      <c r="J126" s="832"/>
      <c r="K126" s="832"/>
      <c r="L126" s="849"/>
      <c r="M126" s="849"/>
      <c r="N126" s="832"/>
      <c r="O126" s="832"/>
      <c r="P126" s="849">
        <v>1</v>
      </c>
      <c r="Q126" s="849">
        <v>583.33000000000004</v>
      </c>
      <c r="R126" s="837"/>
      <c r="S126" s="850">
        <v>583.33000000000004</v>
      </c>
    </row>
    <row r="127" spans="1:19" ht="14.4" customHeight="1" x14ac:dyDescent="0.3">
      <c r="A127" s="831"/>
      <c r="B127" s="832" t="s">
        <v>3272</v>
      </c>
      <c r="C127" s="832" t="s">
        <v>586</v>
      </c>
      <c r="D127" s="832" t="s">
        <v>1424</v>
      </c>
      <c r="E127" s="832" t="s">
        <v>3269</v>
      </c>
      <c r="F127" s="832" t="s">
        <v>3342</v>
      </c>
      <c r="G127" s="832" t="s">
        <v>3343</v>
      </c>
      <c r="H127" s="849"/>
      <c r="I127" s="849"/>
      <c r="J127" s="832"/>
      <c r="K127" s="832"/>
      <c r="L127" s="849"/>
      <c r="M127" s="849"/>
      <c r="N127" s="832"/>
      <c r="O127" s="832"/>
      <c r="P127" s="849">
        <v>1</v>
      </c>
      <c r="Q127" s="849">
        <v>455.56</v>
      </c>
      <c r="R127" s="837"/>
      <c r="S127" s="850">
        <v>455.56</v>
      </c>
    </row>
    <row r="128" spans="1:19" ht="14.4" customHeight="1" x14ac:dyDescent="0.3">
      <c r="A128" s="831"/>
      <c r="B128" s="832" t="s">
        <v>3272</v>
      </c>
      <c r="C128" s="832" t="s">
        <v>586</v>
      </c>
      <c r="D128" s="832" t="s">
        <v>1424</v>
      </c>
      <c r="E128" s="832" t="s">
        <v>3269</v>
      </c>
      <c r="F128" s="832" t="s">
        <v>3358</v>
      </c>
      <c r="G128" s="832" t="s">
        <v>3359</v>
      </c>
      <c r="H128" s="849"/>
      <c r="I128" s="849"/>
      <c r="J128" s="832"/>
      <c r="K128" s="832"/>
      <c r="L128" s="849"/>
      <c r="M128" s="849"/>
      <c r="N128" s="832"/>
      <c r="O128" s="832"/>
      <c r="P128" s="849">
        <v>5</v>
      </c>
      <c r="Q128" s="849">
        <v>483.33</v>
      </c>
      <c r="R128" s="837"/>
      <c r="S128" s="850">
        <v>96.665999999999997</v>
      </c>
    </row>
    <row r="129" spans="1:19" ht="14.4" customHeight="1" x14ac:dyDescent="0.3">
      <c r="A129" s="831"/>
      <c r="B129" s="832" t="s">
        <v>3272</v>
      </c>
      <c r="C129" s="832" t="s">
        <v>586</v>
      </c>
      <c r="D129" s="832" t="s">
        <v>1425</v>
      </c>
      <c r="E129" s="832" t="s">
        <v>3269</v>
      </c>
      <c r="F129" s="832" t="s">
        <v>3306</v>
      </c>
      <c r="G129" s="832" t="s">
        <v>3307</v>
      </c>
      <c r="H129" s="849">
        <v>1</v>
      </c>
      <c r="I129" s="849">
        <v>111.11</v>
      </c>
      <c r="J129" s="832"/>
      <c r="K129" s="832">
        <v>111.11</v>
      </c>
      <c r="L129" s="849"/>
      <c r="M129" s="849"/>
      <c r="N129" s="832"/>
      <c r="O129" s="832"/>
      <c r="P129" s="849"/>
      <c r="Q129" s="849"/>
      <c r="R129" s="837"/>
      <c r="S129" s="850"/>
    </row>
    <row r="130" spans="1:19" ht="14.4" customHeight="1" x14ac:dyDescent="0.3">
      <c r="A130" s="831"/>
      <c r="B130" s="832" t="s">
        <v>3272</v>
      </c>
      <c r="C130" s="832" t="s">
        <v>586</v>
      </c>
      <c r="D130" s="832" t="s">
        <v>1425</v>
      </c>
      <c r="E130" s="832" t="s">
        <v>3269</v>
      </c>
      <c r="F130" s="832" t="s">
        <v>3320</v>
      </c>
      <c r="G130" s="832" t="s">
        <v>3321</v>
      </c>
      <c r="H130" s="849">
        <v>1</v>
      </c>
      <c r="I130" s="849">
        <v>583.33000000000004</v>
      </c>
      <c r="J130" s="832"/>
      <c r="K130" s="832">
        <v>583.33000000000004</v>
      </c>
      <c r="L130" s="849"/>
      <c r="M130" s="849"/>
      <c r="N130" s="832"/>
      <c r="O130" s="832"/>
      <c r="P130" s="849"/>
      <c r="Q130" s="849"/>
      <c r="R130" s="837"/>
      <c r="S130" s="850"/>
    </row>
    <row r="131" spans="1:19" ht="14.4" customHeight="1" x14ac:dyDescent="0.3">
      <c r="A131" s="831"/>
      <c r="B131" s="832" t="s">
        <v>3272</v>
      </c>
      <c r="C131" s="832" t="s">
        <v>586</v>
      </c>
      <c r="D131" s="832" t="s">
        <v>1425</v>
      </c>
      <c r="E131" s="832" t="s">
        <v>3269</v>
      </c>
      <c r="F131" s="832" t="s">
        <v>3342</v>
      </c>
      <c r="G131" s="832" t="s">
        <v>3343</v>
      </c>
      <c r="H131" s="849">
        <v>2</v>
      </c>
      <c r="I131" s="849">
        <v>911.11</v>
      </c>
      <c r="J131" s="832"/>
      <c r="K131" s="832">
        <v>455.55500000000001</v>
      </c>
      <c r="L131" s="849"/>
      <c r="M131" s="849"/>
      <c r="N131" s="832"/>
      <c r="O131" s="832"/>
      <c r="P131" s="849"/>
      <c r="Q131" s="849"/>
      <c r="R131" s="837"/>
      <c r="S131" s="850"/>
    </row>
    <row r="132" spans="1:19" ht="14.4" customHeight="1" x14ac:dyDescent="0.3">
      <c r="A132" s="831"/>
      <c r="B132" s="832" t="s">
        <v>3272</v>
      </c>
      <c r="C132" s="832" t="s">
        <v>586</v>
      </c>
      <c r="D132" s="832" t="s">
        <v>1428</v>
      </c>
      <c r="E132" s="832" t="s">
        <v>3269</v>
      </c>
      <c r="F132" s="832" t="s">
        <v>3270</v>
      </c>
      <c r="G132" s="832" t="s">
        <v>3271</v>
      </c>
      <c r="H132" s="849"/>
      <c r="I132" s="849"/>
      <c r="J132" s="832"/>
      <c r="K132" s="832"/>
      <c r="L132" s="849">
        <v>2</v>
      </c>
      <c r="M132" s="849">
        <v>688.89</v>
      </c>
      <c r="N132" s="832">
        <v>1</v>
      </c>
      <c r="O132" s="832">
        <v>344.44499999999999</v>
      </c>
      <c r="P132" s="849"/>
      <c r="Q132" s="849"/>
      <c r="R132" s="837"/>
      <c r="S132" s="850"/>
    </row>
    <row r="133" spans="1:19" ht="14.4" customHeight="1" x14ac:dyDescent="0.3">
      <c r="A133" s="831"/>
      <c r="B133" s="832" t="s">
        <v>3272</v>
      </c>
      <c r="C133" s="832" t="s">
        <v>586</v>
      </c>
      <c r="D133" s="832" t="s">
        <v>3262</v>
      </c>
      <c r="E133" s="832" t="s">
        <v>3269</v>
      </c>
      <c r="F133" s="832" t="s">
        <v>3306</v>
      </c>
      <c r="G133" s="832" t="s">
        <v>3307</v>
      </c>
      <c r="H133" s="849">
        <v>1</v>
      </c>
      <c r="I133" s="849">
        <v>111.11</v>
      </c>
      <c r="J133" s="832"/>
      <c r="K133" s="832">
        <v>111.11</v>
      </c>
      <c r="L133" s="849"/>
      <c r="M133" s="849"/>
      <c r="N133" s="832"/>
      <c r="O133" s="832"/>
      <c r="P133" s="849"/>
      <c r="Q133" s="849"/>
      <c r="R133" s="837"/>
      <c r="S133" s="850"/>
    </row>
    <row r="134" spans="1:19" ht="14.4" customHeight="1" x14ac:dyDescent="0.3">
      <c r="A134" s="831"/>
      <c r="B134" s="832" t="s">
        <v>3272</v>
      </c>
      <c r="C134" s="832" t="s">
        <v>586</v>
      </c>
      <c r="D134" s="832" t="s">
        <v>3262</v>
      </c>
      <c r="E134" s="832" t="s">
        <v>3269</v>
      </c>
      <c r="F134" s="832" t="s">
        <v>3318</v>
      </c>
      <c r="G134" s="832" t="s">
        <v>3319</v>
      </c>
      <c r="H134" s="849">
        <v>1</v>
      </c>
      <c r="I134" s="849">
        <v>186.67</v>
      </c>
      <c r="J134" s="832"/>
      <c r="K134" s="832">
        <v>186.67</v>
      </c>
      <c r="L134" s="849"/>
      <c r="M134" s="849"/>
      <c r="N134" s="832"/>
      <c r="O134" s="832"/>
      <c r="P134" s="849"/>
      <c r="Q134" s="849"/>
      <c r="R134" s="837"/>
      <c r="S134" s="850"/>
    </row>
    <row r="135" spans="1:19" ht="14.4" customHeight="1" x14ac:dyDescent="0.3">
      <c r="A135" s="831"/>
      <c r="B135" s="832" t="s">
        <v>3272</v>
      </c>
      <c r="C135" s="832" t="s">
        <v>586</v>
      </c>
      <c r="D135" s="832" t="s">
        <v>3262</v>
      </c>
      <c r="E135" s="832" t="s">
        <v>3269</v>
      </c>
      <c r="F135" s="832" t="s">
        <v>3342</v>
      </c>
      <c r="G135" s="832" t="s">
        <v>3343</v>
      </c>
      <c r="H135" s="849">
        <v>1</v>
      </c>
      <c r="I135" s="849">
        <v>455.56</v>
      </c>
      <c r="J135" s="832"/>
      <c r="K135" s="832">
        <v>455.56</v>
      </c>
      <c r="L135" s="849"/>
      <c r="M135" s="849"/>
      <c r="N135" s="832"/>
      <c r="O135" s="832"/>
      <c r="P135" s="849"/>
      <c r="Q135" s="849"/>
      <c r="R135" s="837"/>
      <c r="S135" s="850"/>
    </row>
    <row r="136" spans="1:19" ht="14.4" customHeight="1" x14ac:dyDescent="0.3">
      <c r="A136" s="831"/>
      <c r="B136" s="832" t="s">
        <v>3272</v>
      </c>
      <c r="C136" s="832" t="s">
        <v>586</v>
      </c>
      <c r="D136" s="832" t="s">
        <v>1430</v>
      </c>
      <c r="E136" s="832" t="s">
        <v>3269</v>
      </c>
      <c r="F136" s="832" t="s">
        <v>3306</v>
      </c>
      <c r="G136" s="832" t="s">
        <v>3307</v>
      </c>
      <c r="H136" s="849"/>
      <c r="I136" s="849"/>
      <c r="J136" s="832"/>
      <c r="K136" s="832"/>
      <c r="L136" s="849">
        <v>1</v>
      </c>
      <c r="M136" s="849">
        <v>116.67</v>
      </c>
      <c r="N136" s="832">
        <v>1</v>
      </c>
      <c r="O136" s="832">
        <v>116.67</v>
      </c>
      <c r="P136" s="849"/>
      <c r="Q136" s="849"/>
      <c r="R136" s="837"/>
      <c r="S136" s="850"/>
    </row>
    <row r="137" spans="1:19" ht="14.4" customHeight="1" x14ac:dyDescent="0.3">
      <c r="A137" s="831"/>
      <c r="B137" s="832" t="s">
        <v>3272</v>
      </c>
      <c r="C137" s="832" t="s">
        <v>586</v>
      </c>
      <c r="D137" s="832" t="s">
        <v>1430</v>
      </c>
      <c r="E137" s="832" t="s">
        <v>3269</v>
      </c>
      <c r="F137" s="832" t="s">
        <v>3310</v>
      </c>
      <c r="G137" s="832" t="s">
        <v>3311</v>
      </c>
      <c r="H137" s="849"/>
      <c r="I137" s="849"/>
      <c r="J137" s="832"/>
      <c r="K137" s="832"/>
      <c r="L137" s="849"/>
      <c r="M137" s="849"/>
      <c r="N137" s="832"/>
      <c r="O137" s="832"/>
      <c r="P137" s="849">
        <v>10</v>
      </c>
      <c r="Q137" s="849">
        <v>3000</v>
      </c>
      <c r="R137" s="837"/>
      <c r="S137" s="850">
        <v>300</v>
      </c>
    </row>
    <row r="138" spans="1:19" ht="14.4" customHeight="1" x14ac:dyDescent="0.3">
      <c r="A138" s="831"/>
      <c r="B138" s="832" t="s">
        <v>3272</v>
      </c>
      <c r="C138" s="832" t="s">
        <v>586</v>
      </c>
      <c r="D138" s="832" t="s">
        <v>1430</v>
      </c>
      <c r="E138" s="832" t="s">
        <v>3269</v>
      </c>
      <c r="F138" s="832" t="s">
        <v>3318</v>
      </c>
      <c r="G138" s="832" t="s">
        <v>3319</v>
      </c>
      <c r="H138" s="849"/>
      <c r="I138" s="849"/>
      <c r="J138" s="832"/>
      <c r="K138" s="832"/>
      <c r="L138" s="849">
        <v>2</v>
      </c>
      <c r="M138" s="849">
        <v>422.22</v>
      </c>
      <c r="N138" s="832">
        <v>1</v>
      </c>
      <c r="O138" s="832">
        <v>211.11</v>
      </c>
      <c r="P138" s="849"/>
      <c r="Q138" s="849"/>
      <c r="R138" s="837"/>
      <c r="S138" s="850"/>
    </row>
    <row r="139" spans="1:19" ht="14.4" customHeight="1" x14ac:dyDescent="0.3">
      <c r="A139" s="831"/>
      <c r="B139" s="832" t="s">
        <v>3272</v>
      </c>
      <c r="C139" s="832" t="s">
        <v>586</v>
      </c>
      <c r="D139" s="832" t="s">
        <v>1430</v>
      </c>
      <c r="E139" s="832" t="s">
        <v>3269</v>
      </c>
      <c r="F139" s="832" t="s">
        <v>3320</v>
      </c>
      <c r="G139" s="832" t="s">
        <v>3321</v>
      </c>
      <c r="H139" s="849"/>
      <c r="I139" s="849"/>
      <c r="J139" s="832"/>
      <c r="K139" s="832"/>
      <c r="L139" s="849">
        <v>1</v>
      </c>
      <c r="M139" s="849">
        <v>583.33000000000004</v>
      </c>
      <c r="N139" s="832">
        <v>1</v>
      </c>
      <c r="O139" s="832">
        <v>583.33000000000004</v>
      </c>
      <c r="P139" s="849">
        <v>3</v>
      </c>
      <c r="Q139" s="849">
        <v>1750</v>
      </c>
      <c r="R139" s="837">
        <v>3.0000171429551026</v>
      </c>
      <c r="S139" s="850">
        <v>583.33333333333337</v>
      </c>
    </row>
    <row r="140" spans="1:19" ht="14.4" customHeight="1" x14ac:dyDescent="0.3">
      <c r="A140" s="831"/>
      <c r="B140" s="832" t="s">
        <v>3272</v>
      </c>
      <c r="C140" s="832" t="s">
        <v>586</v>
      </c>
      <c r="D140" s="832" t="s">
        <v>1430</v>
      </c>
      <c r="E140" s="832" t="s">
        <v>3269</v>
      </c>
      <c r="F140" s="832" t="s">
        <v>3342</v>
      </c>
      <c r="G140" s="832" t="s">
        <v>3343</v>
      </c>
      <c r="H140" s="849"/>
      <c r="I140" s="849"/>
      <c r="J140" s="832"/>
      <c r="K140" s="832"/>
      <c r="L140" s="849">
        <v>2</v>
      </c>
      <c r="M140" s="849">
        <v>911.11</v>
      </c>
      <c r="N140" s="832">
        <v>1</v>
      </c>
      <c r="O140" s="832">
        <v>455.55500000000001</v>
      </c>
      <c r="P140" s="849">
        <v>2</v>
      </c>
      <c r="Q140" s="849">
        <v>911.11</v>
      </c>
      <c r="R140" s="837">
        <v>1</v>
      </c>
      <c r="S140" s="850">
        <v>455.55500000000001</v>
      </c>
    </row>
    <row r="141" spans="1:19" ht="14.4" customHeight="1" x14ac:dyDescent="0.3">
      <c r="A141" s="831"/>
      <c r="B141" s="832" t="s">
        <v>3272</v>
      </c>
      <c r="C141" s="832" t="s">
        <v>586</v>
      </c>
      <c r="D141" s="832" t="s">
        <v>1430</v>
      </c>
      <c r="E141" s="832" t="s">
        <v>3269</v>
      </c>
      <c r="F141" s="832" t="s">
        <v>3354</v>
      </c>
      <c r="G141" s="832" t="s">
        <v>3355</v>
      </c>
      <c r="H141" s="849"/>
      <c r="I141" s="849"/>
      <c r="J141" s="832"/>
      <c r="K141" s="832"/>
      <c r="L141" s="849">
        <v>2</v>
      </c>
      <c r="M141" s="849">
        <v>188.89</v>
      </c>
      <c r="N141" s="832">
        <v>1</v>
      </c>
      <c r="O141" s="832">
        <v>94.444999999999993</v>
      </c>
      <c r="P141" s="849"/>
      <c r="Q141" s="849"/>
      <c r="R141" s="837"/>
      <c r="S141" s="850"/>
    </row>
    <row r="142" spans="1:19" ht="14.4" customHeight="1" x14ac:dyDescent="0.3">
      <c r="A142" s="831"/>
      <c r="B142" s="832" t="s">
        <v>3272</v>
      </c>
      <c r="C142" s="832" t="s">
        <v>586</v>
      </c>
      <c r="D142" s="832" t="s">
        <v>1431</v>
      </c>
      <c r="E142" s="832" t="s">
        <v>3269</v>
      </c>
      <c r="F142" s="832" t="s">
        <v>3306</v>
      </c>
      <c r="G142" s="832" t="s">
        <v>3307</v>
      </c>
      <c r="H142" s="849">
        <v>1</v>
      </c>
      <c r="I142" s="849">
        <v>111.11</v>
      </c>
      <c r="J142" s="832"/>
      <c r="K142" s="832">
        <v>111.11</v>
      </c>
      <c r="L142" s="849"/>
      <c r="M142" s="849"/>
      <c r="N142" s="832"/>
      <c r="O142" s="832"/>
      <c r="P142" s="849"/>
      <c r="Q142" s="849"/>
      <c r="R142" s="837"/>
      <c r="S142" s="850"/>
    </row>
    <row r="143" spans="1:19" ht="14.4" customHeight="1" x14ac:dyDescent="0.3">
      <c r="A143" s="831"/>
      <c r="B143" s="832" t="s">
        <v>3272</v>
      </c>
      <c r="C143" s="832" t="s">
        <v>586</v>
      </c>
      <c r="D143" s="832" t="s">
        <v>1431</v>
      </c>
      <c r="E143" s="832" t="s">
        <v>3269</v>
      </c>
      <c r="F143" s="832" t="s">
        <v>3320</v>
      </c>
      <c r="G143" s="832" t="s">
        <v>3321</v>
      </c>
      <c r="H143" s="849">
        <v>1</v>
      </c>
      <c r="I143" s="849">
        <v>583.33000000000004</v>
      </c>
      <c r="J143" s="832"/>
      <c r="K143" s="832">
        <v>583.33000000000004</v>
      </c>
      <c r="L143" s="849"/>
      <c r="M143" s="849"/>
      <c r="N143" s="832"/>
      <c r="O143" s="832"/>
      <c r="P143" s="849"/>
      <c r="Q143" s="849"/>
      <c r="R143" s="837"/>
      <c r="S143" s="850"/>
    </row>
    <row r="144" spans="1:19" ht="14.4" customHeight="1" x14ac:dyDescent="0.3">
      <c r="A144" s="831"/>
      <c r="B144" s="832" t="s">
        <v>3272</v>
      </c>
      <c r="C144" s="832" t="s">
        <v>586</v>
      </c>
      <c r="D144" s="832" t="s">
        <v>1431</v>
      </c>
      <c r="E144" s="832" t="s">
        <v>3269</v>
      </c>
      <c r="F144" s="832" t="s">
        <v>3338</v>
      </c>
      <c r="G144" s="832" t="s">
        <v>3339</v>
      </c>
      <c r="H144" s="849">
        <v>1</v>
      </c>
      <c r="I144" s="849">
        <v>305.56</v>
      </c>
      <c r="J144" s="832"/>
      <c r="K144" s="832">
        <v>305.56</v>
      </c>
      <c r="L144" s="849"/>
      <c r="M144" s="849"/>
      <c r="N144" s="832"/>
      <c r="O144" s="832"/>
      <c r="P144" s="849"/>
      <c r="Q144" s="849"/>
      <c r="R144" s="837"/>
      <c r="S144" s="850"/>
    </row>
    <row r="145" spans="1:19" ht="14.4" customHeight="1" x14ac:dyDescent="0.3">
      <c r="A145" s="831"/>
      <c r="B145" s="832" t="s">
        <v>3272</v>
      </c>
      <c r="C145" s="832" t="s">
        <v>586</v>
      </c>
      <c r="D145" s="832" t="s">
        <v>1431</v>
      </c>
      <c r="E145" s="832" t="s">
        <v>3269</v>
      </c>
      <c r="F145" s="832" t="s">
        <v>3342</v>
      </c>
      <c r="G145" s="832" t="s">
        <v>3343</v>
      </c>
      <c r="H145" s="849">
        <v>1</v>
      </c>
      <c r="I145" s="849">
        <v>455.56</v>
      </c>
      <c r="J145" s="832"/>
      <c r="K145" s="832">
        <v>455.56</v>
      </c>
      <c r="L145" s="849"/>
      <c r="M145" s="849"/>
      <c r="N145" s="832"/>
      <c r="O145" s="832"/>
      <c r="P145" s="849"/>
      <c r="Q145" s="849"/>
      <c r="R145" s="837"/>
      <c r="S145" s="850"/>
    </row>
    <row r="146" spans="1:19" ht="14.4" customHeight="1" x14ac:dyDescent="0.3">
      <c r="A146" s="831"/>
      <c r="B146" s="832" t="s">
        <v>3272</v>
      </c>
      <c r="C146" s="832" t="s">
        <v>586</v>
      </c>
      <c r="D146" s="832" t="s">
        <v>1431</v>
      </c>
      <c r="E146" s="832" t="s">
        <v>3269</v>
      </c>
      <c r="F146" s="832" t="s">
        <v>3348</v>
      </c>
      <c r="G146" s="832" t="s">
        <v>3349</v>
      </c>
      <c r="H146" s="849">
        <v>1</v>
      </c>
      <c r="I146" s="849">
        <v>77.78</v>
      </c>
      <c r="J146" s="832"/>
      <c r="K146" s="832">
        <v>77.78</v>
      </c>
      <c r="L146" s="849"/>
      <c r="M146" s="849"/>
      <c r="N146" s="832"/>
      <c r="O146" s="832"/>
      <c r="P146" s="849"/>
      <c r="Q146" s="849"/>
      <c r="R146" s="837"/>
      <c r="S146" s="850"/>
    </row>
    <row r="147" spans="1:19" ht="14.4" customHeight="1" x14ac:dyDescent="0.3">
      <c r="A147" s="831"/>
      <c r="B147" s="832" t="s">
        <v>3272</v>
      </c>
      <c r="C147" s="832" t="s">
        <v>586</v>
      </c>
      <c r="D147" s="832" t="s">
        <v>1432</v>
      </c>
      <c r="E147" s="832" t="s">
        <v>3269</v>
      </c>
      <c r="F147" s="832" t="s">
        <v>3306</v>
      </c>
      <c r="G147" s="832" t="s">
        <v>3307</v>
      </c>
      <c r="H147" s="849"/>
      <c r="I147" s="849"/>
      <c r="J147" s="832"/>
      <c r="K147" s="832"/>
      <c r="L147" s="849">
        <v>4</v>
      </c>
      <c r="M147" s="849">
        <v>466.67</v>
      </c>
      <c r="N147" s="832">
        <v>1</v>
      </c>
      <c r="O147" s="832">
        <v>116.6675</v>
      </c>
      <c r="P147" s="849">
        <v>3</v>
      </c>
      <c r="Q147" s="849">
        <v>350</v>
      </c>
      <c r="R147" s="837">
        <v>0.74999464289540785</v>
      </c>
      <c r="S147" s="850">
        <v>116.66666666666667</v>
      </c>
    </row>
    <row r="148" spans="1:19" ht="14.4" customHeight="1" x14ac:dyDescent="0.3">
      <c r="A148" s="831"/>
      <c r="B148" s="832" t="s">
        <v>3272</v>
      </c>
      <c r="C148" s="832" t="s">
        <v>586</v>
      </c>
      <c r="D148" s="832" t="s">
        <v>1432</v>
      </c>
      <c r="E148" s="832" t="s">
        <v>3269</v>
      </c>
      <c r="F148" s="832" t="s">
        <v>3318</v>
      </c>
      <c r="G148" s="832" t="s">
        <v>3319</v>
      </c>
      <c r="H148" s="849"/>
      <c r="I148" s="849"/>
      <c r="J148" s="832"/>
      <c r="K148" s="832"/>
      <c r="L148" s="849">
        <v>2</v>
      </c>
      <c r="M148" s="849">
        <v>422.22</v>
      </c>
      <c r="N148" s="832">
        <v>1</v>
      </c>
      <c r="O148" s="832">
        <v>211.11</v>
      </c>
      <c r="P148" s="849"/>
      <c r="Q148" s="849"/>
      <c r="R148" s="837"/>
      <c r="S148" s="850"/>
    </row>
    <row r="149" spans="1:19" ht="14.4" customHeight="1" x14ac:dyDescent="0.3">
      <c r="A149" s="831"/>
      <c r="B149" s="832" t="s">
        <v>3272</v>
      </c>
      <c r="C149" s="832" t="s">
        <v>586</v>
      </c>
      <c r="D149" s="832" t="s">
        <v>1432</v>
      </c>
      <c r="E149" s="832" t="s">
        <v>3269</v>
      </c>
      <c r="F149" s="832" t="s">
        <v>3320</v>
      </c>
      <c r="G149" s="832" t="s">
        <v>3321</v>
      </c>
      <c r="H149" s="849"/>
      <c r="I149" s="849"/>
      <c r="J149" s="832"/>
      <c r="K149" s="832"/>
      <c r="L149" s="849">
        <v>1</v>
      </c>
      <c r="M149" s="849">
        <v>583.33000000000004</v>
      </c>
      <c r="N149" s="832">
        <v>1</v>
      </c>
      <c r="O149" s="832">
        <v>583.33000000000004</v>
      </c>
      <c r="P149" s="849">
        <v>1</v>
      </c>
      <c r="Q149" s="849">
        <v>583.33000000000004</v>
      </c>
      <c r="R149" s="837">
        <v>1</v>
      </c>
      <c r="S149" s="850">
        <v>583.33000000000004</v>
      </c>
    </row>
    <row r="150" spans="1:19" ht="14.4" customHeight="1" x14ac:dyDescent="0.3">
      <c r="A150" s="831"/>
      <c r="B150" s="832" t="s">
        <v>3272</v>
      </c>
      <c r="C150" s="832" t="s">
        <v>586</v>
      </c>
      <c r="D150" s="832" t="s">
        <v>1432</v>
      </c>
      <c r="E150" s="832" t="s">
        <v>3269</v>
      </c>
      <c r="F150" s="832" t="s">
        <v>3322</v>
      </c>
      <c r="G150" s="832" t="s">
        <v>3323</v>
      </c>
      <c r="H150" s="849"/>
      <c r="I150" s="849"/>
      <c r="J150" s="832"/>
      <c r="K150" s="832"/>
      <c r="L150" s="849">
        <v>1</v>
      </c>
      <c r="M150" s="849">
        <v>466.67</v>
      </c>
      <c r="N150" s="832">
        <v>1</v>
      </c>
      <c r="O150" s="832">
        <v>466.67</v>
      </c>
      <c r="P150" s="849"/>
      <c r="Q150" s="849"/>
      <c r="R150" s="837"/>
      <c r="S150" s="850"/>
    </row>
    <row r="151" spans="1:19" ht="14.4" customHeight="1" x14ac:dyDescent="0.3">
      <c r="A151" s="831"/>
      <c r="B151" s="832" t="s">
        <v>3272</v>
      </c>
      <c r="C151" s="832" t="s">
        <v>586</v>
      </c>
      <c r="D151" s="832" t="s">
        <v>1432</v>
      </c>
      <c r="E151" s="832" t="s">
        <v>3269</v>
      </c>
      <c r="F151" s="832" t="s">
        <v>3327</v>
      </c>
      <c r="G151" s="832" t="s">
        <v>3328</v>
      </c>
      <c r="H151" s="849"/>
      <c r="I151" s="849"/>
      <c r="J151" s="832"/>
      <c r="K151" s="832"/>
      <c r="L151" s="849">
        <v>2</v>
      </c>
      <c r="M151" s="849">
        <v>100</v>
      </c>
      <c r="N151" s="832">
        <v>1</v>
      </c>
      <c r="O151" s="832">
        <v>50</v>
      </c>
      <c r="P151" s="849">
        <v>1</v>
      </c>
      <c r="Q151" s="849">
        <v>50</v>
      </c>
      <c r="R151" s="837">
        <v>0.5</v>
      </c>
      <c r="S151" s="850">
        <v>50</v>
      </c>
    </row>
    <row r="152" spans="1:19" ht="14.4" customHeight="1" x14ac:dyDescent="0.3">
      <c r="A152" s="831"/>
      <c r="B152" s="832" t="s">
        <v>3272</v>
      </c>
      <c r="C152" s="832" t="s">
        <v>586</v>
      </c>
      <c r="D152" s="832" t="s">
        <v>1432</v>
      </c>
      <c r="E152" s="832" t="s">
        <v>3269</v>
      </c>
      <c r="F152" s="832" t="s">
        <v>3338</v>
      </c>
      <c r="G152" s="832" t="s">
        <v>3339</v>
      </c>
      <c r="H152" s="849"/>
      <c r="I152" s="849"/>
      <c r="J152" s="832"/>
      <c r="K152" s="832"/>
      <c r="L152" s="849">
        <v>2</v>
      </c>
      <c r="M152" s="849">
        <v>611.12</v>
      </c>
      <c r="N152" s="832">
        <v>1</v>
      </c>
      <c r="O152" s="832">
        <v>305.56</v>
      </c>
      <c r="P152" s="849">
        <v>2</v>
      </c>
      <c r="Q152" s="849">
        <v>611.11</v>
      </c>
      <c r="R152" s="837">
        <v>0.99998363660164946</v>
      </c>
      <c r="S152" s="850">
        <v>305.55500000000001</v>
      </c>
    </row>
    <row r="153" spans="1:19" ht="14.4" customHeight="1" x14ac:dyDescent="0.3">
      <c r="A153" s="831"/>
      <c r="B153" s="832" t="s">
        <v>3272</v>
      </c>
      <c r="C153" s="832" t="s">
        <v>586</v>
      </c>
      <c r="D153" s="832" t="s">
        <v>1432</v>
      </c>
      <c r="E153" s="832" t="s">
        <v>3269</v>
      </c>
      <c r="F153" s="832" t="s">
        <v>3342</v>
      </c>
      <c r="G153" s="832" t="s">
        <v>3343</v>
      </c>
      <c r="H153" s="849">
        <v>1</v>
      </c>
      <c r="I153" s="849">
        <v>455.56</v>
      </c>
      <c r="J153" s="832">
        <v>0.20000175609584769</v>
      </c>
      <c r="K153" s="832">
        <v>455.56</v>
      </c>
      <c r="L153" s="849">
        <v>5</v>
      </c>
      <c r="M153" s="849">
        <v>2277.7800000000002</v>
      </c>
      <c r="N153" s="832">
        <v>1</v>
      </c>
      <c r="O153" s="832">
        <v>455.55600000000004</v>
      </c>
      <c r="P153" s="849">
        <v>5</v>
      </c>
      <c r="Q153" s="849">
        <v>2277.79</v>
      </c>
      <c r="R153" s="837">
        <v>1.0000043902396192</v>
      </c>
      <c r="S153" s="850">
        <v>455.55799999999999</v>
      </c>
    </row>
    <row r="154" spans="1:19" ht="14.4" customHeight="1" x14ac:dyDescent="0.3">
      <c r="A154" s="831"/>
      <c r="B154" s="832" t="s">
        <v>3272</v>
      </c>
      <c r="C154" s="832" t="s">
        <v>586</v>
      </c>
      <c r="D154" s="832" t="s">
        <v>1432</v>
      </c>
      <c r="E154" s="832" t="s">
        <v>3269</v>
      </c>
      <c r="F154" s="832" t="s">
        <v>3348</v>
      </c>
      <c r="G154" s="832" t="s">
        <v>3349</v>
      </c>
      <c r="H154" s="849"/>
      <c r="I154" s="849"/>
      <c r="J154" s="832"/>
      <c r="K154" s="832"/>
      <c r="L154" s="849">
        <v>2</v>
      </c>
      <c r="M154" s="849">
        <v>155.56</v>
      </c>
      <c r="N154" s="832">
        <v>1</v>
      </c>
      <c r="O154" s="832">
        <v>77.78</v>
      </c>
      <c r="P154" s="849">
        <v>2</v>
      </c>
      <c r="Q154" s="849">
        <v>155.56</v>
      </c>
      <c r="R154" s="837">
        <v>1</v>
      </c>
      <c r="S154" s="850">
        <v>77.78</v>
      </c>
    </row>
    <row r="155" spans="1:19" ht="14.4" customHeight="1" x14ac:dyDescent="0.3">
      <c r="A155" s="831"/>
      <c r="B155" s="832" t="s">
        <v>3272</v>
      </c>
      <c r="C155" s="832" t="s">
        <v>586</v>
      </c>
      <c r="D155" s="832" t="s">
        <v>1432</v>
      </c>
      <c r="E155" s="832" t="s">
        <v>3269</v>
      </c>
      <c r="F155" s="832" t="s">
        <v>3354</v>
      </c>
      <c r="G155" s="832" t="s">
        <v>3355</v>
      </c>
      <c r="H155" s="849">
        <v>1</v>
      </c>
      <c r="I155" s="849">
        <v>88.89</v>
      </c>
      <c r="J155" s="832">
        <v>0.2353019032744792</v>
      </c>
      <c r="K155" s="832">
        <v>88.89</v>
      </c>
      <c r="L155" s="849">
        <v>4</v>
      </c>
      <c r="M155" s="849">
        <v>377.77</v>
      </c>
      <c r="N155" s="832">
        <v>1</v>
      </c>
      <c r="O155" s="832">
        <v>94.442499999999995</v>
      </c>
      <c r="P155" s="849"/>
      <c r="Q155" s="849"/>
      <c r="R155" s="837"/>
      <c r="S155" s="850"/>
    </row>
    <row r="156" spans="1:19" ht="14.4" customHeight="1" x14ac:dyDescent="0.3">
      <c r="A156" s="831"/>
      <c r="B156" s="832" t="s">
        <v>3272</v>
      </c>
      <c r="C156" s="832" t="s">
        <v>586</v>
      </c>
      <c r="D156" s="832" t="s">
        <v>1432</v>
      </c>
      <c r="E156" s="832" t="s">
        <v>3269</v>
      </c>
      <c r="F156" s="832" t="s">
        <v>3364</v>
      </c>
      <c r="G156" s="832" t="s">
        <v>3365</v>
      </c>
      <c r="H156" s="849">
        <v>1</v>
      </c>
      <c r="I156" s="849">
        <v>1283.33</v>
      </c>
      <c r="J156" s="832">
        <v>0.5</v>
      </c>
      <c r="K156" s="832">
        <v>1283.33</v>
      </c>
      <c r="L156" s="849">
        <v>2</v>
      </c>
      <c r="M156" s="849">
        <v>2566.66</v>
      </c>
      <c r="N156" s="832">
        <v>1</v>
      </c>
      <c r="O156" s="832">
        <v>1283.33</v>
      </c>
      <c r="P156" s="849">
        <v>1</v>
      </c>
      <c r="Q156" s="849">
        <v>1283.33</v>
      </c>
      <c r="R156" s="837">
        <v>0.5</v>
      </c>
      <c r="S156" s="850">
        <v>1283.33</v>
      </c>
    </row>
    <row r="157" spans="1:19" ht="14.4" customHeight="1" x14ac:dyDescent="0.3">
      <c r="A157" s="831"/>
      <c r="B157" s="832" t="s">
        <v>3272</v>
      </c>
      <c r="C157" s="832" t="s">
        <v>586</v>
      </c>
      <c r="D157" s="832" t="s">
        <v>1432</v>
      </c>
      <c r="E157" s="832" t="s">
        <v>3269</v>
      </c>
      <c r="F157" s="832" t="s">
        <v>3368</v>
      </c>
      <c r="G157" s="832" t="s">
        <v>3369</v>
      </c>
      <c r="H157" s="849"/>
      <c r="I157" s="849"/>
      <c r="J157" s="832"/>
      <c r="K157" s="832"/>
      <c r="L157" s="849">
        <v>2</v>
      </c>
      <c r="M157" s="849">
        <v>233.33</v>
      </c>
      <c r="N157" s="832">
        <v>1</v>
      </c>
      <c r="O157" s="832">
        <v>116.66500000000001</v>
      </c>
      <c r="P157" s="849">
        <v>1</v>
      </c>
      <c r="Q157" s="849">
        <v>116.67</v>
      </c>
      <c r="R157" s="837">
        <v>0.50002142887755541</v>
      </c>
      <c r="S157" s="850">
        <v>116.67</v>
      </c>
    </row>
    <row r="158" spans="1:19" ht="14.4" customHeight="1" x14ac:dyDescent="0.3">
      <c r="A158" s="831"/>
      <c r="B158" s="832" t="s">
        <v>3272</v>
      </c>
      <c r="C158" s="832" t="s">
        <v>586</v>
      </c>
      <c r="D158" s="832" t="s">
        <v>1432</v>
      </c>
      <c r="E158" s="832" t="s">
        <v>3269</v>
      </c>
      <c r="F158" s="832" t="s">
        <v>3270</v>
      </c>
      <c r="G158" s="832" t="s">
        <v>3271</v>
      </c>
      <c r="H158" s="849">
        <v>1</v>
      </c>
      <c r="I158" s="849">
        <v>327.78</v>
      </c>
      <c r="J158" s="832">
        <v>0.31720747486282214</v>
      </c>
      <c r="K158" s="832">
        <v>327.78</v>
      </c>
      <c r="L158" s="849">
        <v>3</v>
      </c>
      <c r="M158" s="849">
        <v>1033.33</v>
      </c>
      <c r="N158" s="832">
        <v>1</v>
      </c>
      <c r="O158" s="832">
        <v>344.44333333333333</v>
      </c>
      <c r="P158" s="849"/>
      <c r="Q158" s="849"/>
      <c r="R158" s="837"/>
      <c r="S158" s="850"/>
    </row>
    <row r="159" spans="1:19" ht="14.4" customHeight="1" x14ac:dyDescent="0.3">
      <c r="A159" s="831"/>
      <c r="B159" s="832" t="s">
        <v>3272</v>
      </c>
      <c r="C159" s="832" t="s">
        <v>586</v>
      </c>
      <c r="D159" s="832" t="s">
        <v>1435</v>
      </c>
      <c r="E159" s="832" t="s">
        <v>3269</v>
      </c>
      <c r="F159" s="832" t="s">
        <v>3306</v>
      </c>
      <c r="G159" s="832" t="s">
        <v>3307</v>
      </c>
      <c r="H159" s="849">
        <v>1</v>
      </c>
      <c r="I159" s="849">
        <v>111.11</v>
      </c>
      <c r="J159" s="832">
        <v>0.95234421873660746</v>
      </c>
      <c r="K159" s="832">
        <v>111.11</v>
      </c>
      <c r="L159" s="849">
        <v>1</v>
      </c>
      <c r="M159" s="849">
        <v>116.67</v>
      </c>
      <c r="N159" s="832">
        <v>1</v>
      </c>
      <c r="O159" s="832">
        <v>116.67</v>
      </c>
      <c r="P159" s="849">
        <v>3</v>
      </c>
      <c r="Q159" s="849">
        <v>350</v>
      </c>
      <c r="R159" s="837">
        <v>2.9999142881631955</v>
      </c>
      <c r="S159" s="850">
        <v>116.66666666666667</v>
      </c>
    </row>
    <row r="160" spans="1:19" ht="14.4" customHeight="1" x14ac:dyDescent="0.3">
      <c r="A160" s="831"/>
      <c r="B160" s="832" t="s">
        <v>3272</v>
      </c>
      <c r="C160" s="832" t="s">
        <v>586</v>
      </c>
      <c r="D160" s="832" t="s">
        <v>1435</v>
      </c>
      <c r="E160" s="832" t="s">
        <v>3269</v>
      </c>
      <c r="F160" s="832" t="s">
        <v>3318</v>
      </c>
      <c r="G160" s="832" t="s">
        <v>3319</v>
      </c>
      <c r="H160" s="849"/>
      <c r="I160" s="849"/>
      <c r="J160" s="832"/>
      <c r="K160" s="832"/>
      <c r="L160" s="849"/>
      <c r="M160" s="849"/>
      <c r="N160" s="832"/>
      <c r="O160" s="832"/>
      <c r="P160" s="849">
        <v>2</v>
      </c>
      <c r="Q160" s="849">
        <v>422.22</v>
      </c>
      <c r="R160" s="837"/>
      <c r="S160" s="850">
        <v>211.11</v>
      </c>
    </row>
    <row r="161" spans="1:19" ht="14.4" customHeight="1" x14ac:dyDescent="0.3">
      <c r="A161" s="831"/>
      <c r="B161" s="832" t="s">
        <v>3272</v>
      </c>
      <c r="C161" s="832" t="s">
        <v>586</v>
      </c>
      <c r="D161" s="832" t="s">
        <v>1435</v>
      </c>
      <c r="E161" s="832" t="s">
        <v>3269</v>
      </c>
      <c r="F161" s="832" t="s">
        <v>3320</v>
      </c>
      <c r="G161" s="832" t="s">
        <v>3321</v>
      </c>
      <c r="H161" s="849">
        <v>3</v>
      </c>
      <c r="I161" s="849">
        <v>1750</v>
      </c>
      <c r="J161" s="832"/>
      <c r="K161" s="832">
        <v>583.33333333333337</v>
      </c>
      <c r="L161" s="849"/>
      <c r="M161" s="849"/>
      <c r="N161" s="832"/>
      <c r="O161" s="832"/>
      <c r="P161" s="849">
        <v>2</v>
      </c>
      <c r="Q161" s="849">
        <v>1166.67</v>
      </c>
      <c r="R161" s="837"/>
      <c r="S161" s="850">
        <v>583.33500000000004</v>
      </c>
    </row>
    <row r="162" spans="1:19" ht="14.4" customHeight="1" x14ac:dyDescent="0.3">
      <c r="A162" s="831"/>
      <c r="B162" s="832" t="s">
        <v>3272</v>
      </c>
      <c r="C162" s="832" t="s">
        <v>586</v>
      </c>
      <c r="D162" s="832" t="s">
        <v>1435</v>
      </c>
      <c r="E162" s="832" t="s">
        <v>3269</v>
      </c>
      <c r="F162" s="832" t="s">
        <v>3327</v>
      </c>
      <c r="G162" s="832" t="s">
        <v>3328</v>
      </c>
      <c r="H162" s="849">
        <v>1</v>
      </c>
      <c r="I162" s="849">
        <v>50</v>
      </c>
      <c r="J162" s="832">
        <v>0.5</v>
      </c>
      <c r="K162" s="832">
        <v>50</v>
      </c>
      <c r="L162" s="849">
        <v>2</v>
      </c>
      <c r="M162" s="849">
        <v>100</v>
      </c>
      <c r="N162" s="832">
        <v>1</v>
      </c>
      <c r="O162" s="832">
        <v>50</v>
      </c>
      <c r="P162" s="849"/>
      <c r="Q162" s="849"/>
      <c r="R162" s="837"/>
      <c r="S162" s="850"/>
    </row>
    <row r="163" spans="1:19" ht="14.4" customHeight="1" x14ac:dyDescent="0.3">
      <c r="A163" s="831"/>
      <c r="B163" s="832" t="s">
        <v>3272</v>
      </c>
      <c r="C163" s="832" t="s">
        <v>586</v>
      </c>
      <c r="D163" s="832" t="s">
        <v>1435</v>
      </c>
      <c r="E163" s="832" t="s">
        <v>3269</v>
      </c>
      <c r="F163" s="832" t="s">
        <v>3338</v>
      </c>
      <c r="G163" s="832" t="s">
        <v>3339</v>
      </c>
      <c r="H163" s="849">
        <v>1</v>
      </c>
      <c r="I163" s="849">
        <v>305.56</v>
      </c>
      <c r="J163" s="832"/>
      <c r="K163" s="832">
        <v>305.56</v>
      </c>
      <c r="L163" s="849"/>
      <c r="M163" s="849"/>
      <c r="N163" s="832"/>
      <c r="O163" s="832"/>
      <c r="P163" s="849"/>
      <c r="Q163" s="849"/>
      <c r="R163" s="837"/>
      <c r="S163" s="850"/>
    </row>
    <row r="164" spans="1:19" ht="14.4" customHeight="1" x14ac:dyDescent="0.3">
      <c r="A164" s="831"/>
      <c r="B164" s="832" t="s">
        <v>3272</v>
      </c>
      <c r="C164" s="832" t="s">
        <v>586</v>
      </c>
      <c r="D164" s="832" t="s">
        <v>1435</v>
      </c>
      <c r="E164" s="832" t="s">
        <v>3269</v>
      </c>
      <c r="F164" s="832" t="s">
        <v>3342</v>
      </c>
      <c r="G164" s="832" t="s">
        <v>3343</v>
      </c>
      <c r="H164" s="849">
        <v>3</v>
      </c>
      <c r="I164" s="849">
        <v>1366.68</v>
      </c>
      <c r="J164" s="832">
        <v>3</v>
      </c>
      <c r="K164" s="832">
        <v>455.56</v>
      </c>
      <c r="L164" s="849">
        <v>1</v>
      </c>
      <c r="M164" s="849">
        <v>455.56</v>
      </c>
      <c r="N164" s="832">
        <v>1</v>
      </c>
      <c r="O164" s="832">
        <v>455.56</v>
      </c>
      <c r="P164" s="849">
        <v>3</v>
      </c>
      <c r="Q164" s="849">
        <v>1366.67</v>
      </c>
      <c r="R164" s="837">
        <v>2.9999780489946439</v>
      </c>
      <c r="S164" s="850">
        <v>455.55666666666667</v>
      </c>
    </row>
    <row r="165" spans="1:19" ht="14.4" customHeight="1" x14ac:dyDescent="0.3">
      <c r="A165" s="831"/>
      <c r="B165" s="832" t="s">
        <v>3272</v>
      </c>
      <c r="C165" s="832" t="s">
        <v>586</v>
      </c>
      <c r="D165" s="832" t="s">
        <v>1435</v>
      </c>
      <c r="E165" s="832" t="s">
        <v>3269</v>
      </c>
      <c r="F165" s="832" t="s">
        <v>3348</v>
      </c>
      <c r="G165" s="832" t="s">
        <v>3349</v>
      </c>
      <c r="H165" s="849">
        <v>1</v>
      </c>
      <c r="I165" s="849">
        <v>77.78</v>
      </c>
      <c r="J165" s="832"/>
      <c r="K165" s="832">
        <v>77.78</v>
      </c>
      <c r="L165" s="849"/>
      <c r="M165" s="849"/>
      <c r="N165" s="832"/>
      <c r="O165" s="832"/>
      <c r="P165" s="849"/>
      <c r="Q165" s="849"/>
      <c r="R165" s="837"/>
      <c r="S165" s="850"/>
    </row>
    <row r="166" spans="1:19" ht="14.4" customHeight="1" x14ac:dyDescent="0.3">
      <c r="A166" s="831"/>
      <c r="B166" s="832" t="s">
        <v>3272</v>
      </c>
      <c r="C166" s="832" t="s">
        <v>586</v>
      </c>
      <c r="D166" s="832" t="s">
        <v>1435</v>
      </c>
      <c r="E166" s="832" t="s">
        <v>3269</v>
      </c>
      <c r="F166" s="832" t="s">
        <v>3354</v>
      </c>
      <c r="G166" s="832" t="s">
        <v>3355</v>
      </c>
      <c r="H166" s="849">
        <v>1</v>
      </c>
      <c r="I166" s="849">
        <v>88.89</v>
      </c>
      <c r="J166" s="832">
        <v>0.31373310274238525</v>
      </c>
      <c r="K166" s="832">
        <v>88.89</v>
      </c>
      <c r="L166" s="849">
        <v>3</v>
      </c>
      <c r="M166" s="849">
        <v>283.33</v>
      </c>
      <c r="N166" s="832">
        <v>1</v>
      </c>
      <c r="O166" s="832">
        <v>94.443333333333328</v>
      </c>
      <c r="P166" s="849">
        <v>3</v>
      </c>
      <c r="Q166" s="849">
        <v>283.33</v>
      </c>
      <c r="R166" s="837">
        <v>1</v>
      </c>
      <c r="S166" s="850">
        <v>94.443333333333328</v>
      </c>
    </row>
    <row r="167" spans="1:19" ht="14.4" customHeight="1" x14ac:dyDescent="0.3">
      <c r="A167" s="831"/>
      <c r="B167" s="832" t="s">
        <v>3272</v>
      </c>
      <c r="C167" s="832" t="s">
        <v>586</v>
      </c>
      <c r="D167" s="832" t="s">
        <v>1435</v>
      </c>
      <c r="E167" s="832" t="s">
        <v>3269</v>
      </c>
      <c r="F167" s="832" t="s">
        <v>3358</v>
      </c>
      <c r="G167" s="832" t="s">
        <v>3359</v>
      </c>
      <c r="H167" s="849"/>
      <c r="I167" s="849"/>
      <c r="J167" s="832"/>
      <c r="K167" s="832"/>
      <c r="L167" s="849"/>
      <c r="M167" s="849"/>
      <c r="N167" s="832"/>
      <c r="O167" s="832"/>
      <c r="P167" s="849">
        <v>1</v>
      </c>
      <c r="Q167" s="849">
        <v>96.67</v>
      </c>
      <c r="R167" s="837"/>
      <c r="S167" s="850">
        <v>96.67</v>
      </c>
    </row>
    <row r="168" spans="1:19" ht="14.4" customHeight="1" x14ac:dyDescent="0.3">
      <c r="A168" s="831"/>
      <c r="B168" s="832" t="s">
        <v>3272</v>
      </c>
      <c r="C168" s="832" t="s">
        <v>586</v>
      </c>
      <c r="D168" s="832" t="s">
        <v>1435</v>
      </c>
      <c r="E168" s="832" t="s">
        <v>3269</v>
      </c>
      <c r="F168" s="832" t="s">
        <v>3360</v>
      </c>
      <c r="G168" s="832" t="s">
        <v>3361</v>
      </c>
      <c r="H168" s="849"/>
      <c r="I168" s="849"/>
      <c r="J168" s="832"/>
      <c r="K168" s="832"/>
      <c r="L168" s="849">
        <v>1</v>
      </c>
      <c r="M168" s="849">
        <v>333.33</v>
      </c>
      <c r="N168" s="832">
        <v>1</v>
      </c>
      <c r="O168" s="832">
        <v>333.33</v>
      </c>
      <c r="P168" s="849"/>
      <c r="Q168" s="849"/>
      <c r="R168" s="837"/>
      <c r="S168" s="850"/>
    </row>
    <row r="169" spans="1:19" ht="14.4" customHeight="1" x14ac:dyDescent="0.3">
      <c r="A169" s="831"/>
      <c r="B169" s="832" t="s">
        <v>3272</v>
      </c>
      <c r="C169" s="832" t="s">
        <v>586</v>
      </c>
      <c r="D169" s="832" t="s">
        <v>1435</v>
      </c>
      <c r="E169" s="832" t="s">
        <v>3269</v>
      </c>
      <c r="F169" s="832" t="s">
        <v>3364</v>
      </c>
      <c r="G169" s="832" t="s">
        <v>3365</v>
      </c>
      <c r="H169" s="849">
        <v>1</v>
      </c>
      <c r="I169" s="849">
        <v>1283.33</v>
      </c>
      <c r="J169" s="832"/>
      <c r="K169" s="832">
        <v>1283.33</v>
      </c>
      <c r="L169" s="849"/>
      <c r="M169" s="849"/>
      <c r="N169" s="832"/>
      <c r="O169" s="832"/>
      <c r="P169" s="849">
        <v>2</v>
      </c>
      <c r="Q169" s="849">
        <v>2566.66</v>
      </c>
      <c r="R169" s="837"/>
      <c r="S169" s="850">
        <v>1283.33</v>
      </c>
    </row>
    <row r="170" spans="1:19" ht="14.4" customHeight="1" x14ac:dyDescent="0.3">
      <c r="A170" s="831"/>
      <c r="B170" s="832" t="s">
        <v>3272</v>
      </c>
      <c r="C170" s="832" t="s">
        <v>586</v>
      </c>
      <c r="D170" s="832" t="s">
        <v>1435</v>
      </c>
      <c r="E170" s="832" t="s">
        <v>3269</v>
      </c>
      <c r="F170" s="832" t="s">
        <v>3366</v>
      </c>
      <c r="G170" s="832" t="s">
        <v>3367</v>
      </c>
      <c r="H170" s="849"/>
      <c r="I170" s="849"/>
      <c r="J170" s="832"/>
      <c r="K170" s="832"/>
      <c r="L170" s="849">
        <v>1</v>
      </c>
      <c r="M170" s="849">
        <v>466.67</v>
      </c>
      <c r="N170" s="832">
        <v>1</v>
      </c>
      <c r="O170" s="832">
        <v>466.67</v>
      </c>
      <c r="P170" s="849"/>
      <c r="Q170" s="849"/>
      <c r="R170" s="837"/>
      <c r="S170" s="850"/>
    </row>
    <row r="171" spans="1:19" ht="14.4" customHeight="1" x14ac:dyDescent="0.3">
      <c r="A171" s="831"/>
      <c r="B171" s="832" t="s">
        <v>3272</v>
      </c>
      <c r="C171" s="832" t="s">
        <v>586</v>
      </c>
      <c r="D171" s="832" t="s">
        <v>1435</v>
      </c>
      <c r="E171" s="832" t="s">
        <v>3269</v>
      </c>
      <c r="F171" s="832" t="s">
        <v>3370</v>
      </c>
      <c r="G171" s="832" t="s">
        <v>3371</v>
      </c>
      <c r="H171" s="849">
        <v>1</v>
      </c>
      <c r="I171" s="849">
        <v>466.67</v>
      </c>
      <c r="J171" s="832"/>
      <c r="K171" s="832">
        <v>466.67</v>
      </c>
      <c r="L171" s="849"/>
      <c r="M171" s="849"/>
      <c r="N171" s="832"/>
      <c r="O171" s="832"/>
      <c r="P171" s="849"/>
      <c r="Q171" s="849"/>
      <c r="R171" s="837"/>
      <c r="S171" s="850"/>
    </row>
    <row r="172" spans="1:19" ht="14.4" customHeight="1" x14ac:dyDescent="0.3">
      <c r="A172" s="831"/>
      <c r="B172" s="832" t="s">
        <v>3272</v>
      </c>
      <c r="C172" s="832" t="s">
        <v>586</v>
      </c>
      <c r="D172" s="832" t="s">
        <v>1435</v>
      </c>
      <c r="E172" s="832" t="s">
        <v>3269</v>
      </c>
      <c r="F172" s="832" t="s">
        <v>3270</v>
      </c>
      <c r="G172" s="832" t="s">
        <v>3271</v>
      </c>
      <c r="H172" s="849"/>
      <c r="I172" s="849"/>
      <c r="J172" s="832"/>
      <c r="K172" s="832"/>
      <c r="L172" s="849">
        <v>3</v>
      </c>
      <c r="M172" s="849">
        <v>1033.33</v>
      </c>
      <c r="N172" s="832">
        <v>1</v>
      </c>
      <c r="O172" s="832">
        <v>344.44333333333333</v>
      </c>
      <c r="P172" s="849">
        <v>3</v>
      </c>
      <c r="Q172" s="849">
        <v>1033.33</v>
      </c>
      <c r="R172" s="837">
        <v>1</v>
      </c>
      <c r="S172" s="850">
        <v>344.44333333333333</v>
      </c>
    </row>
    <row r="173" spans="1:19" ht="14.4" customHeight="1" x14ac:dyDescent="0.3">
      <c r="A173" s="831"/>
      <c r="B173" s="832" t="s">
        <v>3272</v>
      </c>
      <c r="C173" s="832" t="s">
        <v>586</v>
      </c>
      <c r="D173" s="832" t="s">
        <v>1436</v>
      </c>
      <c r="E173" s="832" t="s">
        <v>3269</v>
      </c>
      <c r="F173" s="832" t="s">
        <v>3302</v>
      </c>
      <c r="G173" s="832" t="s">
        <v>3303</v>
      </c>
      <c r="H173" s="849"/>
      <c r="I173" s="849"/>
      <c r="J173" s="832"/>
      <c r="K173" s="832"/>
      <c r="L173" s="849">
        <v>2</v>
      </c>
      <c r="M173" s="849">
        <v>155.56</v>
      </c>
      <c r="N173" s="832">
        <v>1</v>
      </c>
      <c r="O173" s="832">
        <v>77.78</v>
      </c>
      <c r="P173" s="849"/>
      <c r="Q173" s="849"/>
      <c r="R173" s="837"/>
      <c r="S173" s="850"/>
    </row>
    <row r="174" spans="1:19" ht="14.4" customHeight="1" x14ac:dyDescent="0.3">
      <c r="A174" s="831"/>
      <c r="B174" s="832" t="s">
        <v>3272</v>
      </c>
      <c r="C174" s="832" t="s">
        <v>586</v>
      </c>
      <c r="D174" s="832" t="s">
        <v>1436</v>
      </c>
      <c r="E174" s="832" t="s">
        <v>3269</v>
      </c>
      <c r="F174" s="832" t="s">
        <v>3327</v>
      </c>
      <c r="G174" s="832" t="s">
        <v>3328</v>
      </c>
      <c r="H174" s="849"/>
      <c r="I174" s="849"/>
      <c r="J174" s="832"/>
      <c r="K174" s="832"/>
      <c r="L174" s="849">
        <v>2</v>
      </c>
      <c r="M174" s="849">
        <v>100</v>
      </c>
      <c r="N174" s="832">
        <v>1</v>
      </c>
      <c r="O174" s="832">
        <v>50</v>
      </c>
      <c r="P174" s="849"/>
      <c r="Q174" s="849"/>
      <c r="R174" s="837"/>
      <c r="S174" s="850"/>
    </row>
    <row r="175" spans="1:19" ht="14.4" customHeight="1" x14ac:dyDescent="0.3">
      <c r="A175" s="831"/>
      <c r="B175" s="832" t="s">
        <v>3272</v>
      </c>
      <c r="C175" s="832" t="s">
        <v>586</v>
      </c>
      <c r="D175" s="832" t="s">
        <v>1436</v>
      </c>
      <c r="E175" s="832" t="s">
        <v>3269</v>
      </c>
      <c r="F175" s="832" t="s">
        <v>3342</v>
      </c>
      <c r="G175" s="832" t="s">
        <v>3343</v>
      </c>
      <c r="H175" s="849"/>
      <c r="I175" s="849"/>
      <c r="J175" s="832"/>
      <c r="K175" s="832"/>
      <c r="L175" s="849">
        <v>1</v>
      </c>
      <c r="M175" s="849">
        <v>455.56</v>
      </c>
      <c r="N175" s="832">
        <v>1</v>
      </c>
      <c r="O175" s="832">
        <v>455.56</v>
      </c>
      <c r="P175" s="849"/>
      <c r="Q175" s="849"/>
      <c r="R175" s="837"/>
      <c r="S175" s="850"/>
    </row>
    <row r="176" spans="1:19" ht="14.4" customHeight="1" x14ac:dyDescent="0.3">
      <c r="A176" s="831"/>
      <c r="B176" s="832" t="s">
        <v>3272</v>
      </c>
      <c r="C176" s="832" t="s">
        <v>586</v>
      </c>
      <c r="D176" s="832" t="s">
        <v>1436</v>
      </c>
      <c r="E176" s="832" t="s">
        <v>3269</v>
      </c>
      <c r="F176" s="832" t="s">
        <v>3354</v>
      </c>
      <c r="G176" s="832" t="s">
        <v>3355</v>
      </c>
      <c r="H176" s="849"/>
      <c r="I176" s="849"/>
      <c r="J176" s="832"/>
      <c r="K176" s="832"/>
      <c r="L176" s="849">
        <v>1</v>
      </c>
      <c r="M176" s="849">
        <v>94.44</v>
      </c>
      <c r="N176" s="832">
        <v>1</v>
      </c>
      <c r="O176" s="832">
        <v>94.44</v>
      </c>
      <c r="P176" s="849"/>
      <c r="Q176" s="849"/>
      <c r="R176" s="837"/>
      <c r="S176" s="850"/>
    </row>
    <row r="177" spans="1:19" ht="14.4" customHeight="1" x14ac:dyDescent="0.3">
      <c r="A177" s="831"/>
      <c r="B177" s="832" t="s">
        <v>3272</v>
      </c>
      <c r="C177" s="832" t="s">
        <v>586</v>
      </c>
      <c r="D177" s="832" t="s">
        <v>1436</v>
      </c>
      <c r="E177" s="832" t="s">
        <v>3269</v>
      </c>
      <c r="F177" s="832" t="s">
        <v>3270</v>
      </c>
      <c r="G177" s="832" t="s">
        <v>3271</v>
      </c>
      <c r="H177" s="849"/>
      <c r="I177" s="849"/>
      <c r="J177" s="832"/>
      <c r="K177" s="832"/>
      <c r="L177" s="849">
        <v>1</v>
      </c>
      <c r="M177" s="849">
        <v>344.44</v>
      </c>
      <c r="N177" s="832">
        <v>1</v>
      </c>
      <c r="O177" s="832">
        <v>344.44</v>
      </c>
      <c r="P177" s="849"/>
      <c r="Q177" s="849"/>
      <c r="R177" s="837"/>
      <c r="S177" s="850"/>
    </row>
    <row r="178" spans="1:19" ht="14.4" customHeight="1" x14ac:dyDescent="0.3">
      <c r="A178" s="831"/>
      <c r="B178" s="832" t="s">
        <v>3272</v>
      </c>
      <c r="C178" s="832" t="s">
        <v>586</v>
      </c>
      <c r="D178" s="832" t="s">
        <v>1437</v>
      </c>
      <c r="E178" s="832" t="s">
        <v>3269</v>
      </c>
      <c r="F178" s="832" t="s">
        <v>3320</v>
      </c>
      <c r="G178" s="832" t="s">
        <v>3321</v>
      </c>
      <c r="H178" s="849"/>
      <c r="I178" s="849"/>
      <c r="J178" s="832"/>
      <c r="K178" s="832"/>
      <c r="L178" s="849"/>
      <c r="M178" s="849"/>
      <c r="N178" s="832"/>
      <c r="O178" s="832"/>
      <c r="P178" s="849">
        <v>2</v>
      </c>
      <c r="Q178" s="849">
        <v>1166.67</v>
      </c>
      <c r="R178" s="837"/>
      <c r="S178" s="850">
        <v>583.33500000000004</v>
      </c>
    </row>
    <row r="179" spans="1:19" ht="14.4" customHeight="1" x14ac:dyDescent="0.3">
      <c r="A179" s="831"/>
      <c r="B179" s="832" t="s">
        <v>3272</v>
      </c>
      <c r="C179" s="832" t="s">
        <v>586</v>
      </c>
      <c r="D179" s="832" t="s">
        <v>1437</v>
      </c>
      <c r="E179" s="832" t="s">
        <v>3269</v>
      </c>
      <c r="F179" s="832" t="s">
        <v>3327</v>
      </c>
      <c r="G179" s="832" t="s">
        <v>3328</v>
      </c>
      <c r="H179" s="849"/>
      <c r="I179" s="849"/>
      <c r="J179" s="832"/>
      <c r="K179" s="832"/>
      <c r="L179" s="849"/>
      <c r="M179" s="849"/>
      <c r="N179" s="832"/>
      <c r="O179" s="832"/>
      <c r="P179" s="849">
        <v>1</v>
      </c>
      <c r="Q179" s="849">
        <v>50</v>
      </c>
      <c r="R179" s="837"/>
      <c r="S179" s="850">
        <v>50</v>
      </c>
    </row>
    <row r="180" spans="1:19" ht="14.4" customHeight="1" x14ac:dyDescent="0.3">
      <c r="A180" s="831"/>
      <c r="B180" s="832" t="s">
        <v>3272</v>
      </c>
      <c r="C180" s="832" t="s">
        <v>586</v>
      </c>
      <c r="D180" s="832" t="s">
        <v>1437</v>
      </c>
      <c r="E180" s="832" t="s">
        <v>3269</v>
      </c>
      <c r="F180" s="832" t="s">
        <v>3342</v>
      </c>
      <c r="G180" s="832" t="s">
        <v>3343</v>
      </c>
      <c r="H180" s="849"/>
      <c r="I180" s="849"/>
      <c r="J180" s="832"/>
      <c r="K180" s="832"/>
      <c r="L180" s="849"/>
      <c r="M180" s="849"/>
      <c r="N180" s="832"/>
      <c r="O180" s="832"/>
      <c r="P180" s="849">
        <v>3</v>
      </c>
      <c r="Q180" s="849">
        <v>1366.67</v>
      </c>
      <c r="R180" s="837"/>
      <c r="S180" s="850">
        <v>455.55666666666667</v>
      </c>
    </row>
    <row r="181" spans="1:19" ht="14.4" customHeight="1" x14ac:dyDescent="0.3">
      <c r="A181" s="831"/>
      <c r="B181" s="832" t="s">
        <v>3272</v>
      </c>
      <c r="C181" s="832" t="s">
        <v>586</v>
      </c>
      <c r="D181" s="832" t="s">
        <v>1437</v>
      </c>
      <c r="E181" s="832" t="s">
        <v>3269</v>
      </c>
      <c r="F181" s="832" t="s">
        <v>3354</v>
      </c>
      <c r="G181" s="832" t="s">
        <v>3355</v>
      </c>
      <c r="H181" s="849"/>
      <c r="I181" s="849"/>
      <c r="J181" s="832"/>
      <c r="K181" s="832"/>
      <c r="L181" s="849"/>
      <c r="M181" s="849"/>
      <c r="N181" s="832"/>
      <c r="O181" s="832"/>
      <c r="P181" s="849">
        <v>2</v>
      </c>
      <c r="Q181" s="849">
        <v>188.89</v>
      </c>
      <c r="R181" s="837"/>
      <c r="S181" s="850">
        <v>94.444999999999993</v>
      </c>
    </row>
    <row r="182" spans="1:19" ht="14.4" customHeight="1" x14ac:dyDescent="0.3">
      <c r="A182" s="831"/>
      <c r="B182" s="832" t="s">
        <v>3272</v>
      </c>
      <c r="C182" s="832" t="s">
        <v>586</v>
      </c>
      <c r="D182" s="832" t="s">
        <v>1438</v>
      </c>
      <c r="E182" s="832" t="s">
        <v>3269</v>
      </c>
      <c r="F182" s="832" t="s">
        <v>3300</v>
      </c>
      <c r="G182" s="832" t="s">
        <v>3301</v>
      </c>
      <c r="H182" s="849">
        <v>1</v>
      </c>
      <c r="I182" s="849">
        <v>105.56</v>
      </c>
      <c r="J182" s="832"/>
      <c r="K182" s="832">
        <v>105.56</v>
      </c>
      <c r="L182" s="849"/>
      <c r="M182" s="849"/>
      <c r="N182" s="832"/>
      <c r="O182" s="832"/>
      <c r="P182" s="849"/>
      <c r="Q182" s="849"/>
      <c r="R182" s="837"/>
      <c r="S182" s="850"/>
    </row>
    <row r="183" spans="1:19" ht="14.4" customHeight="1" x14ac:dyDescent="0.3">
      <c r="A183" s="831"/>
      <c r="B183" s="832" t="s">
        <v>3272</v>
      </c>
      <c r="C183" s="832" t="s">
        <v>586</v>
      </c>
      <c r="D183" s="832" t="s">
        <v>1438</v>
      </c>
      <c r="E183" s="832" t="s">
        <v>3269</v>
      </c>
      <c r="F183" s="832" t="s">
        <v>3308</v>
      </c>
      <c r="G183" s="832" t="s">
        <v>3309</v>
      </c>
      <c r="H183" s="849">
        <v>3</v>
      </c>
      <c r="I183" s="849">
        <v>1050</v>
      </c>
      <c r="J183" s="832">
        <v>0.53999845714726524</v>
      </c>
      <c r="K183" s="832">
        <v>350</v>
      </c>
      <c r="L183" s="849">
        <v>5</v>
      </c>
      <c r="M183" s="849">
        <v>1944.45</v>
      </c>
      <c r="N183" s="832">
        <v>1</v>
      </c>
      <c r="O183" s="832">
        <v>388.89</v>
      </c>
      <c r="P183" s="849"/>
      <c r="Q183" s="849"/>
      <c r="R183" s="837"/>
      <c r="S183" s="850"/>
    </row>
    <row r="184" spans="1:19" ht="14.4" customHeight="1" x14ac:dyDescent="0.3">
      <c r="A184" s="831"/>
      <c r="B184" s="832" t="s">
        <v>3272</v>
      </c>
      <c r="C184" s="832" t="s">
        <v>586</v>
      </c>
      <c r="D184" s="832" t="s">
        <v>1438</v>
      </c>
      <c r="E184" s="832" t="s">
        <v>3269</v>
      </c>
      <c r="F184" s="832" t="s">
        <v>3310</v>
      </c>
      <c r="G184" s="832" t="s">
        <v>3311</v>
      </c>
      <c r="H184" s="849">
        <v>3</v>
      </c>
      <c r="I184" s="849">
        <v>806.67</v>
      </c>
      <c r="J184" s="832"/>
      <c r="K184" s="832">
        <v>268.89</v>
      </c>
      <c r="L184" s="849"/>
      <c r="M184" s="849"/>
      <c r="N184" s="832"/>
      <c r="O184" s="832"/>
      <c r="P184" s="849"/>
      <c r="Q184" s="849"/>
      <c r="R184" s="837"/>
      <c r="S184" s="850"/>
    </row>
    <row r="185" spans="1:19" ht="14.4" customHeight="1" x14ac:dyDescent="0.3">
      <c r="A185" s="831"/>
      <c r="B185" s="832" t="s">
        <v>3272</v>
      </c>
      <c r="C185" s="832" t="s">
        <v>586</v>
      </c>
      <c r="D185" s="832" t="s">
        <v>1438</v>
      </c>
      <c r="E185" s="832" t="s">
        <v>3269</v>
      </c>
      <c r="F185" s="832" t="s">
        <v>3318</v>
      </c>
      <c r="G185" s="832" t="s">
        <v>3319</v>
      </c>
      <c r="H185" s="849"/>
      <c r="I185" s="849"/>
      <c r="J185" s="832"/>
      <c r="K185" s="832"/>
      <c r="L185" s="849">
        <v>9</v>
      </c>
      <c r="M185" s="849">
        <v>1900</v>
      </c>
      <c r="N185" s="832">
        <v>1</v>
      </c>
      <c r="O185" s="832">
        <v>211.11111111111111</v>
      </c>
      <c r="P185" s="849"/>
      <c r="Q185" s="849"/>
      <c r="R185" s="837"/>
      <c r="S185" s="850"/>
    </row>
    <row r="186" spans="1:19" ht="14.4" customHeight="1" x14ac:dyDescent="0.3">
      <c r="A186" s="831"/>
      <c r="B186" s="832" t="s">
        <v>3272</v>
      </c>
      <c r="C186" s="832" t="s">
        <v>586</v>
      </c>
      <c r="D186" s="832" t="s">
        <v>1438</v>
      </c>
      <c r="E186" s="832" t="s">
        <v>3269</v>
      </c>
      <c r="F186" s="832" t="s">
        <v>3320</v>
      </c>
      <c r="G186" s="832" t="s">
        <v>3321</v>
      </c>
      <c r="H186" s="849">
        <v>8</v>
      </c>
      <c r="I186" s="849">
        <v>4666.66</v>
      </c>
      <c r="J186" s="832">
        <v>3.9999828571918363</v>
      </c>
      <c r="K186" s="832">
        <v>583.33249999999998</v>
      </c>
      <c r="L186" s="849">
        <v>2</v>
      </c>
      <c r="M186" s="849">
        <v>1166.67</v>
      </c>
      <c r="N186" s="832">
        <v>1</v>
      </c>
      <c r="O186" s="832">
        <v>583.33500000000004</v>
      </c>
      <c r="P186" s="849"/>
      <c r="Q186" s="849"/>
      <c r="R186" s="837"/>
      <c r="S186" s="850"/>
    </row>
    <row r="187" spans="1:19" ht="14.4" customHeight="1" x14ac:dyDescent="0.3">
      <c r="A187" s="831"/>
      <c r="B187" s="832" t="s">
        <v>3272</v>
      </c>
      <c r="C187" s="832" t="s">
        <v>586</v>
      </c>
      <c r="D187" s="832" t="s">
        <v>1438</v>
      </c>
      <c r="E187" s="832" t="s">
        <v>3269</v>
      </c>
      <c r="F187" s="832" t="s">
        <v>3342</v>
      </c>
      <c r="G187" s="832" t="s">
        <v>3343</v>
      </c>
      <c r="H187" s="849">
        <v>1</v>
      </c>
      <c r="I187" s="849">
        <v>455.56</v>
      </c>
      <c r="J187" s="832">
        <v>1</v>
      </c>
      <c r="K187" s="832">
        <v>455.56</v>
      </c>
      <c r="L187" s="849">
        <v>1</v>
      </c>
      <c r="M187" s="849">
        <v>455.56</v>
      </c>
      <c r="N187" s="832">
        <v>1</v>
      </c>
      <c r="O187" s="832">
        <v>455.56</v>
      </c>
      <c r="P187" s="849"/>
      <c r="Q187" s="849"/>
      <c r="R187" s="837"/>
      <c r="S187" s="850"/>
    </row>
    <row r="188" spans="1:19" ht="14.4" customHeight="1" x14ac:dyDescent="0.3">
      <c r="A188" s="831"/>
      <c r="B188" s="832" t="s">
        <v>3272</v>
      </c>
      <c r="C188" s="832" t="s">
        <v>586</v>
      </c>
      <c r="D188" s="832" t="s">
        <v>1438</v>
      </c>
      <c r="E188" s="832" t="s">
        <v>3269</v>
      </c>
      <c r="F188" s="832" t="s">
        <v>3358</v>
      </c>
      <c r="G188" s="832" t="s">
        <v>3359</v>
      </c>
      <c r="H188" s="849">
        <v>2</v>
      </c>
      <c r="I188" s="849">
        <v>193.34</v>
      </c>
      <c r="J188" s="832">
        <v>0.25000969831766517</v>
      </c>
      <c r="K188" s="832">
        <v>96.67</v>
      </c>
      <c r="L188" s="849">
        <v>8</v>
      </c>
      <c r="M188" s="849">
        <v>773.33</v>
      </c>
      <c r="N188" s="832">
        <v>1</v>
      </c>
      <c r="O188" s="832">
        <v>96.666250000000005</v>
      </c>
      <c r="P188" s="849"/>
      <c r="Q188" s="849"/>
      <c r="R188" s="837"/>
      <c r="S188" s="850"/>
    </row>
    <row r="189" spans="1:19" ht="14.4" customHeight="1" x14ac:dyDescent="0.3">
      <c r="A189" s="831"/>
      <c r="B189" s="832" t="s">
        <v>3272</v>
      </c>
      <c r="C189" s="832" t="s">
        <v>586</v>
      </c>
      <c r="D189" s="832" t="s">
        <v>1439</v>
      </c>
      <c r="E189" s="832" t="s">
        <v>3269</v>
      </c>
      <c r="F189" s="832" t="s">
        <v>3342</v>
      </c>
      <c r="G189" s="832" t="s">
        <v>3343</v>
      </c>
      <c r="H189" s="849"/>
      <c r="I189" s="849"/>
      <c r="J189" s="832"/>
      <c r="K189" s="832"/>
      <c r="L189" s="849">
        <v>1</v>
      </c>
      <c r="M189" s="849">
        <v>455.56</v>
      </c>
      <c r="N189" s="832">
        <v>1</v>
      </c>
      <c r="O189" s="832">
        <v>455.56</v>
      </c>
      <c r="P189" s="849"/>
      <c r="Q189" s="849"/>
      <c r="R189" s="837"/>
      <c r="S189" s="850"/>
    </row>
    <row r="190" spans="1:19" ht="14.4" customHeight="1" x14ac:dyDescent="0.3">
      <c r="A190" s="831"/>
      <c r="B190" s="832" t="s">
        <v>3272</v>
      </c>
      <c r="C190" s="832" t="s">
        <v>586</v>
      </c>
      <c r="D190" s="832" t="s">
        <v>1439</v>
      </c>
      <c r="E190" s="832" t="s">
        <v>3269</v>
      </c>
      <c r="F190" s="832" t="s">
        <v>3354</v>
      </c>
      <c r="G190" s="832" t="s">
        <v>3355</v>
      </c>
      <c r="H190" s="849"/>
      <c r="I190" s="849"/>
      <c r="J190" s="832"/>
      <c r="K190" s="832"/>
      <c r="L190" s="849">
        <v>2</v>
      </c>
      <c r="M190" s="849">
        <v>188.89</v>
      </c>
      <c r="N190" s="832">
        <v>1</v>
      </c>
      <c r="O190" s="832">
        <v>94.444999999999993</v>
      </c>
      <c r="P190" s="849"/>
      <c r="Q190" s="849"/>
      <c r="R190" s="837"/>
      <c r="S190" s="850"/>
    </row>
    <row r="191" spans="1:19" ht="14.4" customHeight="1" x14ac:dyDescent="0.3">
      <c r="A191" s="831"/>
      <c r="B191" s="832" t="s">
        <v>3272</v>
      </c>
      <c r="C191" s="832" t="s">
        <v>586</v>
      </c>
      <c r="D191" s="832" t="s">
        <v>1439</v>
      </c>
      <c r="E191" s="832" t="s">
        <v>3269</v>
      </c>
      <c r="F191" s="832" t="s">
        <v>3364</v>
      </c>
      <c r="G191" s="832" t="s">
        <v>3365</v>
      </c>
      <c r="H191" s="849"/>
      <c r="I191" s="849"/>
      <c r="J191" s="832"/>
      <c r="K191" s="832"/>
      <c r="L191" s="849">
        <v>2</v>
      </c>
      <c r="M191" s="849">
        <v>2566.67</v>
      </c>
      <c r="N191" s="832">
        <v>1</v>
      </c>
      <c r="O191" s="832">
        <v>1283.335</v>
      </c>
      <c r="P191" s="849"/>
      <c r="Q191" s="849"/>
      <c r="R191" s="837"/>
      <c r="S191" s="850"/>
    </row>
    <row r="192" spans="1:19" ht="14.4" customHeight="1" x14ac:dyDescent="0.3">
      <c r="A192" s="831"/>
      <c r="B192" s="832" t="s">
        <v>3272</v>
      </c>
      <c r="C192" s="832" t="s">
        <v>586</v>
      </c>
      <c r="D192" s="832" t="s">
        <v>1440</v>
      </c>
      <c r="E192" s="832" t="s">
        <v>3269</v>
      </c>
      <c r="F192" s="832" t="s">
        <v>3327</v>
      </c>
      <c r="G192" s="832" t="s">
        <v>3328</v>
      </c>
      <c r="H192" s="849">
        <v>1</v>
      </c>
      <c r="I192" s="849">
        <v>50</v>
      </c>
      <c r="J192" s="832"/>
      <c r="K192" s="832">
        <v>50</v>
      </c>
      <c r="L192" s="849"/>
      <c r="M192" s="849"/>
      <c r="N192" s="832"/>
      <c r="O192" s="832"/>
      <c r="P192" s="849">
        <v>1</v>
      </c>
      <c r="Q192" s="849">
        <v>50</v>
      </c>
      <c r="R192" s="837"/>
      <c r="S192" s="850">
        <v>50</v>
      </c>
    </row>
    <row r="193" spans="1:19" ht="14.4" customHeight="1" x14ac:dyDescent="0.3">
      <c r="A193" s="831"/>
      <c r="B193" s="832" t="s">
        <v>3272</v>
      </c>
      <c r="C193" s="832" t="s">
        <v>586</v>
      </c>
      <c r="D193" s="832" t="s">
        <v>1440</v>
      </c>
      <c r="E193" s="832" t="s">
        <v>3269</v>
      </c>
      <c r="F193" s="832" t="s">
        <v>3338</v>
      </c>
      <c r="G193" s="832" t="s">
        <v>3339</v>
      </c>
      <c r="H193" s="849"/>
      <c r="I193" s="849"/>
      <c r="J193" s="832"/>
      <c r="K193" s="832"/>
      <c r="L193" s="849"/>
      <c r="M193" s="849"/>
      <c r="N193" s="832"/>
      <c r="O193" s="832"/>
      <c r="P193" s="849">
        <v>1</v>
      </c>
      <c r="Q193" s="849">
        <v>305.56</v>
      </c>
      <c r="R193" s="837"/>
      <c r="S193" s="850">
        <v>305.56</v>
      </c>
    </row>
    <row r="194" spans="1:19" ht="14.4" customHeight="1" x14ac:dyDescent="0.3">
      <c r="A194" s="831"/>
      <c r="B194" s="832" t="s">
        <v>3272</v>
      </c>
      <c r="C194" s="832" t="s">
        <v>586</v>
      </c>
      <c r="D194" s="832" t="s">
        <v>1440</v>
      </c>
      <c r="E194" s="832" t="s">
        <v>3269</v>
      </c>
      <c r="F194" s="832" t="s">
        <v>3342</v>
      </c>
      <c r="G194" s="832" t="s">
        <v>3343</v>
      </c>
      <c r="H194" s="849"/>
      <c r="I194" s="849"/>
      <c r="J194" s="832"/>
      <c r="K194" s="832"/>
      <c r="L194" s="849"/>
      <c r="M194" s="849"/>
      <c r="N194" s="832"/>
      <c r="O194" s="832"/>
      <c r="P194" s="849">
        <v>1</v>
      </c>
      <c r="Q194" s="849">
        <v>455.56</v>
      </c>
      <c r="R194" s="837"/>
      <c r="S194" s="850">
        <v>455.56</v>
      </c>
    </row>
    <row r="195" spans="1:19" ht="14.4" customHeight="1" x14ac:dyDescent="0.3">
      <c r="A195" s="831"/>
      <c r="B195" s="832" t="s">
        <v>3272</v>
      </c>
      <c r="C195" s="832" t="s">
        <v>586</v>
      </c>
      <c r="D195" s="832" t="s">
        <v>1440</v>
      </c>
      <c r="E195" s="832" t="s">
        <v>3269</v>
      </c>
      <c r="F195" s="832" t="s">
        <v>3348</v>
      </c>
      <c r="G195" s="832" t="s">
        <v>3349</v>
      </c>
      <c r="H195" s="849"/>
      <c r="I195" s="849"/>
      <c r="J195" s="832"/>
      <c r="K195" s="832"/>
      <c r="L195" s="849"/>
      <c r="M195" s="849"/>
      <c r="N195" s="832"/>
      <c r="O195" s="832"/>
      <c r="P195" s="849">
        <v>1</v>
      </c>
      <c r="Q195" s="849">
        <v>77.78</v>
      </c>
      <c r="R195" s="837"/>
      <c r="S195" s="850">
        <v>77.78</v>
      </c>
    </row>
    <row r="196" spans="1:19" ht="14.4" customHeight="1" x14ac:dyDescent="0.3">
      <c r="A196" s="831"/>
      <c r="B196" s="832" t="s">
        <v>3272</v>
      </c>
      <c r="C196" s="832" t="s">
        <v>586</v>
      </c>
      <c r="D196" s="832" t="s">
        <v>1441</v>
      </c>
      <c r="E196" s="832" t="s">
        <v>3269</v>
      </c>
      <c r="F196" s="832" t="s">
        <v>3306</v>
      </c>
      <c r="G196" s="832" t="s">
        <v>3307</v>
      </c>
      <c r="H196" s="849">
        <v>2</v>
      </c>
      <c r="I196" s="849">
        <v>222.22</v>
      </c>
      <c r="J196" s="832">
        <v>1.9046884374732149</v>
      </c>
      <c r="K196" s="832">
        <v>111.11</v>
      </c>
      <c r="L196" s="849">
        <v>1</v>
      </c>
      <c r="M196" s="849">
        <v>116.67</v>
      </c>
      <c r="N196" s="832">
        <v>1</v>
      </c>
      <c r="O196" s="832">
        <v>116.67</v>
      </c>
      <c r="P196" s="849">
        <v>2</v>
      </c>
      <c r="Q196" s="849">
        <v>233.34</v>
      </c>
      <c r="R196" s="837">
        <v>2</v>
      </c>
      <c r="S196" s="850">
        <v>116.67</v>
      </c>
    </row>
    <row r="197" spans="1:19" ht="14.4" customHeight="1" x14ac:dyDescent="0.3">
      <c r="A197" s="831"/>
      <c r="B197" s="832" t="s">
        <v>3272</v>
      </c>
      <c r="C197" s="832" t="s">
        <v>586</v>
      </c>
      <c r="D197" s="832" t="s">
        <v>1441</v>
      </c>
      <c r="E197" s="832" t="s">
        <v>3269</v>
      </c>
      <c r="F197" s="832" t="s">
        <v>3320</v>
      </c>
      <c r="G197" s="832" t="s">
        <v>3321</v>
      </c>
      <c r="H197" s="849">
        <v>1</v>
      </c>
      <c r="I197" s="849">
        <v>583.33000000000004</v>
      </c>
      <c r="J197" s="832">
        <v>0.24999892856989797</v>
      </c>
      <c r="K197" s="832">
        <v>583.33000000000004</v>
      </c>
      <c r="L197" s="849">
        <v>4</v>
      </c>
      <c r="M197" s="849">
        <v>2333.33</v>
      </c>
      <c r="N197" s="832">
        <v>1</v>
      </c>
      <c r="O197" s="832">
        <v>583.33249999999998</v>
      </c>
      <c r="P197" s="849"/>
      <c r="Q197" s="849"/>
      <c r="R197" s="837"/>
      <c r="S197" s="850"/>
    </row>
    <row r="198" spans="1:19" ht="14.4" customHeight="1" x14ac:dyDescent="0.3">
      <c r="A198" s="831"/>
      <c r="B198" s="832" t="s">
        <v>3272</v>
      </c>
      <c r="C198" s="832" t="s">
        <v>586</v>
      </c>
      <c r="D198" s="832" t="s">
        <v>1441</v>
      </c>
      <c r="E198" s="832" t="s">
        <v>3269</v>
      </c>
      <c r="F198" s="832" t="s">
        <v>3327</v>
      </c>
      <c r="G198" s="832" t="s">
        <v>3328</v>
      </c>
      <c r="H198" s="849">
        <v>1</v>
      </c>
      <c r="I198" s="849">
        <v>50</v>
      </c>
      <c r="J198" s="832"/>
      <c r="K198" s="832">
        <v>50</v>
      </c>
      <c r="L198" s="849"/>
      <c r="M198" s="849"/>
      <c r="N198" s="832"/>
      <c r="O198" s="832"/>
      <c r="P198" s="849"/>
      <c r="Q198" s="849"/>
      <c r="R198" s="837"/>
      <c r="S198" s="850"/>
    </row>
    <row r="199" spans="1:19" ht="14.4" customHeight="1" x14ac:dyDescent="0.3">
      <c r="A199" s="831"/>
      <c r="B199" s="832" t="s">
        <v>3272</v>
      </c>
      <c r="C199" s="832" t="s">
        <v>586</v>
      </c>
      <c r="D199" s="832" t="s">
        <v>1441</v>
      </c>
      <c r="E199" s="832" t="s">
        <v>3269</v>
      </c>
      <c r="F199" s="832" t="s">
        <v>3338</v>
      </c>
      <c r="G199" s="832" t="s">
        <v>3339</v>
      </c>
      <c r="H199" s="849">
        <v>1</v>
      </c>
      <c r="I199" s="849">
        <v>305.56</v>
      </c>
      <c r="J199" s="832">
        <v>0.3333369696837466</v>
      </c>
      <c r="K199" s="832">
        <v>305.56</v>
      </c>
      <c r="L199" s="849">
        <v>3</v>
      </c>
      <c r="M199" s="849">
        <v>916.67</v>
      </c>
      <c r="N199" s="832">
        <v>1</v>
      </c>
      <c r="O199" s="832">
        <v>305.55666666666667</v>
      </c>
      <c r="P199" s="849">
        <v>1</v>
      </c>
      <c r="Q199" s="849">
        <v>305.56</v>
      </c>
      <c r="R199" s="837">
        <v>0.3333369696837466</v>
      </c>
      <c r="S199" s="850">
        <v>305.56</v>
      </c>
    </row>
    <row r="200" spans="1:19" ht="14.4" customHeight="1" x14ac:dyDescent="0.3">
      <c r="A200" s="831"/>
      <c r="B200" s="832" t="s">
        <v>3272</v>
      </c>
      <c r="C200" s="832" t="s">
        <v>586</v>
      </c>
      <c r="D200" s="832" t="s">
        <v>1441</v>
      </c>
      <c r="E200" s="832" t="s">
        <v>3269</v>
      </c>
      <c r="F200" s="832" t="s">
        <v>3342</v>
      </c>
      <c r="G200" s="832" t="s">
        <v>3343</v>
      </c>
      <c r="H200" s="849">
        <v>3</v>
      </c>
      <c r="I200" s="849">
        <v>1366.67</v>
      </c>
      <c r="J200" s="832">
        <v>0.5000018292705235</v>
      </c>
      <c r="K200" s="832">
        <v>455.55666666666667</v>
      </c>
      <c r="L200" s="849">
        <v>6</v>
      </c>
      <c r="M200" s="849">
        <v>2733.33</v>
      </c>
      <c r="N200" s="832">
        <v>1</v>
      </c>
      <c r="O200" s="832">
        <v>455.55500000000001</v>
      </c>
      <c r="P200" s="849">
        <v>4</v>
      </c>
      <c r="Q200" s="849">
        <v>1822.23</v>
      </c>
      <c r="R200" s="837">
        <v>0.66667032520771374</v>
      </c>
      <c r="S200" s="850">
        <v>455.5575</v>
      </c>
    </row>
    <row r="201" spans="1:19" ht="14.4" customHeight="1" x14ac:dyDescent="0.3">
      <c r="A201" s="831"/>
      <c r="B201" s="832" t="s">
        <v>3272</v>
      </c>
      <c r="C201" s="832" t="s">
        <v>586</v>
      </c>
      <c r="D201" s="832" t="s">
        <v>1441</v>
      </c>
      <c r="E201" s="832" t="s">
        <v>3269</v>
      </c>
      <c r="F201" s="832" t="s">
        <v>3348</v>
      </c>
      <c r="G201" s="832" t="s">
        <v>3349</v>
      </c>
      <c r="H201" s="849">
        <v>1</v>
      </c>
      <c r="I201" s="849">
        <v>77.78</v>
      </c>
      <c r="J201" s="832">
        <v>0.20000514284244902</v>
      </c>
      <c r="K201" s="832">
        <v>77.78</v>
      </c>
      <c r="L201" s="849">
        <v>5</v>
      </c>
      <c r="M201" s="849">
        <v>388.89</v>
      </c>
      <c r="N201" s="832">
        <v>1</v>
      </c>
      <c r="O201" s="832">
        <v>77.777999999999992</v>
      </c>
      <c r="P201" s="849">
        <v>2</v>
      </c>
      <c r="Q201" s="849">
        <v>155.56</v>
      </c>
      <c r="R201" s="837">
        <v>0.40001028568489805</v>
      </c>
      <c r="S201" s="850">
        <v>77.78</v>
      </c>
    </row>
    <row r="202" spans="1:19" ht="14.4" customHeight="1" x14ac:dyDescent="0.3">
      <c r="A202" s="831"/>
      <c r="B202" s="832" t="s">
        <v>3272</v>
      </c>
      <c r="C202" s="832" t="s">
        <v>586</v>
      </c>
      <c r="D202" s="832" t="s">
        <v>1441</v>
      </c>
      <c r="E202" s="832" t="s">
        <v>3269</v>
      </c>
      <c r="F202" s="832" t="s">
        <v>3354</v>
      </c>
      <c r="G202" s="832" t="s">
        <v>3355</v>
      </c>
      <c r="H202" s="849">
        <v>1</v>
      </c>
      <c r="I202" s="849">
        <v>88.89</v>
      </c>
      <c r="J202" s="832">
        <v>0.47059134946265024</v>
      </c>
      <c r="K202" s="832">
        <v>88.89</v>
      </c>
      <c r="L202" s="849">
        <v>2</v>
      </c>
      <c r="M202" s="849">
        <v>188.89</v>
      </c>
      <c r="N202" s="832">
        <v>1</v>
      </c>
      <c r="O202" s="832">
        <v>94.444999999999993</v>
      </c>
      <c r="P202" s="849">
        <v>2</v>
      </c>
      <c r="Q202" s="849">
        <v>188.88</v>
      </c>
      <c r="R202" s="837">
        <v>0.9999470591349463</v>
      </c>
      <c r="S202" s="850">
        <v>94.44</v>
      </c>
    </row>
    <row r="203" spans="1:19" ht="14.4" customHeight="1" x14ac:dyDescent="0.3">
      <c r="A203" s="831"/>
      <c r="B203" s="832" t="s">
        <v>3272</v>
      </c>
      <c r="C203" s="832" t="s">
        <v>586</v>
      </c>
      <c r="D203" s="832" t="s">
        <v>1441</v>
      </c>
      <c r="E203" s="832" t="s">
        <v>3269</v>
      </c>
      <c r="F203" s="832" t="s">
        <v>3364</v>
      </c>
      <c r="G203" s="832" t="s">
        <v>3365</v>
      </c>
      <c r="H203" s="849">
        <v>1</v>
      </c>
      <c r="I203" s="849">
        <v>1283.33</v>
      </c>
      <c r="J203" s="832">
        <v>0.49999805195058183</v>
      </c>
      <c r="K203" s="832">
        <v>1283.33</v>
      </c>
      <c r="L203" s="849">
        <v>2</v>
      </c>
      <c r="M203" s="849">
        <v>2566.67</v>
      </c>
      <c r="N203" s="832">
        <v>1</v>
      </c>
      <c r="O203" s="832">
        <v>1283.335</v>
      </c>
      <c r="P203" s="849">
        <v>3</v>
      </c>
      <c r="Q203" s="849">
        <v>3850</v>
      </c>
      <c r="R203" s="837">
        <v>1.4999980519505818</v>
      </c>
      <c r="S203" s="850">
        <v>1283.3333333333333</v>
      </c>
    </row>
    <row r="204" spans="1:19" ht="14.4" customHeight="1" x14ac:dyDescent="0.3">
      <c r="A204" s="831"/>
      <c r="B204" s="832" t="s">
        <v>3272</v>
      </c>
      <c r="C204" s="832" t="s">
        <v>586</v>
      </c>
      <c r="D204" s="832" t="s">
        <v>1441</v>
      </c>
      <c r="E204" s="832" t="s">
        <v>3269</v>
      </c>
      <c r="F204" s="832" t="s">
        <v>3368</v>
      </c>
      <c r="G204" s="832" t="s">
        <v>3369</v>
      </c>
      <c r="H204" s="849">
        <v>1</v>
      </c>
      <c r="I204" s="849">
        <v>116.67</v>
      </c>
      <c r="J204" s="832"/>
      <c r="K204" s="832">
        <v>116.67</v>
      </c>
      <c r="L204" s="849"/>
      <c r="M204" s="849"/>
      <c r="N204" s="832"/>
      <c r="O204" s="832"/>
      <c r="P204" s="849"/>
      <c r="Q204" s="849"/>
      <c r="R204" s="837"/>
      <c r="S204" s="850"/>
    </row>
    <row r="205" spans="1:19" ht="14.4" customHeight="1" x14ac:dyDescent="0.3">
      <c r="A205" s="831"/>
      <c r="B205" s="832" t="s">
        <v>3272</v>
      </c>
      <c r="C205" s="832" t="s">
        <v>586</v>
      </c>
      <c r="D205" s="832" t="s">
        <v>1443</v>
      </c>
      <c r="E205" s="832" t="s">
        <v>3269</v>
      </c>
      <c r="F205" s="832" t="s">
        <v>3304</v>
      </c>
      <c r="G205" s="832" t="s">
        <v>3305</v>
      </c>
      <c r="H205" s="849"/>
      <c r="I205" s="849"/>
      <c r="J205" s="832"/>
      <c r="K205" s="832"/>
      <c r="L205" s="849"/>
      <c r="M205" s="849"/>
      <c r="N205" s="832"/>
      <c r="O205" s="832"/>
      <c r="P205" s="849">
        <v>1</v>
      </c>
      <c r="Q205" s="849">
        <v>250</v>
      </c>
      <c r="R205" s="837"/>
      <c r="S205" s="850">
        <v>250</v>
      </c>
    </row>
    <row r="206" spans="1:19" ht="14.4" customHeight="1" x14ac:dyDescent="0.3">
      <c r="A206" s="831"/>
      <c r="B206" s="832" t="s">
        <v>3272</v>
      </c>
      <c r="C206" s="832" t="s">
        <v>586</v>
      </c>
      <c r="D206" s="832" t="s">
        <v>1443</v>
      </c>
      <c r="E206" s="832" t="s">
        <v>3269</v>
      </c>
      <c r="F206" s="832" t="s">
        <v>3318</v>
      </c>
      <c r="G206" s="832" t="s">
        <v>3319</v>
      </c>
      <c r="H206" s="849"/>
      <c r="I206" s="849"/>
      <c r="J206" s="832"/>
      <c r="K206" s="832"/>
      <c r="L206" s="849"/>
      <c r="M206" s="849"/>
      <c r="N206" s="832"/>
      <c r="O206" s="832"/>
      <c r="P206" s="849">
        <v>1</v>
      </c>
      <c r="Q206" s="849">
        <v>211.11</v>
      </c>
      <c r="R206" s="837"/>
      <c r="S206" s="850">
        <v>211.11</v>
      </c>
    </row>
    <row r="207" spans="1:19" ht="14.4" customHeight="1" x14ac:dyDescent="0.3">
      <c r="A207" s="831"/>
      <c r="B207" s="832" t="s">
        <v>3272</v>
      </c>
      <c r="C207" s="832" t="s">
        <v>586</v>
      </c>
      <c r="D207" s="832" t="s">
        <v>1443</v>
      </c>
      <c r="E207" s="832" t="s">
        <v>3269</v>
      </c>
      <c r="F207" s="832" t="s">
        <v>3338</v>
      </c>
      <c r="G207" s="832" t="s">
        <v>3339</v>
      </c>
      <c r="H207" s="849"/>
      <c r="I207" s="849"/>
      <c r="J207" s="832"/>
      <c r="K207" s="832"/>
      <c r="L207" s="849">
        <v>1</v>
      </c>
      <c r="M207" s="849">
        <v>305.56</v>
      </c>
      <c r="N207" s="832">
        <v>1</v>
      </c>
      <c r="O207" s="832">
        <v>305.56</v>
      </c>
      <c r="P207" s="849"/>
      <c r="Q207" s="849"/>
      <c r="R207" s="837"/>
      <c r="S207" s="850"/>
    </row>
    <row r="208" spans="1:19" ht="14.4" customHeight="1" x14ac:dyDescent="0.3">
      <c r="A208" s="831"/>
      <c r="B208" s="832" t="s">
        <v>3272</v>
      </c>
      <c r="C208" s="832" t="s">
        <v>586</v>
      </c>
      <c r="D208" s="832" t="s">
        <v>1443</v>
      </c>
      <c r="E208" s="832" t="s">
        <v>3269</v>
      </c>
      <c r="F208" s="832" t="s">
        <v>3342</v>
      </c>
      <c r="G208" s="832" t="s">
        <v>3343</v>
      </c>
      <c r="H208" s="849"/>
      <c r="I208" s="849"/>
      <c r="J208" s="832"/>
      <c r="K208" s="832"/>
      <c r="L208" s="849">
        <v>1</v>
      </c>
      <c r="M208" s="849">
        <v>455.56</v>
      </c>
      <c r="N208" s="832">
        <v>1</v>
      </c>
      <c r="O208" s="832">
        <v>455.56</v>
      </c>
      <c r="P208" s="849"/>
      <c r="Q208" s="849"/>
      <c r="R208" s="837"/>
      <c r="S208" s="850"/>
    </row>
    <row r="209" spans="1:19" ht="14.4" customHeight="1" x14ac:dyDescent="0.3">
      <c r="A209" s="831"/>
      <c r="B209" s="832" t="s">
        <v>3272</v>
      </c>
      <c r="C209" s="832" t="s">
        <v>586</v>
      </c>
      <c r="D209" s="832" t="s">
        <v>1443</v>
      </c>
      <c r="E209" s="832" t="s">
        <v>3269</v>
      </c>
      <c r="F209" s="832" t="s">
        <v>3348</v>
      </c>
      <c r="G209" s="832" t="s">
        <v>3349</v>
      </c>
      <c r="H209" s="849"/>
      <c r="I209" s="849"/>
      <c r="J209" s="832"/>
      <c r="K209" s="832"/>
      <c r="L209" s="849">
        <v>1</v>
      </c>
      <c r="M209" s="849">
        <v>77.78</v>
      </c>
      <c r="N209" s="832">
        <v>1</v>
      </c>
      <c r="O209" s="832">
        <v>77.78</v>
      </c>
      <c r="P209" s="849">
        <v>1</v>
      </c>
      <c r="Q209" s="849">
        <v>77.78</v>
      </c>
      <c r="R209" s="837">
        <v>1</v>
      </c>
      <c r="S209" s="850">
        <v>77.78</v>
      </c>
    </row>
    <row r="210" spans="1:19" ht="14.4" customHeight="1" x14ac:dyDescent="0.3">
      <c r="A210" s="831"/>
      <c r="B210" s="832" t="s">
        <v>3272</v>
      </c>
      <c r="C210" s="832" t="s">
        <v>586</v>
      </c>
      <c r="D210" s="832" t="s">
        <v>1443</v>
      </c>
      <c r="E210" s="832" t="s">
        <v>3269</v>
      </c>
      <c r="F210" s="832" t="s">
        <v>3354</v>
      </c>
      <c r="G210" s="832" t="s">
        <v>3355</v>
      </c>
      <c r="H210" s="849"/>
      <c r="I210" s="849"/>
      <c r="J210" s="832"/>
      <c r="K210" s="832"/>
      <c r="L210" s="849"/>
      <c r="M210" s="849"/>
      <c r="N210" s="832"/>
      <c r="O210" s="832"/>
      <c r="P210" s="849">
        <v>1</v>
      </c>
      <c r="Q210" s="849">
        <v>94.44</v>
      </c>
      <c r="R210" s="837"/>
      <c r="S210" s="850">
        <v>94.44</v>
      </c>
    </row>
    <row r="211" spans="1:19" ht="14.4" customHeight="1" x14ac:dyDescent="0.3">
      <c r="A211" s="831"/>
      <c r="B211" s="832" t="s">
        <v>3272</v>
      </c>
      <c r="C211" s="832" t="s">
        <v>586</v>
      </c>
      <c r="D211" s="832" t="s">
        <v>1444</v>
      </c>
      <c r="E211" s="832" t="s">
        <v>3269</v>
      </c>
      <c r="F211" s="832" t="s">
        <v>3342</v>
      </c>
      <c r="G211" s="832" t="s">
        <v>3343</v>
      </c>
      <c r="H211" s="849"/>
      <c r="I211" s="849"/>
      <c r="J211" s="832"/>
      <c r="K211" s="832"/>
      <c r="L211" s="849">
        <v>1</v>
      </c>
      <c r="M211" s="849">
        <v>455.56</v>
      </c>
      <c r="N211" s="832">
        <v>1</v>
      </c>
      <c r="O211" s="832">
        <v>455.56</v>
      </c>
      <c r="P211" s="849"/>
      <c r="Q211" s="849"/>
      <c r="R211" s="837"/>
      <c r="S211" s="850"/>
    </row>
    <row r="212" spans="1:19" ht="14.4" customHeight="1" x14ac:dyDescent="0.3">
      <c r="A212" s="831"/>
      <c r="B212" s="832" t="s">
        <v>3272</v>
      </c>
      <c r="C212" s="832" t="s">
        <v>586</v>
      </c>
      <c r="D212" s="832" t="s">
        <v>1448</v>
      </c>
      <c r="E212" s="832" t="s">
        <v>3269</v>
      </c>
      <c r="F212" s="832" t="s">
        <v>3308</v>
      </c>
      <c r="G212" s="832" t="s">
        <v>3309</v>
      </c>
      <c r="H212" s="849"/>
      <c r="I212" s="849"/>
      <c r="J212" s="832"/>
      <c r="K212" s="832"/>
      <c r="L212" s="849"/>
      <c r="M212" s="849"/>
      <c r="N212" s="832"/>
      <c r="O212" s="832"/>
      <c r="P212" s="849">
        <v>3</v>
      </c>
      <c r="Q212" s="849">
        <v>1166.67</v>
      </c>
      <c r="R212" s="837"/>
      <c r="S212" s="850">
        <v>388.89000000000004</v>
      </c>
    </row>
    <row r="213" spans="1:19" ht="14.4" customHeight="1" x14ac:dyDescent="0.3">
      <c r="A213" s="831"/>
      <c r="B213" s="832" t="s">
        <v>3272</v>
      </c>
      <c r="C213" s="832" t="s">
        <v>586</v>
      </c>
      <c r="D213" s="832" t="s">
        <v>1448</v>
      </c>
      <c r="E213" s="832" t="s">
        <v>3269</v>
      </c>
      <c r="F213" s="832" t="s">
        <v>3310</v>
      </c>
      <c r="G213" s="832" t="s">
        <v>3311</v>
      </c>
      <c r="H213" s="849"/>
      <c r="I213" s="849"/>
      <c r="J213" s="832"/>
      <c r="K213" s="832"/>
      <c r="L213" s="849"/>
      <c r="M213" s="849"/>
      <c r="N213" s="832"/>
      <c r="O213" s="832"/>
      <c r="P213" s="849">
        <v>4</v>
      </c>
      <c r="Q213" s="849">
        <v>1200</v>
      </c>
      <c r="R213" s="837"/>
      <c r="S213" s="850">
        <v>300</v>
      </c>
    </row>
    <row r="214" spans="1:19" ht="14.4" customHeight="1" x14ac:dyDescent="0.3">
      <c r="A214" s="831"/>
      <c r="B214" s="832" t="s">
        <v>3272</v>
      </c>
      <c r="C214" s="832" t="s">
        <v>586</v>
      </c>
      <c r="D214" s="832" t="s">
        <v>1448</v>
      </c>
      <c r="E214" s="832" t="s">
        <v>3269</v>
      </c>
      <c r="F214" s="832" t="s">
        <v>3342</v>
      </c>
      <c r="G214" s="832" t="s">
        <v>3343</v>
      </c>
      <c r="H214" s="849"/>
      <c r="I214" s="849"/>
      <c r="J214" s="832"/>
      <c r="K214" s="832"/>
      <c r="L214" s="849"/>
      <c r="M214" s="849"/>
      <c r="N214" s="832"/>
      <c r="O214" s="832"/>
      <c r="P214" s="849">
        <v>1</v>
      </c>
      <c r="Q214" s="849">
        <v>455.56</v>
      </c>
      <c r="R214" s="837"/>
      <c r="S214" s="850">
        <v>455.56</v>
      </c>
    </row>
    <row r="215" spans="1:19" ht="14.4" customHeight="1" x14ac:dyDescent="0.3">
      <c r="A215" s="831"/>
      <c r="B215" s="832" t="s">
        <v>3272</v>
      </c>
      <c r="C215" s="832" t="s">
        <v>586</v>
      </c>
      <c r="D215" s="832" t="s">
        <v>1449</v>
      </c>
      <c r="E215" s="832" t="s">
        <v>3269</v>
      </c>
      <c r="F215" s="832" t="s">
        <v>3306</v>
      </c>
      <c r="G215" s="832" t="s">
        <v>3307</v>
      </c>
      <c r="H215" s="849">
        <v>1</v>
      </c>
      <c r="I215" s="849">
        <v>111.11</v>
      </c>
      <c r="J215" s="832"/>
      <c r="K215" s="832">
        <v>111.11</v>
      </c>
      <c r="L215" s="849"/>
      <c r="M215" s="849"/>
      <c r="N215" s="832"/>
      <c r="O215" s="832"/>
      <c r="P215" s="849"/>
      <c r="Q215" s="849"/>
      <c r="R215" s="837"/>
      <c r="S215" s="850"/>
    </row>
    <row r="216" spans="1:19" ht="14.4" customHeight="1" x14ac:dyDescent="0.3">
      <c r="A216" s="831"/>
      <c r="B216" s="832" t="s">
        <v>3272</v>
      </c>
      <c r="C216" s="832" t="s">
        <v>586</v>
      </c>
      <c r="D216" s="832" t="s">
        <v>1449</v>
      </c>
      <c r="E216" s="832" t="s">
        <v>3269</v>
      </c>
      <c r="F216" s="832" t="s">
        <v>3327</v>
      </c>
      <c r="G216" s="832" t="s">
        <v>3328</v>
      </c>
      <c r="H216" s="849">
        <v>1</v>
      </c>
      <c r="I216" s="849">
        <v>50</v>
      </c>
      <c r="J216" s="832"/>
      <c r="K216" s="832">
        <v>50</v>
      </c>
      <c r="L216" s="849"/>
      <c r="M216" s="849"/>
      <c r="N216" s="832"/>
      <c r="O216" s="832"/>
      <c r="P216" s="849"/>
      <c r="Q216" s="849"/>
      <c r="R216" s="837"/>
      <c r="S216" s="850"/>
    </row>
    <row r="217" spans="1:19" ht="14.4" customHeight="1" x14ac:dyDescent="0.3">
      <c r="A217" s="831"/>
      <c r="B217" s="832" t="s">
        <v>3272</v>
      </c>
      <c r="C217" s="832" t="s">
        <v>586</v>
      </c>
      <c r="D217" s="832" t="s">
        <v>1449</v>
      </c>
      <c r="E217" s="832" t="s">
        <v>3269</v>
      </c>
      <c r="F217" s="832" t="s">
        <v>3338</v>
      </c>
      <c r="G217" s="832" t="s">
        <v>3339</v>
      </c>
      <c r="H217" s="849">
        <v>1</v>
      </c>
      <c r="I217" s="849">
        <v>305.56</v>
      </c>
      <c r="J217" s="832"/>
      <c r="K217" s="832">
        <v>305.56</v>
      </c>
      <c r="L217" s="849"/>
      <c r="M217" s="849"/>
      <c r="N217" s="832"/>
      <c r="O217" s="832"/>
      <c r="P217" s="849"/>
      <c r="Q217" s="849"/>
      <c r="R217" s="837"/>
      <c r="S217" s="850"/>
    </row>
    <row r="218" spans="1:19" ht="14.4" customHeight="1" x14ac:dyDescent="0.3">
      <c r="A218" s="831"/>
      <c r="B218" s="832" t="s">
        <v>3272</v>
      </c>
      <c r="C218" s="832" t="s">
        <v>586</v>
      </c>
      <c r="D218" s="832" t="s">
        <v>1449</v>
      </c>
      <c r="E218" s="832" t="s">
        <v>3269</v>
      </c>
      <c r="F218" s="832" t="s">
        <v>3342</v>
      </c>
      <c r="G218" s="832" t="s">
        <v>3343</v>
      </c>
      <c r="H218" s="849">
        <v>2</v>
      </c>
      <c r="I218" s="849">
        <v>911.12</v>
      </c>
      <c r="J218" s="832"/>
      <c r="K218" s="832">
        <v>455.56</v>
      </c>
      <c r="L218" s="849"/>
      <c r="M218" s="849"/>
      <c r="N218" s="832"/>
      <c r="O218" s="832"/>
      <c r="P218" s="849"/>
      <c r="Q218" s="849"/>
      <c r="R218" s="837"/>
      <c r="S218" s="850"/>
    </row>
    <row r="219" spans="1:19" ht="14.4" customHeight="1" x14ac:dyDescent="0.3">
      <c r="A219" s="831"/>
      <c r="B219" s="832" t="s">
        <v>3272</v>
      </c>
      <c r="C219" s="832" t="s">
        <v>586</v>
      </c>
      <c r="D219" s="832" t="s">
        <v>1449</v>
      </c>
      <c r="E219" s="832" t="s">
        <v>3269</v>
      </c>
      <c r="F219" s="832" t="s">
        <v>3348</v>
      </c>
      <c r="G219" s="832" t="s">
        <v>3349</v>
      </c>
      <c r="H219" s="849">
        <v>1</v>
      </c>
      <c r="I219" s="849">
        <v>77.78</v>
      </c>
      <c r="J219" s="832"/>
      <c r="K219" s="832">
        <v>77.78</v>
      </c>
      <c r="L219" s="849"/>
      <c r="M219" s="849"/>
      <c r="N219" s="832"/>
      <c r="O219" s="832"/>
      <c r="P219" s="849"/>
      <c r="Q219" s="849"/>
      <c r="R219" s="837"/>
      <c r="S219" s="850"/>
    </row>
    <row r="220" spans="1:19" ht="14.4" customHeight="1" x14ac:dyDescent="0.3">
      <c r="A220" s="831"/>
      <c r="B220" s="832" t="s">
        <v>3272</v>
      </c>
      <c r="C220" s="832" t="s">
        <v>586</v>
      </c>
      <c r="D220" s="832" t="s">
        <v>1449</v>
      </c>
      <c r="E220" s="832" t="s">
        <v>3269</v>
      </c>
      <c r="F220" s="832" t="s">
        <v>3368</v>
      </c>
      <c r="G220" s="832" t="s">
        <v>3369</v>
      </c>
      <c r="H220" s="849">
        <v>1</v>
      </c>
      <c r="I220" s="849">
        <v>116.67</v>
      </c>
      <c r="J220" s="832"/>
      <c r="K220" s="832">
        <v>116.67</v>
      </c>
      <c r="L220" s="849"/>
      <c r="M220" s="849"/>
      <c r="N220" s="832"/>
      <c r="O220" s="832"/>
      <c r="P220" s="849"/>
      <c r="Q220" s="849"/>
      <c r="R220" s="837"/>
      <c r="S220" s="850"/>
    </row>
    <row r="221" spans="1:19" ht="14.4" customHeight="1" x14ac:dyDescent="0.3">
      <c r="A221" s="831"/>
      <c r="B221" s="832" t="s">
        <v>3272</v>
      </c>
      <c r="C221" s="832" t="s">
        <v>586</v>
      </c>
      <c r="D221" s="832" t="s">
        <v>1449</v>
      </c>
      <c r="E221" s="832" t="s">
        <v>3269</v>
      </c>
      <c r="F221" s="832" t="s">
        <v>3270</v>
      </c>
      <c r="G221" s="832" t="s">
        <v>3271</v>
      </c>
      <c r="H221" s="849">
        <v>1</v>
      </c>
      <c r="I221" s="849">
        <v>327.78</v>
      </c>
      <c r="J221" s="832"/>
      <c r="K221" s="832">
        <v>327.78</v>
      </c>
      <c r="L221" s="849"/>
      <c r="M221" s="849"/>
      <c r="N221" s="832"/>
      <c r="O221" s="832"/>
      <c r="P221" s="849">
        <v>1</v>
      </c>
      <c r="Q221" s="849">
        <v>344.44</v>
      </c>
      <c r="R221" s="837"/>
      <c r="S221" s="850">
        <v>344.44</v>
      </c>
    </row>
    <row r="222" spans="1:19" ht="14.4" customHeight="1" x14ac:dyDescent="0.3">
      <c r="A222" s="831"/>
      <c r="B222" s="832" t="s">
        <v>3272</v>
      </c>
      <c r="C222" s="832" t="s">
        <v>586</v>
      </c>
      <c r="D222" s="832" t="s">
        <v>1450</v>
      </c>
      <c r="E222" s="832" t="s">
        <v>3269</v>
      </c>
      <c r="F222" s="832" t="s">
        <v>3306</v>
      </c>
      <c r="G222" s="832" t="s">
        <v>3307</v>
      </c>
      <c r="H222" s="849">
        <v>1</v>
      </c>
      <c r="I222" s="849">
        <v>111.11</v>
      </c>
      <c r="J222" s="832"/>
      <c r="K222" s="832">
        <v>111.11</v>
      </c>
      <c r="L222" s="849"/>
      <c r="M222" s="849"/>
      <c r="N222" s="832"/>
      <c r="O222" s="832"/>
      <c r="P222" s="849"/>
      <c r="Q222" s="849"/>
      <c r="R222" s="837"/>
      <c r="S222" s="850"/>
    </row>
    <row r="223" spans="1:19" ht="14.4" customHeight="1" x14ac:dyDescent="0.3">
      <c r="A223" s="831"/>
      <c r="B223" s="832" t="s">
        <v>3272</v>
      </c>
      <c r="C223" s="832" t="s">
        <v>586</v>
      </c>
      <c r="D223" s="832" t="s">
        <v>1450</v>
      </c>
      <c r="E223" s="832" t="s">
        <v>3269</v>
      </c>
      <c r="F223" s="832" t="s">
        <v>3318</v>
      </c>
      <c r="G223" s="832" t="s">
        <v>3319</v>
      </c>
      <c r="H223" s="849">
        <v>1</v>
      </c>
      <c r="I223" s="849">
        <v>186.67</v>
      </c>
      <c r="J223" s="832"/>
      <c r="K223" s="832">
        <v>186.67</v>
      </c>
      <c r="L223" s="849"/>
      <c r="M223" s="849"/>
      <c r="N223" s="832"/>
      <c r="O223" s="832"/>
      <c r="P223" s="849"/>
      <c r="Q223" s="849"/>
      <c r="R223" s="837"/>
      <c r="S223" s="850"/>
    </row>
    <row r="224" spans="1:19" ht="14.4" customHeight="1" x14ac:dyDescent="0.3">
      <c r="A224" s="831"/>
      <c r="B224" s="832" t="s">
        <v>3272</v>
      </c>
      <c r="C224" s="832" t="s">
        <v>586</v>
      </c>
      <c r="D224" s="832" t="s">
        <v>1450</v>
      </c>
      <c r="E224" s="832" t="s">
        <v>3269</v>
      </c>
      <c r="F224" s="832" t="s">
        <v>3342</v>
      </c>
      <c r="G224" s="832" t="s">
        <v>3343</v>
      </c>
      <c r="H224" s="849">
        <v>2</v>
      </c>
      <c r="I224" s="849">
        <v>911.11</v>
      </c>
      <c r="J224" s="832"/>
      <c r="K224" s="832">
        <v>455.55500000000001</v>
      </c>
      <c r="L224" s="849"/>
      <c r="M224" s="849"/>
      <c r="N224" s="832"/>
      <c r="O224" s="832"/>
      <c r="P224" s="849"/>
      <c r="Q224" s="849"/>
      <c r="R224" s="837"/>
      <c r="S224" s="850"/>
    </row>
    <row r="225" spans="1:19" ht="14.4" customHeight="1" x14ac:dyDescent="0.3">
      <c r="A225" s="831"/>
      <c r="B225" s="832" t="s">
        <v>3272</v>
      </c>
      <c r="C225" s="832" t="s">
        <v>586</v>
      </c>
      <c r="D225" s="832" t="s">
        <v>1452</v>
      </c>
      <c r="E225" s="832" t="s">
        <v>3269</v>
      </c>
      <c r="F225" s="832" t="s">
        <v>3318</v>
      </c>
      <c r="G225" s="832" t="s">
        <v>3319</v>
      </c>
      <c r="H225" s="849">
        <v>2</v>
      </c>
      <c r="I225" s="849">
        <v>373.33</v>
      </c>
      <c r="J225" s="832"/>
      <c r="K225" s="832">
        <v>186.66499999999999</v>
      </c>
      <c r="L225" s="849"/>
      <c r="M225" s="849"/>
      <c r="N225" s="832"/>
      <c r="O225" s="832"/>
      <c r="P225" s="849"/>
      <c r="Q225" s="849"/>
      <c r="R225" s="837"/>
      <c r="S225" s="850"/>
    </row>
    <row r="226" spans="1:19" ht="14.4" customHeight="1" x14ac:dyDescent="0.3">
      <c r="A226" s="831"/>
      <c r="B226" s="832" t="s">
        <v>3272</v>
      </c>
      <c r="C226" s="832" t="s">
        <v>586</v>
      </c>
      <c r="D226" s="832" t="s">
        <v>1452</v>
      </c>
      <c r="E226" s="832" t="s">
        <v>3269</v>
      </c>
      <c r="F226" s="832" t="s">
        <v>3342</v>
      </c>
      <c r="G226" s="832" t="s">
        <v>3343</v>
      </c>
      <c r="H226" s="849">
        <v>1</v>
      </c>
      <c r="I226" s="849">
        <v>455.56</v>
      </c>
      <c r="J226" s="832"/>
      <c r="K226" s="832">
        <v>455.56</v>
      </c>
      <c r="L226" s="849"/>
      <c r="M226" s="849"/>
      <c r="N226" s="832"/>
      <c r="O226" s="832"/>
      <c r="P226" s="849">
        <v>0</v>
      </c>
      <c r="Q226" s="849">
        <v>0</v>
      </c>
      <c r="R226" s="837"/>
      <c r="S226" s="850"/>
    </row>
    <row r="227" spans="1:19" ht="14.4" customHeight="1" x14ac:dyDescent="0.3">
      <c r="A227" s="831"/>
      <c r="B227" s="832" t="s">
        <v>3272</v>
      </c>
      <c r="C227" s="832" t="s">
        <v>586</v>
      </c>
      <c r="D227" s="832" t="s">
        <v>1452</v>
      </c>
      <c r="E227" s="832" t="s">
        <v>3269</v>
      </c>
      <c r="F227" s="832" t="s">
        <v>3348</v>
      </c>
      <c r="G227" s="832" t="s">
        <v>3349</v>
      </c>
      <c r="H227" s="849"/>
      <c r="I227" s="849"/>
      <c r="J227" s="832"/>
      <c r="K227" s="832"/>
      <c r="L227" s="849"/>
      <c r="M227" s="849"/>
      <c r="N227" s="832"/>
      <c r="O227" s="832"/>
      <c r="P227" s="849">
        <v>0</v>
      </c>
      <c r="Q227" s="849">
        <v>0</v>
      </c>
      <c r="R227" s="837"/>
      <c r="S227" s="850"/>
    </row>
    <row r="228" spans="1:19" ht="14.4" customHeight="1" x14ac:dyDescent="0.3">
      <c r="A228" s="831"/>
      <c r="B228" s="832" t="s">
        <v>3272</v>
      </c>
      <c r="C228" s="832" t="s">
        <v>586</v>
      </c>
      <c r="D228" s="832" t="s">
        <v>1452</v>
      </c>
      <c r="E228" s="832" t="s">
        <v>3269</v>
      </c>
      <c r="F228" s="832" t="s">
        <v>3354</v>
      </c>
      <c r="G228" s="832" t="s">
        <v>3355</v>
      </c>
      <c r="H228" s="849">
        <v>2</v>
      </c>
      <c r="I228" s="849">
        <v>177.78</v>
      </c>
      <c r="J228" s="832"/>
      <c r="K228" s="832">
        <v>88.89</v>
      </c>
      <c r="L228" s="849"/>
      <c r="M228" s="849"/>
      <c r="N228" s="832"/>
      <c r="O228" s="832"/>
      <c r="P228" s="849"/>
      <c r="Q228" s="849"/>
      <c r="R228" s="837"/>
      <c r="S228" s="850"/>
    </row>
    <row r="229" spans="1:19" ht="14.4" customHeight="1" x14ac:dyDescent="0.3">
      <c r="A229" s="831"/>
      <c r="B229" s="832" t="s">
        <v>3272</v>
      </c>
      <c r="C229" s="832" t="s">
        <v>586</v>
      </c>
      <c r="D229" s="832" t="s">
        <v>1442</v>
      </c>
      <c r="E229" s="832" t="s">
        <v>3269</v>
      </c>
      <c r="F229" s="832" t="s">
        <v>3327</v>
      </c>
      <c r="G229" s="832" t="s">
        <v>3328</v>
      </c>
      <c r="H229" s="849"/>
      <c r="I229" s="849"/>
      <c r="J229" s="832"/>
      <c r="K229" s="832"/>
      <c r="L229" s="849"/>
      <c r="M229" s="849"/>
      <c r="N229" s="832"/>
      <c r="O229" s="832"/>
      <c r="P229" s="849">
        <v>1</v>
      </c>
      <c r="Q229" s="849">
        <v>50</v>
      </c>
      <c r="R229" s="837"/>
      <c r="S229" s="850">
        <v>50</v>
      </c>
    </row>
    <row r="230" spans="1:19" ht="14.4" customHeight="1" x14ac:dyDescent="0.3">
      <c r="A230" s="831"/>
      <c r="B230" s="832" t="s">
        <v>3272</v>
      </c>
      <c r="C230" s="832" t="s">
        <v>586</v>
      </c>
      <c r="D230" s="832" t="s">
        <v>1442</v>
      </c>
      <c r="E230" s="832" t="s">
        <v>3269</v>
      </c>
      <c r="F230" s="832" t="s">
        <v>3342</v>
      </c>
      <c r="G230" s="832" t="s">
        <v>3343</v>
      </c>
      <c r="H230" s="849"/>
      <c r="I230" s="849"/>
      <c r="J230" s="832"/>
      <c r="K230" s="832"/>
      <c r="L230" s="849"/>
      <c r="M230" s="849"/>
      <c r="N230" s="832"/>
      <c r="O230" s="832"/>
      <c r="P230" s="849">
        <v>1</v>
      </c>
      <c r="Q230" s="849">
        <v>455.56</v>
      </c>
      <c r="R230" s="837"/>
      <c r="S230" s="850">
        <v>455.56</v>
      </c>
    </row>
    <row r="231" spans="1:19" ht="14.4" customHeight="1" x14ac:dyDescent="0.3">
      <c r="A231" s="831"/>
      <c r="B231" s="832" t="s">
        <v>3272</v>
      </c>
      <c r="C231" s="832" t="s">
        <v>586</v>
      </c>
      <c r="D231" s="832" t="s">
        <v>1442</v>
      </c>
      <c r="E231" s="832" t="s">
        <v>3269</v>
      </c>
      <c r="F231" s="832" t="s">
        <v>3354</v>
      </c>
      <c r="G231" s="832" t="s">
        <v>3355</v>
      </c>
      <c r="H231" s="849"/>
      <c r="I231" s="849"/>
      <c r="J231" s="832"/>
      <c r="K231" s="832"/>
      <c r="L231" s="849"/>
      <c r="M231" s="849"/>
      <c r="N231" s="832"/>
      <c r="O231" s="832"/>
      <c r="P231" s="849">
        <v>1</v>
      </c>
      <c r="Q231" s="849">
        <v>94.44</v>
      </c>
      <c r="R231" s="837"/>
      <c r="S231" s="850">
        <v>94.44</v>
      </c>
    </row>
    <row r="232" spans="1:19" ht="14.4" customHeight="1" x14ac:dyDescent="0.3">
      <c r="A232" s="831"/>
      <c r="B232" s="832" t="s">
        <v>3272</v>
      </c>
      <c r="C232" s="832" t="s">
        <v>586</v>
      </c>
      <c r="D232" s="832" t="s">
        <v>1433</v>
      </c>
      <c r="E232" s="832" t="s">
        <v>3269</v>
      </c>
      <c r="F232" s="832" t="s">
        <v>3270</v>
      </c>
      <c r="G232" s="832" t="s">
        <v>3271</v>
      </c>
      <c r="H232" s="849"/>
      <c r="I232" s="849"/>
      <c r="J232" s="832"/>
      <c r="K232" s="832"/>
      <c r="L232" s="849"/>
      <c r="M232" s="849"/>
      <c r="N232" s="832"/>
      <c r="O232" s="832"/>
      <c r="P232" s="849">
        <v>1</v>
      </c>
      <c r="Q232" s="849">
        <v>344.44</v>
      </c>
      <c r="R232" s="837"/>
      <c r="S232" s="850">
        <v>344.44</v>
      </c>
    </row>
    <row r="233" spans="1:19" ht="14.4" customHeight="1" x14ac:dyDescent="0.3">
      <c r="A233" s="831"/>
      <c r="B233" s="832" t="s">
        <v>3272</v>
      </c>
      <c r="C233" s="832" t="s">
        <v>586</v>
      </c>
      <c r="D233" s="832" t="s">
        <v>1417</v>
      </c>
      <c r="E233" s="832" t="s">
        <v>3269</v>
      </c>
      <c r="F233" s="832" t="s">
        <v>3338</v>
      </c>
      <c r="G233" s="832" t="s">
        <v>3339</v>
      </c>
      <c r="H233" s="849"/>
      <c r="I233" s="849"/>
      <c r="J233" s="832"/>
      <c r="K233" s="832"/>
      <c r="L233" s="849"/>
      <c r="M233" s="849"/>
      <c r="N233" s="832"/>
      <c r="O233" s="832"/>
      <c r="P233" s="849">
        <v>1</v>
      </c>
      <c r="Q233" s="849">
        <v>305.56</v>
      </c>
      <c r="R233" s="837"/>
      <c r="S233" s="850">
        <v>305.56</v>
      </c>
    </row>
    <row r="234" spans="1:19" ht="14.4" customHeight="1" x14ac:dyDescent="0.3">
      <c r="A234" s="831"/>
      <c r="B234" s="832" t="s">
        <v>3272</v>
      </c>
      <c r="C234" s="832" t="s">
        <v>586</v>
      </c>
      <c r="D234" s="832" t="s">
        <v>1417</v>
      </c>
      <c r="E234" s="832" t="s">
        <v>3269</v>
      </c>
      <c r="F234" s="832" t="s">
        <v>3342</v>
      </c>
      <c r="G234" s="832" t="s">
        <v>3343</v>
      </c>
      <c r="H234" s="849"/>
      <c r="I234" s="849"/>
      <c r="J234" s="832"/>
      <c r="K234" s="832"/>
      <c r="L234" s="849"/>
      <c r="M234" s="849"/>
      <c r="N234" s="832"/>
      <c r="O234" s="832"/>
      <c r="P234" s="849">
        <v>2</v>
      </c>
      <c r="Q234" s="849">
        <v>911.11</v>
      </c>
      <c r="R234" s="837"/>
      <c r="S234" s="850">
        <v>455.55500000000001</v>
      </c>
    </row>
    <row r="235" spans="1:19" ht="14.4" customHeight="1" x14ac:dyDescent="0.3">
      <c r="A235" s="831"/>
      <c r="B235" s="832" t="s">
        <v>3272</v>
      </c>
      <c r="C235" s="832" t="s">
        <v>586</v>
      </c>
      <c r="D235" s="832" t="s">
        <v>1417</v>
      </c>
      <c r="E235" s="832" t="s">
        <v>3269</v>
      </c>
      <c r="F235" s="832" t="s">
        <v>3348</v>
      </c>
      <c r="G235" s="832" t="s">
        <v>3349</v>
      </c>
      <c r="H235" s="849"/>
      <c r="I235" s="849"/>
      <c r="J235" s="832"/>
      <c r="K235" s="832"/>
      <c r="L235" s="849"/>
      <c r="M235" s="849"/>
      <c r="N235" s="832"/>
      <c r="O235" s="832"/>
      <c r="P235" s="849">
        <v>1</v>
      </c>
      <c r="Q235" s="849">
        <v>77.78</v>
      </c>
      <c r="R235" s="837"/>
      <c r="S235" s="850">
        <v>77.78</v>
      </c>
    </row>
    <row r="236" spans="1:19" ht="14.4" customHeight="1" x14ac:dyDescent="0.3">
      <c r="A236" s="831"/>
      <c r="B236" s="832" t="s">
        <v>3272</v>
      </c>
      <c r="C236" s="832" t="s">
        <v>589</v>
      </c>
      <c r="D236" s="832" t="s">
        <v>1423</v>
      </c>
      <c r="E236" s="832" t="s">
        <v>3269</v>
      </c>
      <c r="F236" s="832" t="s">
        <v>3270</v>
      </c>
      <c r="G236" s="832" t="s">
        <v>3271</v>
      </c>
      <c r="H236" s="849"/>
      <c r="I236" s="849"/>
      <c r="J236" s="832"/>
      <c r="K236" s="832"/>
      <c r="L236" s="849"/>
      <c r="M236" s="849"/>
      <c r="N236" s="832"/>
      <c r="O236" s="832"/>
      <c r="P236" s="849">
        <v>1</v>
      </c>
      <c r="Q236" s="849">
        <v>344.44</v>
      </c>
      <c r="R236" s="837"/>
      <c r="S236" s="850">
        <v>344.44</v>
      </c>
    </row>
    <row r="237" spans="1:19" ht="14.4" customHeight="1" x14ac:dyDescent="0.3">
      <c r="A237" s="831"/>
      <c r="B237" s="832" t="s">
        <v>3272</v>
      </c>
      <c r="C237" s="832" t="s">
        <v>589</v>
      </c>
      <c r="D237" s="832" t="s">
        <v>3265</v>
      </c>
      <c r="E237" s="832" t="s">
        <v>3269</v>
      </c>
      <c r="F237" s="832" t="s">
        <v>3270</v>
      </c>
      <c r="G237" s="832" t="s">
        <v>3271</v>
      </c>
      <c r="H237" s="849"/>
      <c r="I237" s="849"/>
      <c r="J237" s="832"/>
      <c r="K237" s="832"/>
      <c r="L237" s="849">
        <v>1</v>
      </c>
      <c r="M237" s="849">
        <v>344.44</v>
      </c>
      <c r="N237" s="832">
        <v>1</v>
      </c>
      <c r="O237" s="832">
        <v>344.44</v>
      </c>
      <c r="P237" s="849"/>
      <c r="Q237" s="849"/>
      <c r="R237" s="837"/>
      <c r="S237" s="850"/>
    </row>
    <row r="238" spans="1:19" ht="14.4" customHeight="1" x14ac:dyDescent="0.3">
      <c r="A238" s="831"/>
      <c r="B238" s="832" t="s">
        <v>3272</v>
      </c>
      <c r="C238" s="832" t="s">
        <v>3254</v>
      </c>
      <c r="D238" s="832" t="s">
        <v>3251</v>
      </c>
      <c r="E238" s="832" t="s">
        <v>3269</v>
      </c>
      <c r="F238" s="832" t="s">
        <v>3300</v>
      </c>
      <c r="G238" s="832" t="s">
        <v>3301</v>
      </c>
      <c r="H238" s="849">
        <v>1</v>
      </c>
      <c r="I238" s="849">
        <v>105.56</v>
      </c>
      <c r="J238" s="832">
        <v>1</v>
      </c>
      <c r="K238" s="832">
        <v>105.56</v>
      </c>
      <c r="L238" s="849">
        <v>1</v>
      </c>
      <c r="M238" s="849">
        <v>105.56</v>
      </c>
      <c r="N238" s="832">
        <v>1</v>
      </c>
      <c r="O238" s="832">
        <v>105.56</v>
      </c>
      <c r="P238" s="849"/>
      <c r="Q238" s="849"/>
      <c r="R238" s="837"/>
      <c r="S238" s="850"/>
    </row>
    <row r="239" spans="1:19" ht="14.4" customHeight="1" x14ac:dyDescent="0.3">
      <c r="A239" s="831"/>
      <c r="B239" s="832" t="s">
        <v>3272</v>
      </c>
      <c r="C239" s="832" t="s">
        <v>3254</v>
      </c>
      <c r="D239" s="832" t="s">
        <v>3251</v>
      </c>
      <c r="E239" s="832" t="s">
        <v>3269</v>
      </c>
      <c r="F239" s="832" t="s">
        <v>3302</v>
      </c>
      <c r="G239" s="832" t="s">
        <v>3303</v>
      </c>
      <c r="H239" s="849">
        <v>7</v>
      </c>
      <c r="I239" s="849">
        <v>544.45999999999992</v>
      </c>
      <c r="J239" s="832">
        <v>2.333333333333333</v>
      </c>
      <c r="K239" s="832">
        <v>77.779999999999987</v>
      </c>
      <c r="L239" s="849">
        <v>3</v>
      </c>
      <c r="M239" s="849">
        <v>233.34</v>
      </c>
      <c r="N239" s="832">
        <v>1</v>
      </c>
      <c r="O239" s="832">
        <v>77.78</v>
      </c>
      <c r="P239" s="849">
        <v>2</v>
      </c>
      <c r="Q239" s="849">
        <v>155.56</v>
      </c>
      <c r="R239" s="837">
        <v>0.66666666666666663</v>
      </c>
      <c r="S239" s="850">
        <v>77.78</v>
      </c>
    </row>
    <row r="240" spans="1:19" ht="14.4" customHeight="1" x14ac:dyDescent="0.3">
      <c r="A240" s="831"/>
      <c r="B240" s="832" t="s">
        <v>3272</v>
      </c>
      <c r="C240" s="832" t="s">
        <v>3254</v>
      </c>
      <c r="D240" s="832" t="s">
        <v>3251</v>
      </c>
      <c r="E240" s="832" t="s">
        <v>3269</v>
      </c>
      <c r="F240" s="832" t="s">
        <v>3304</v>
      </c>
      <c r="G240" s="832" t="s">
        <v>3305</v>
      </c>
      <c r="H240" s="849">
        <v>7</v>
      </c>
      <c r="I240" s="849">
        <v>1750</v>
      </c>
      <c r="J240" s="832">
        <v>0.53846153846153844</v>
      </c>
      <c r="K240" s="832">
        <v>250</v>
      </c>
      <c r="L240" s="849">
        <v>13</v>
      </c>
      <c r="M240" s="849">
        <v>3250</v>
      </c>
      <c r="N240" s="832">
        <v>1</v>
      </c>
      <c r="O240" s="832">
        <v>250</v>
      </c>
      <c r="P240" s="849">
        <v>21</v>
      </c>
      <c r="Q240" s="849">
        <v>5250</v>
      </c>
      <c r="R240" s="837">
        <v>1.6153846153846154</v>
      </c>
      <c r="S240" s="850">
        <v>250</v>
      </c>
    </row>
    <row r="241" spans="1:19" ht="14.4" customHeight="1" x14ac:dyDescent="0.3">
      <c r="A241" s="831"/>
      <c r="B241" s="832" t="s">
        <v>3272</v>
      </c>
      <c r="C241" s="832" t="s">
        <v>3254</v>
      </c>
      <c r="D241" s="832" t="s">
        <v>3251</v>
      </c>
      <c r="E241" s="832" t="s">
        <v>3269</v>
      </c>
      <c r="F241" s="832" t="s">
        <v>3386</v>
      </c>
      <c r="G241" s="832" t="s">
        <v>3387</v>
      </c>
      <c r="H241" s="849">
        <v>1</v>
      </c>
      <c r="I241" s="849">
        <v>300</v>
      </c>
      <c r="J241" s="832"/>
      <c r="K241" s="832">
        <v>300</v>
      </c>
      <c r="L241" s="849"/>
      <c r="M241" s="849"/>
      <c r="N241" s="832"/>
      <c r="O241" s="832"/>
      <c r="P241" s="849"/>
      <c r="Q241" s="849"/>
      <c r="R241" s="837"/>
      <c r="S241" s="850"/>
    </row>
    <row r="242" spans="1:19" ht="14.4" customHeight="1" x14ac:dyDescent="0.3">
      <c r="A242" s="831"/>
      <c r="B242" s="832" t="s">
        <v>3272</v>
      </c>
      <c r="C242" s="832" t="s">
        <v>3254</v>
      </c>
      <c r="D242" s="832" t="s">
        <v>3251</v>
      </c>
      <c r="E242" s="832" t="s">
        <v>3269</v>
      </c>
      <c r="F242" s="832" t="s">
        <v>3306</v>
      </c>
      <c r="G242" s="832" t="s">
        <v>3307</v>
      </c>
      <c r="H242" s="849">
        <v>1025</v>
      </c>
      <c r="I242" s="849">
        <v>113888.89</v>
      </c>
      <c r="J242" s="832">
        <v>0.92093439566214563</v>
      </c>
      <c r="K242" s="832">
        <v>111.11111219512195</v>
      </c>
      <c r="L242" s="849">
        <v>1060</v>
      </c>
      <c r="M242" s="849">
        <v>123666.67</v>
      </c>
      <c r="N242" s="832">
        <v>1</v>
      </c>
      <c r="O242" s="832">
        <v>116.66666981132076</v>
      </c>
      <c r="P242" s="849">
        <v>1053</v>
      </c>
      <c r="Q242" s="849">
        <v>122850.01</v>
      </c>
      <c r="R242" s="837">
        <v>0.9933962805014479</v>
      </c>
      <c r="S242" s="850">
        <v>116.66667616334283</v>
      </c>
    </row>
    <row r="243" spans="1:19" ht="14.4" customHeight="1" x14ac:dyDescent="0.3">
      <c r="A243" s="831"/>
      <c r="B243" s="832" t="s">
        <v>3272</v>
      </c>
      <c r="C243" s="832" t="s">
        <v>3254</v>
      </c>
      <c r="D243" s="832" t="s">
        <v>3251</v>
      </c>
      <c r="E243" s="832" t="s">
        <v>3269</v>
      </c>
      <c r="F243" s="832" t="s">
        <v>3310</v>
      </c>
      <c r="G243" s="832" t="s">
        <v>3311</v>
      </c>
      <c r="H243" s="849">
        <v>37</v>
      </c>
      <c r="I243" s="849">
        <v>9948.9</v>
      </c>
      <c r="J243" s="832">
        <v>1.184392857142857</v>
      </c>
      <c r="K243" s="832">
        <v>268.88918918918915</v>
      </c>
      <c r="L243" s="849">
        <v>28</v>
      </c>
      <c r="M243" s="849">
        <v>8400</v>
      </c>
      <c r="N243" s="832">
        <v>1</v>
      </c>
      <c r="O243" s="832">
        <v>300</v>
      </c>
      <c r="P243" s="849">
        <v>20</v>
      </c>
      <c r="Q243" s="849">
        <v>6000</v>
      </c>
      <c r="R243" s="837">
        <v>0.7142857142857143</v>
      </c>
      <c r="S243" s="850">
        <v>300</v>
      </c>
    </row>
    <row r="244" spans="1:19" ht="14.4" customHeight="1" x14ac:dyDescent="0.3">
      <c r="A244" s="831"/>
      <c r="B244" s="832" t="s">
        <v>3272</v>
      </c>
      <c r="C244" s="832" t="s">
        <v>3254</v>
      </c>
      <c r="D244" s="832" t="s">
        <v>3251</v>
      </c>
      <c r="E244" s="832" t="s">
        <v>3269</v>
      </c>
      <c r="F244" s="832" t="s">
        <v>3312</v>
      </c>
      <c r="G244" s="832" t="s">
        <v>3313</v>
      </c>
      <c r="H244" s="849"/>
      <c r="I244" s="849"/>
      <c r="J244" s="832"/>
      <c r="K244" s="832"/>
      <c r="L244" s="849">
        <v>1</v>
      </c>
      <c r="M244" s="849">
        <v>294.44</v>
      </c>
      <c r="N244" s="832">
        <v>1</v>
      </c>
      <c r="O244" s="832">
        <v>294.44</v>
      </c>
      <c r="P244" s="849"/>
      <c r="Q244" s="849"/>
      <c r="R244" s="837"/>
      <c r="S244" s="850"/>
    </row>
    <row r="245" spans="1:19" ht="14.4" customHeight="1" x14ac:dyDescent="0.3">
      <c r="A245" s="831"/>
      <c r="B245" s="832" t="s">
        <v>3272</v>
      </c>
      <c r="C245" s="832" t="s">
        <v>3254</v>
      </c>
      <c r="D245" s="832" t="s">
        <v>3251</v>
      </c>
      <c r="E245" s="832" t="s">
        <v>3269</v>
      </c>
      <c r="F245" s="832" t="s">
        <v>3318</v>
      </c>
      <c r="G245" s="832" t="s">
        <v>3319</v>
      </c>
      <c r="H245" s="849">
        <v>178</v>
      </c>
      <c r="I245" s="849">
        <v>33226.67</v>
      </c>
      <c r="J245" s="832">
        <v>0.73891773618104251</v>
      </c>
      <c r="K245" s="832">
        <v>186.6666853932584</v>
      </c>
      <c r="L245" s="849">
        <v>213</v>
      </c>
      <c r="M245" s="849">
        <v>44966.67</v>
      </c>
      <c r="N245" s="832">
        <v>1</v>
      </c>
      <c r="O245" s="832">
        <v>211.11112676056337</v>
      </c>
      <c r="P245" s="849">
        <v>119</v>
      </c>
      <c r="Q245" s="849">
        <v>25122.22</v>
      </c>
      <c r="R245" s="837">
        <v>0.55868535517528872</v>
      </c>
      <c r="S245" s="850">
        <v>211.11109243697479</v>
      </c>
    </row>
    <row r="246" spans="1:19" ht="14.4" customHeight="1" x14ac:dyDescent="0.3">
      <c r="A246" s="831"/>
      <c r="B246" s="832" t="s">
        <v>3272</v>
      </c>
      <c r="C246" s="832" t="s">
        <v>3254</v>
      </c>
      <c r="D246" s="832" t="s">
        <v>3251</v>
      </c>
      <c r="E246" s="832" t="s">
        <v>3269</v>
      </c>
      <c r="F246" s="832" t="s">
        <v>3320</v>
      </c>
      <c r="G246" s="832" t="s">
        <v>3321</v>
      </c>
      <c r="H246" s="849">
        <v>224</v>
      </c>
      <c r="I246" s="849">
        <v>130666.66</v>
      </c>
      <c r="J246" s="832">
        <v>0.61202179803176593</v>
      </c>
      <c r="K246" s="832">
        <v>583.33330357142859</v>
      </c>
      <c r="L246" s="849">
        <v>366</v>
      </c>
      <c r="M246" s="849">
        <v>213500.01</v>
      </c>
      <c r="N246" s="832">
        <v>1</v>
      </c>
      <c r="O246" s="832">
        <v>583.33336065573769</v>
      </c>
      <c r="P246" s="849">
        <v>251</v>
      </c>
      <c r="Q246" s="849">
        <v>146416.66999999998</v>
      </c>
      <c r="R246" s="837">
        <v>0.68579233321815758</v>
      </c>
      <c r="S246" s="850">
        <v>583.3333466135457</v>
      </c>
    </row>
    <row r="247" spans="1:19" ht="14.4" customHeight="1" x14ac:dyDescent="0.3">
      <c r="A247" s="831"/>
      <c r="B247" s="832" t="s">
        <v>3272</v>
      </c>
      <c r="C247" s="832" t="s">
        <v>3254</v>
      </c>
      <c r="D247" s="832" t="s">
        <v>3251</v>
      </c>
      <c r="E247" s="832" t="s">
        <v>3269</v>
      </c>
      <c r="F247" s="832" t="s">
        <v>3322</v>
      </c>
      <c r="G247" s="832" t="s">
        <v>3323</v>
      </c>
      <c r="H247" s="849">
        <v>142</v>
      </c>
      <c r="I247" s="849">
        <v>66266.66</v>
      </c>
      <c r="J247" s="832">
        <v>0.98611101190476191</v>
      </c>
      <c r="K247" s="832">
        <v>466.6666197183099</v>
      </c>
      <c r="L247" s="849">
        <v>144</v>
      </c>
      <c r="M247" s="849">
        <v>67200</v>
      </c>
      <c r="N247" s="832">
        <v>1</v>
      </c>
      <c r="O247" s="832">
        <v>466.66666666666669</v>
      </c>
      <c r="P247" s="849">
        <v>131</v>
      </c>
      <c r="Q247" s="849">
        <v>61133.34</v>
      </c>
      <c r="R247" s="837">
        <v>0.90972232142857135</v>
      </c>
      <c r="S247" s="850">
        <v>466.6667175572519</v>
      </c>
    </row>
    <row r="248" spans="1:19" ht="14.4" customHeight="1" x14ac:dyDescent="0.3">
      <c r="A248" s="831"/>
      <c r="B248" s="832" t="s">
        <v>3272</v>
      </c>
      <c r="C248" s="832" t="s">
        <v>3254</v>
      </c>
      <c r="D248" s="832" t="s">
        <v>3251</v>
      </c>
      <c r="E248" s="832" t="s">
        <v>3269</v>
      </c>
      <c r="F248" s="832" t="s">
        <v>3324</v>
      </c>
      <c r="G248" s="832" t="s">
        <v>3323</v>
      </c>
      <c r="H248" s="849">
        <v>42</v>
      </c>
      <c r="I248" s="849">
        <v>42000</v>
      </c>
      <c r="J248" s="832">
        <v>0.97674418604651159</v>
      </c>
      <c r="K248" s="832">
        <v>1000</v>
      </c>
      <c r="L248" s="849">
        <v>43</v>
      </c>
      <c r="M248" s="849">
        <v>43000</v>
      </c>
      <c r="N248" s="832">
        <v>1</v>
      </c>
      <c r="O248" s="832">
        <v>1000</v>
      </c>
      <c r="P248" s="849">
        <v>42</v>
      </c>
      <c r="Q248" s="849">
        <v>42000</v>
      </c>
      <c r="R248" s="837">
        <v>0.97674418604651159</v>
      </c>
      <c r="S248" s="850">
        <v>1000</v>
      </c>
    </row>
    <row r="249" spans="1:19" ht="14.4" customHeight="1" x14ac:dyDescent="0.3">
      <c r="A249" s="831"/>
      <c r="B249" s="832" t="s">
        <v>3272</v>
      </c>
      <c r="C249" s="832" t="s">
        <v>3254</v>
      </c>
      <c r="D249" s="832" t="s">
        <v>3251</v>
      </c>
      <c r="E249" s="832" t="s">
        <v>3269</v>
      </c>
      <c r="F249" s="832" t="s">
        <v>3327</v>
      </c>
      <c r="G249" s="832" t="s">
        <v>3328</v>
      </c>
      <c r="H249" s="849">
        <v>6</v>
      </c>
      <c r="I249" s="849">
        <v>300</v>
      </c>
      <c r="J249" s="832">
        <v>1.2</v>
      </c>
      <c r="K249" s="832">
        <v>50</v>
      </c>
      <c r="L249" s="849">
        <v>5</v>
      </c>
      <c r="M249" s="849">
        <v>250</v>
      </c>
      <c r="N249" s="832">
        <v>1</v>
      </c>
      <c r="O249" s="832">
        <v>50</v>
      </c>
      <c r="P249" s="849">
        <v>7</v>
      </c>
      <c r="Q249" s="849">
        <v>350</v>
      </c>
      <c r="R249" s="837">
        <v>1.4</v>
      </c>
      <c r="S249" s="850">
        <v>50</v>
      </c>
    </row>
    <row r="250" spans="1:19" ht="14.4" customHeight="1" x14ac:dyDescent="0.3">
      <c r="A250" s="831"/>
      <c r="B250" s="832" t="s">
        <v>3272</v>
      </c>
      <c r="C250" s="832" t="s">
        <v>3254</v>
      </c>
      <c r="D250" s="832" t="s">
        <v>3251</v>
      </c>
      <c r="E250" s="832" t="s">
        <v>3269</v>
      </c>
      <c r="F250" s="832" t="s">
        <v>3329</v>
      </c>
      <c r="G250" s="832" t="s">
        <v>3330</v>
      </c>
      <c r="H250" s="849">
        <v>1</v>
      </c>
      <c r="I250" s="849">
        <v>5.5600000000000005</v>
      </c>
      <c r="J250" s="832">
        <v>0.33353329334133175</v>
      </c>
      <c r="K250" s="832">
        <v>5.5600000000000005</v>
      </c>
      <c r="L250" s="849">
        <v>3</v>
      </c>
      <c r="M250" s="849">
        <v>16.670000000000002</v>
      </c>
      <c r="N250" s="832">
        <v>1</v>
      </c>
      <c r="O250" s="832">
        <v>5.5566666666666675</v>
      </c>
      <c r="P250" s="849">
        <v>1</v>
      </c>
      <c r="Q250" s="849">
        <v>5.5600000000000005</v>
      </c>
      <c r="R250" s="837">
        <v>0.33353329334133175</v>
      </c>
      <c r="S250" s="850">
        <v>5.5600000000000005</v>
      </c>
    </row>
    <row r="251" spans="1:19" ht="14.4" customHeight="1" x14ac:dyDescent="0.3">
      <c r="A251" s="831"/>
      <c r="B251" s="832" t="s">
        <v>3272</v>
      </c>
      <c r="C251" s="832" t="s">
        <v>3254</v>
      </c>
      <c r="D251" s="832" t="s">
        <v>3251</v>
      </c>
      <c r="E251" s="832" t="s">
        <v>3269</v>
      </c>
      <c r="F251" s="832" t="s">
        <v>3329</v>
      </c>
      <c r="G251" s="832" t="s">
        <v>3331</v>
      </c>
      <c r="H251" s="849">
        <v>4</v>
      </c>
      <c r="I251" s="849">
        <v>22.230000000000004</v>
      </c>
      <c r="J251" s="832"/>
      <c r="K251" s="832">
        <v>5.557500000000001</v>
      </c>
      <c r="L251" s="849"/>
      <c r="M251" s="849"/>
      <c r="N251" s="832"/>
      <c r="O251" s="832"/>
      <c r="P251" s="849"/>
      <c r="Q251" s="849"/>
      <c r="R251" s="837"/>
      <c r="S251" s="850"/>
    </row>
    <row r="252" spans="1:19" ht="14.4" customHeight="1" x14ac:dyDescent="0.3">
      <c r="A252" s="831"/>
      <c r="B252" s="832" t="s">
        <v>3272</v>
      </c>
      <c r="C252" s="832" t="s">
        <v>3254</v>
      </c>
      <c r="D252" s="832" t="s">
        <v>3251</v>
      </c>
      <c r="E252" s="832" t="s">
        <v>3269</v>
      </c>
      <c r="F252" s="832" t="s">
        <v>3338</v>
      </c>
      <c r="G252" s="832" t="s">
        <v>3339</v>
      </c>
      <c r="H252" s="849">
        <v>22</v>
      </c>
      <c r="I252" s="849">
        <v>6722.2300000000005</v>
      </c>
      <c r="J252" s="832">
        <v>0.9565225433920812</v>
      </c>
      <c r="K252" s="832">
        <v>305.5559090909091</v>
      </c>
      <c r="L252" s="849">
        <v>23</v>
      </c>
      <c r="M252" s="849">
        <v>7027.78</v>
      </c>
      <c r="N252" s="832">
        <v>1</v>
      </c>
      <c r="O252" s="832">
        <v>305.55565217391302</v>
      </c>
      <c r="P252" s="849">
        <v>31</v>
      </c>
      <c r="Q252" s="849">
        <v>9472.2200000000012</v>
      </c>
      <c r="R252" s="837">
        <v>1.3478253445611561</v>
      </c>
      <c r="S252" s="850">
        <v>305.55548387096781</v>
      </c>
    </row>
    <row r="253" spans="1:19" ht="14.4" customHeight="1" x14ac:dyDescent="0.3">
      <c r="A253" s="831"/>
      <c r="B253" s="832" t="s">
        <v>3272</v>
      </c>
      <c r="C253" s="832" t="s">
        <v>3254</v>
      </c>
      <c r="D253" s="832" t="s">
        <v>3251</v>
      </c>
      <c r="E253" s="832" t="s">
        <v>3269</v>
      </c>
      <c r="F253" s="832" t="s">
        <v>3342</v>
      </c>
      <c r="G253" s="832" t="s">
        <v>3343</v>
      </c>
      <c r="H253" s="849">
        <v>96</v>
      </c>
      <c r="I253" s="849">
        <v>43733.33</v>
      </c>
      <c r="J253" s="832">
        <v>0.90566047504104474</v>
      </c>
      <c r="K253" s="832">
        <v>455.55552083333333</v>
      </c>
      <c r="L253" s="849">
        <v>106</v>
      </c>
      <c r="M253" s="849">
        <v>48288.88</v>
      </c>
      <c r="N253" s="832">
        <v>1</v>
      </c>
      <c r="O253" s="832">
        <v>455.55547169811319</v>
      </c>
      <c r="P253" s="849">
        <v>118</v>
      </c>
      <c r="Q253" s="849">
        <v>53755.55</v>
      </c>
      <c r="R253" s="837">
        <v>1.1132076370377613</v>
      </c>
      <c r="S253" s="850">
        <v>455.5555084745763</v>
      </c>
    </row>
    <row r="254" spans="1:19" ht="14.4" customHeight="1" x14ac:dyDescent="0.3">
      <c r="A254" s="831"/>
      <c r="B254" s="832" t="s">
        <v>3272</v>
      </c>
      <c r="C254" s="832" t="s">
        <v>3254</v>
      </c>
      <c r="D254" s="832" t="s">
        <v>3251</v>
      </c>
      <c r="E254" s="832" t="s">
        <v>3269</v>
      </c>
      <c r="F254" s="832" t="s">
        <v>3346</v>
      </c>
      <c r="G254" s="832" t="s">
        <v>3347</v>
      </c>
      <c r="H254" s="849"/>
      <c r="I254" s="849"/>
      <c r="J254" s="832"/>
      <c r="K254" s="832"/>
      <c r="L254" s="849"/>
      <c r="M254" s="849"/>
      <c r="N254" s="832"/>
      <c r="O254" s="832"/>
      <c r="P254" s="849">
        <v>2</v>
      </c>
      <c r="Q254" s="849">
        <v>117.78</v>
      </c>
      <c r="R254" s="837"/>
      <c r="S254" s="850">
        <v>58.89</v>
      </c>
    </row>
    <row r="255" spans="1:19" ht="14.4" customHeight="1" x14ac:dyDescent="0.3">
      <c r="A255" s="831"/>
      <c r="B255" s="832" t="s">
        <v>3272</v>
      </c>
      <c r="C255" s="832" t="s">
        <v>3254</v>
      </c>
      <c r="D255" s="832" t="s">
        <v>3251</v>
      </c>
      <c r="E255" s="832" t="s">
        <v>3269</v>
      </c>
      <c r="F255" s="832" t="s">
        <v>3348</v>
      </c>
      <c r="G255" s="832" t="s">
        <v>3349</v>
      </c>
      <c r="H255" s="849">
        <v>45</v>
      </c>
      <c r="I255" s="849">
        <v>3500</v>
      </c>
      <c r="J255" s="832">
        <v>0.7627116797308281</v>
      </c>
      <c r="K255" s="832">
        <v>77.777777777777771</v>
      </c>
      <c r="L255" s="849">
        <v>59</v>
      </c>
      <c r="M255" s="849">
        <v>4588.8900000000003</v>
      </c>
      <c r="N255" s="832">
        <v>1</v>
      </c>
      <c r="O255" s="832">
        <v>77.777796610169503</v>
      </c>
      <c r="P255" s="849">
        <v>94</v>
      </c>
      <c r="Q255" s="849">
        <v>7311.1099999999988</v>
      </c>
      <c r="R255" s="837">
        <v>1.5932197110848154</v>
      </c>
      <c r="S255" s="850">
        <v>77.777765957446789</v>
      </c>
    </row>
    <row r="256" spans="1:19" ht="14.4" customHeight="1" x14ac:dyDescent="0.3">
      <c r="A256" s="831"/>
      <c r="B256" s="832" t="s">
        <v>3272</v>
      </c>
      <c r="C256" s="832" t="s">
        <v>3254</v>
      </c>
      <c r="D256" s="832" t="s">
        <v>3251</v>
      </c>
      <c r="E256" s="832" t="s">
        <v>3269</v>
      </c>
      <c r="F256" s="832" t="s">
        <v>3388</v>
      </c>
      <c r="G256" s="832" t="s">
        <v>3389</v>
      </c>
      <c r="H256" s="849">
        <v>2</v>
      </c>
      <c r="I256" s="849">
        <v>1400</v>
      </c>
      <c r="J256" s="832"/>
      <c r="K256" s="832">
        <v>700</v>
      </c>
      <c r="L256" s="849"/>
      <c r="M256" s="849"/>
      <c r="N256" s="832"/>
      <c r="O256" s="832"/>
      <c r="P256" s="849">
        <v>3</v>
      </c>
      <c r="Q256" s="849">
        <v>2100</v>
      </c>
      <c r="R256" s="837"/>
      <c r="S256" s="850">
        <v>700</v>
      </c>
    </row>
    <row r="257" spans="1:19" ht="14.4" customHeight="1" x14ac:dyDescent="0.3">
      <c r="A257" s="831"/>
      <c r="B257" s="832" t="s">
        <v>3272</v>
      </c>
      <c r="C257" s="832" t="s">
        <v>3254</v>
      </c>
      <c r="D257" s="832" t="s">
        <v>3251</v>
      </c>
      <c r="E257" s="832" t="s">
        <v>3269</v>
      </c>
      <c r="F257" s="832" t="s">
        <v>3390</v>
      </c>
      <c r="G257" s="832" t="s">
        <v>3391</v>
      </c>
      <c r="H257" s="849"/>
      <c r="I257" s="849"/>
      <c r="J257" s="832"/>
      <c r="K257" s="832"/>
      <c r="L257" s="849">
        <v>1</v>
      </c>
      <c r="M257" s="849">
        <v>1111.1099999999999</v>
      </c>
      <c r="N257" s="832">
        <v>1</v>
      </c>
      <c r="O257" s="832">
        <v>1111.1099999999999</v>
      </c>
      <c r="P257" s="849"/>
      <c r="Q257" s="849"/>
      <c r="R257" s="837"/>
      <c r="S257" s="850"/>
    </row>
    <row r="258" spans="1:19" ht="14.4" customHeight="1" x14ac:dyDescent="0.3">
      <c r="A258" s="831"/>
      <c r="B258" s="832" t="s">
        <v>3272</v>
      </c>
      <c r="C258" s="832" t="s">
        <v>3254</v>
      </c>
      <c r="D258" s="832" t="s">
        <v>3251</v>
      </c>
      <c r="E258" s="832" t="s">
        <v>3269</v>
      </c>
      <c r="F258" s="832" t="s">
        <v>3354</v>
      </c>
      <c r="G258" s="832" t="s">
        <v>3355</v>
      </c>
      <c r="H258" s="849">
        <v>413</v>
      </c>
      <c r="I258" s="849">
        <v>36711.100000000006</v>
      </c>
      <c r="J258" s="832">
        <v>0.76819319302038624</v>
      </c>
      <c r="K258" s="832">
        <v>88.888861985472175</v>
      </c>
      <c r="L258" s="849">
        <v>506</v>
      </c>
      <c r="M258" s="849">
        <v>47788.89</v>
      </c>
      <c r="N258" s="832">
        <v>1</v>
      </c>
      <c r="O258" s="832">
        <v>94.444446640316201</v>
      </c>
      <c r="P258" s="849">
        <v>623</v>
      </c>
      <c r="Q258" s="849">
        <v>58838.89</v>
      </c>
      <c r="R258" s="837">
        <v>1.2312252910666057</v>
      </c>
      <c r="S258" s="850">
        <v>94.444446227929376</v>
      </c>
    </row>
    <row r="259" spans="1:19" ht="14.4" customHeight="1" x14ac:dyDescent="0.3">
      <c r="A259" s="831"/>
      <c r="B259" s="832" t="s">
        <v>3272</v>
      </c>
      <c r="C259" s="832" t="s">
        <v>3254</v>
      </c>
      <c r="D259" s="832" t="s">
        <v>3251</v>
      </c>
      <c r="E259" s="832" t="s">
        <v>3269</v>
      </c>
      <c r="F259" s="832" t="s">
        <v>3358</v>
      </c>
      <c r="G259" s="832" t="s">
        <v>3359</v>
      </c>
      <c r="H259" s="849">
        <v>80</v>
      </c>
      <c r="I259" s="849">
        <v>7733.33</v>
      </c>
      <c r="J259" s="832">
        <v>1.5094342937113168</v>
      </c>
      <c r="K259" s="832">
        <v>96.666624999999996</v>
      </c>
      <c r="L259" s="849">
        <v>53</v>
      </c>
      <c r="M259" s="849">
        <v>5123.33</v>
      </c>
      <c r="N259" s="832">
        <v>1</v>
      </c>
      <c r="O259" s="832">
        <v>96.66660377358491</v>
      </c>
      <c r="P259" s="849">
        <v>75</v>
      </c>
      <c r="Q259" s="849">
        <v>7249.99</v>
      </c>
      <c r="R259" s="837">
        <v>1.4150933084536814</v>
      </c>
      <c r="S259" s="850">
        <v>96.666533333333334</v>
      </c>
    </row>
    <row r="260" spans="1:19" ht="14.4" customHeight="1" x14ac:dyDescent="0.3">
      <c r="A260" s="831"/>
      <c r="B260" s="832" t="s">
        <v>3272</v>
      </c>
      <c r="C260" s="832" t="s">
        <v>3254</v>
      </c>
      <c r="D260" s="832" t="s">
        <v>3251</v>
      </c>
      <c r="E260" s="832" t="s">
        <v>3269</v>
      </c>
      <c r="F260" s="832" t="s">
        <v>3360</v>
      </c>
      <c r="G260" s="832" t="s">
        <v>3361</v>
      </c>
      <c r="H260" s="849"/>
      <c r="I260" s="849"/>
      <c r="J260" s="832"/>
      <c r="K260" s="832"/>
      <c r="L260" s="849"/>
      <c r="M260" s="849"/>
      <c r="N260" s="832"/>
      <c r="O260" s="832"/>
      <c r="P260" s="849">
        <v>2</v>
      </c>
      <c r="Q260" s="849">
        <v>666.66</v>
      </c>
      <c r="R260" s="837"/>
      <c r="S260" s="850">
        <v>333.33</v>
      </c>
    </row>
    <row r="261" spans="1:19" ht="14.4" customHeight="1" x14ac:dyDescent="0.3">
      <c r="A261" s="831"/>
      <c r="B261" s="832" t="s">
        <v>3272</v>
      </c>
      <c r="C261" s="832" t="s">
        <v>3254</v>
      </c>
      <c r="D261" s="832" t="s">
        <v>3251</v>
      </c>
      <c r="E261" s="832" t="s">
        <v>3269</v>
      </c>
      <c r="F261" s="832" t="s">
        <v>3392</v>
      </c>
      <c r="G261" s="832" t="s">
        <v>3393</v>
      </c>
      <c r="H261" s="849"/>
      <c r="I261" s="849"/>
      <c r="J261" s="832"/>
      <c r="K261" s="832"/>
      <c r="L261" s="849"/>
      <c r="M261" s="849"/>
      <c r="N261" s="832"/>
      <c r="O261" s="832"/>
      <c r="P261" s="849">
        <v>3</v>
      </c>
      <c r="Q261" s="849">
        <v>586.66999999999996</v>
      </c>
      <c r="R261" s="837"/>
      <c r="S261" s="850">
        <v>195.55666666666664</v>
      </c>
    </row>
    <row r="262" spans="1:19" ht="14.4" customHeight="1" x14ac:dyDescent="0.3">
      <c r="A262" s="831"/>
      <c r="B262" s="832" t="s">
        <v>3272</v>
      </c>
      <c r="C262" s="832" t="s">
        <v>3254</v>
      </c>
      <c r="D262" s="832" t="s">
        <v>3251</v>
      </c>
      <c r="E262" s="832" t="s">
        <v>3269</v>
      </c>
      <c r="F262" s="832" t="s">
        <v>3364</v>
      </c>
      <c r="G262" s="832" t="s">
        <v>3365</v>
      </c>
      <c r="H262" s="849">
        <v>1240</v>
      </c>
      <c r="I262" s="849">
        <v>1591333.34</v>
      </c>
      <c r="J262" s="832">
        <v>0.94296578528065933</v>
      </c>
      <c r="K262" s="832">
        <v>1283.3333387096775</v>
      </c>
      <c r="L262" s="849">
        <v>1315</v>
      </c>
      <c r="M262" s="849">
        <v>1687583.33</v>
      </c>
      <c r="N262" s="832">
        <v>1</v>
      </c>
      <c r="O262" s="832">
        <v>1283.3333307984792</v>
      </c>
      <c r="P262" s="849">
        <v>1361</v>
      </c>
      <c r="Q262" s="849">
        <v>1746616.67</v>
      </c>
      <c r="R262" s="837">
        <v>1.034980992612673</v>
      </c>
      <c r="S262" s="850">
        <v>1283.3333357825129</v>
      </c>
    </row>
    <row r="263" spans="1:19" ht="14.4" customHeight="1" x14ac:dyDescent="0.3">
      <c r="A263" s="831"/>
      <c r="B263" s="832" t="s">
        <v>3272</v>
      </c>
      <c r="C263" s="832" t="s">
        <v>3254</v>
      </c>
      <c r="D263" s="832" t="s">
        <v>3251</v>
      </c>
      <c r="E263" s="832" t="s">
        <v>3269</v>
      </c>
      <c r="F263" s="832" t="s">
        <v>3368</v>
      </c>
      <c r="G263" s="832" t="s">
        <v>3369</v>
      </c>
      <c r="H263" s="849"/>
      <c r="I263" s="849"/>
      <c r="J263" s="832"/>
      <c r="K263" s="832"/>
      <c r="L263" s="849">
        <v>1</v>
      </c>
      <c r="M263" s="849">
        <v>116.67</v>
      </c>
      <c r="N263" s="832">
        <v>1</v>
      </c>
      <c r="O263" s="832">
        <v>116.67</v>
      </c>
      <c r="P263" s="849"/>
      <c r="Q263" s="849"/>
      <c r="R263" s="837"/>
      <c r="S263" s="850"/>
    </row>
    <row r="264" spans="1:19" ht="14.4" customHeight="1" x14ac:dyDescent="0.3">
      <c r="A264" s="831"/>
      <c r="B264" s="832" t="s">
        <v>3272</v>
      </c>
      <c r="C264" s="832" t="s">
        <v>3254</v>
      </c>
      <c r="D264" s="832" t="s">
        <v>3251</v>
      </c>
      <c r="E264" s="832" t="s">
        <v>3269</v>
      </c>
      <c r="F264" s="832" t="s">
        <v>3370</v>
      </c>
      <c r="G264" s="832" t="s">
        <v>3371</v>
      </c>
      <c r="H264" s="849">
        <v>56</v>
      </c>
      <c r="I264" s="849">
        <v>26133.33</v>
      </c>
      <c r="J264" s="832">
        <v>1.3658537222741678</v>
      </c>
      <c r="K264" s="832">
        <v>466.66660714285717</v>
      </c>
      <c r="L264" s="849">
        <v>41</v>
      </c>
      <c r="M264" s="849">
        <v>19133.329999999998</v>
      </c>
      <c r="N264" s="832">
        <v>1</v>
      </c>
      <c r="O264" s="832">
        <v>466.66658536585362</v>
      </c>
      <c r="P264" s="849">
        <v>40</v>
      </c>
      <c r="Q264" s="849">
        <v>18666.669999999998</v>
      </c>
      <c r="R264" s="837">
        <v>0.97561010028050532</v>
      </c>
      <c r="S264" s="850">
        <v>466.66674999999998</v>
      </c>
    </row>
    <row r="265" spans="1:19" ht="14.4" customHeight="1" x14ac:dyDescent="0.3">
      <c r="A265" s="831"/>
      <c r="B265" s="832" t="s">
        <v>3272</v>
      </c>
      <c r="C265" s="832" t="s">
        <v>3254</v>
      </c>
      <c r="D265" s="832" t="s">
        <v>3251</v>
      </c>
      <c r="E265" s="832" t="s">
        <v>3269</v>
      </c>
      <c r="F265" s="832" t="s">
        <v>3370</v>
      </c>
      <c r="G265" s="832" t="s">
        <v>3394</v>
      </c>
      <c r="H265" s="849">
        <v>2</v>
      </c>
      <c r="I265" s="849">
        <v>933.34</v>
      </c>
      <c r="J265" s="832">
        <v>0.33333452380527212</v>
      </c>
      <c r="K265" s="832">
        <v>466.67</v>
      </c>
      <c r="L265" s="849">
        <v>6</v>
      </c>
      <c r="M265" s="849">
        <v>2800.01</v>
      </c>
      <c r="N265" s="832">
        <v>1</v>
      </c>
      <c r="O265" s="832">
        <v>466.66833333333335</v>
      </c>
      <c r="P265" s="849">
        <v>4</v>
      </c>
      <c r="Q265" s="849">
        <v>1866.67</v>
      </c>
      <c r="R265" s="837">
        <v>0.66666547619472782</v>
      </c>
      <c r="S265" s="850">
        <v>466.66750000000002</v>
      </c>
    </row>
    <row r="266" spans="1:19" ht="14.4" customHeight="1" x14ac:dyDescent="0.3">
      <c r="A266" s="831"/>
      <c r="B266" s="832" t="s">
        <v>3272</v>
      </c>
      <c r="C266" s="832" t="s">
        <v>3254</v>
      </c>
      <c r="D266" s="832" t="s">
        <v>3251</v>
      </c>
      <c r="E266" s="832" t="s">
        <v>3269</v>
      </c>
      <c r="F266" s="832" t="s">
        <v>3395</v>
      </c>
      <c r="G266" s="832" t="s">
        <v>3396</v>
      </c>
      <c r="H266" s="849">
        <v>4</v>
      </c>
      <c r="I266" s="849">
        <v>1866.67</v>
      </c>
      <c r="J266" s="832"/>
      <c r="K266" s="832">
        <v>466.66750000000002</v>
      </c>
      <c r="L266" s="849"/>
      <c r="M266" s="849"/>
      <c r="N266" s="832"/>
      <c r="O266" s="832"/>
      <c r="P266" s="849"/>
      <c r="Q266" s="849"/>
      <c r="R266" s="837"/>
      <c r="S266" s="850"/>
    </row>
    <row r="267" spans="1:19" ht="14.4" customHeight="1" x14ac:dyDescent="0.3">
      <c r="A267" s="831"/>
      <c r="B267" s="832" t="s">
        <v>3272</v>
      </c>
      <c r="C267" s="832" t="s">
        <v>3254</v>
      </c>
      <c r="D267" s="832" t="s">
        <v>3251</v>
      </c>
      <c r="E267" s="832" t="s">
        <v>3269</v>
      </c>
      <c r="F267" s="832" t="s">
        <v>3374</v>
      </c>
      <c r="G267" s="832" t="s">
        <v>3375</v>
      </c>
      <c r="H267" s="849">
        <v>1</v>
      </c>
      <c r="I267" s="849">
        <v>292.22000000000003</v>
      </c>
      <c r="J267" s="832"/>
      <c r="K267" s="832">
        <v>292.22000000000003</v>
      </c>
      <c r="L267" s="849"/>
      <c r="M267" s="849"/>
      <c r="N267" s="832"/>
      <c r="O267" s="832"/>
      <c r="P267" s="849"/>
      <c r="Q267" s="849"/>
      <c r="R267" s="837"/>
      <c r="S267" s="850"/>
    </row>
    <row r="268" spans="1:19" ht="14.4" customHeight="1" x14ac:dyDescent="0.3">
      <c r="A268" s="831"/>
      <c r="B268" s="832" t="s">
        <v>3272</v>
      </c>
      <c r="C268" s="832" t="s">
        <v>3254</v>
      </c>
      <c r="D268" s="832" t="s">
        <v>1425</v>
      </c>
      <c r="E268" s="832" t="s">
        <v>3269</v>
      </c>
      <c r="F268" s="832" t="s">
        <v>3306</v>
      </c>
      <c r="G268" s="832" t="s">
        <v>3307</v>
      </c>
      <c r="H268" s="849"/>
      <c r="I268" s="849"/>
      <c r="J268" s="832"/>
      <c r="K268" s="832"/>
      <c r="L268" s="849">
        <v>1</v>
      </c>
      <c r="M268" s="849">
        <v>116.67</v>
      </c>
      <c r="N268" s="832">
        <v>1</v>
      </c>
      <c r="O268" s="832">
        <v>116.67</v>
      </c>
      <c r="P268" s="849"/>
      <c r="Q268" s="849"/>
      <c r="R268" s="837"/>
      <c r="S268" s="850"/>
    </row>
    <row r="269" spans="1:19" ht="14.4" customHeight="1" x14ac:dyDescent="0.3">
      <c r="A269" s="831"/>
      <c r="B269" s="832" t="s">
        <v>3272</v>
      </c>
      <c r="C269" s="832" t="s">
        <v>3254</v>
      </c>
      <c r="D269" s="832" t="s">
        <v>1425</v>
      </c>
      <c r="E269" s="832" t="s">
        <v>3269</v>
      </c>
      <c r="F269" s="832" t="s">
        <v>3342</v>
      </c>
      <c r="G269" s="832" t="s">
        <v>3343</v>
      </c>
      <c r="H269" s="849"/>
      <c r="I269" s="849"/>
      <c r="J269" s="832"/>
      <c r="K269" s="832"/>
      <c r="L269" s="849">
        <v>1</v>
      </c>
      <c r="M269" s="849">
        <v>455.56</v>
      </c>
      <c r="N269" s="832">
        <v>1</v>
      </c>
      <c r="O269" s="832">
        <v>455.56</v>
      </c>
      <c r="P269" s="849"/>
      <c r="Q269" s="849"/>
      <c r="R269" s="837"/>
      <c r="S269" s="850"/>
    </row>
    <row r="270" spans="1:19" ht="14.4" customHeight="1" x14ac:dyDescent="0.3">
      <c r="A270" s="831"/>
      <c r="B270" s="832" t="s">
        <v>3272</v>
      </c>
      <c r="C270" s="832" t="s">
        <v>3254</v>
      </c>
      <c r="D270" s="832" t="s">
        <v>1425</v>
      </c>
      <c r="E270" s="832" t="s">
        <v>3269</v>
      </c>
      <c r="F270" s="832" t="s">
        <v>3364</v>
      </c>
      <c r="G270" s="832" t="s">
        <v>3365</v>
      </c>
      <c r="H270" s="849"/>
      <c r="I270" s="849"/>
      <c r="J270" s="832"/>
      <c r="K270" s="832"/>
      <c r="L270" s="849">
        <v>1</v>
      </c>
      <c r="M270" s="849">
        <v>1283.33</v>
      </c>
      <c r="N270" s="832">
        <v>1</v>
      </c>
      <c r="O270" s="832">
        <v>1283.33</v>
      </c>
      <c r="P270" s="849"/>
      <c r="Q270" s="849"/>
      <c r="R270" s="837"/>
      <c r="S270" s="850"/>
    </row>
    <row r="271" spans="1:19" ht="14.4" customHeight="1" x14ac:dyDescent="0.3">
      <c r="A271" s="831"/>
      <c r="B271" s="832" t="s">
        <v>3272</v>
      </c>
      <c r="C271" s="832" t="s">
        <v>3254</v>
      </c>
      <c r="D271" s="832" t="s">
        <v>1432</v>
      </c>
      <c r="E271" s="832" t="s">
        <v>3269</v>
      </c>
      <c r="F271" s="832" t="s">
        <v>3306</v>
      </c>
      <c r="G271" s="832" t="s">
        <v>3307</v>
      </c>
      <c r="H271" s="849"/>
      <c r="I271" s="849"/>
      <c r="J271" s="832"/>
      <c r="K271" s="832"/>
      <c r="L271" s="849">
        <v>1</v>
      </c>
      <c r="M271" s="849">
        <v>116.67</v>
      </c>
      <c r="N271" s="832">
        <v>1</v>
      </c>
      <c r="O271" s="832">
        <v>116.67</v>
      </c>
      <c r="P271" s="849"/>
      <c r="Q271" s="849"/>
      <c r="R271" s="837"/>
      <c r="S271" s="850"/>
    </row>
    <row r="272" spans="1:19" ht="14.4" customHeight="1" x14ac:dyDescent="0.3">
      <c r="A272" s="831"/>
      <c r="B272" s="832" t="s">
        <v>3272</v>
      </c>
      <c r="C272" s="832" t="s">
        <v>3254</v>
      </c>
      <c r="D272" s="832" t="s">
        <v>1432</v>
      </c>
      <c r="E272" s="832" t="s">
        <v>3269</v>
      </c>
      <c r="F272" s="832" t="s">
        <v>3364</v>
      </c>
      <c r="G272" s="832" t="s">
        <v>3365</v>
      </c>
      <c r="H272" s="849"/>
      <c r="I272" s="849"/>
      <c r="J272" s="832"/>
      <c r="K272" s="832"/>
      <c r="L272" s="849">
        <v>1</v>
      </c>
      <c r="M272" s="849">
        <v>1283.33</v>
      </c>
      <c r="N272" s="832">
        <v>1</v>
      </c>
      <c r="O272" s="832">
        <v>1283.33</v>
      </c>
      <c r="P272" s="849"/>
      <c r="Q272" s="849"/>
      <c r="R272" s="837"/>
      <c r="S272" s="850"/>
    </row>
    <row r="273" spans="1:19" ht="14.4" customHeight="1" x14ac:dyDescent="0.3">
      <c r="A273" s="831"/>
      <c r="B273" s="832" t="s">
        <v>3272</v>
      </c>
      <c r="C273" s="832" t="s">
        <v>3254</v>
      </c>
      <c r="D273" s="832" t="s">
        <v>1438</v>
      </c>
      <c r="E273" s="832" t="s">
        <v>3269</v>
      </c>
      <c r="F273" s="832" t="s">
        <v>3320</v>
      </c>
      <c r="G273" s="832" t="s">
        <v>3321</v>
      </c>
      <c r="H273" s="849"/>
      <c r="I273" s="849"/>
      <c r="J273" s="832"/>
      <c r="K273" s="832"/>
      <c r="L273" s="849"/>
      <c r="M273" s="849"/>
      <c r="N273" s="832"/>
      <c r="O273" s="832"/>
      <c r="P273" s="849">
        <v>6</v>
      </c>
      <c r="Q273" s="849">
        <v>3500</v>
      </c>
      <c r="R273" s="837"/>
      <c r="S273" s="850">
        <v>583.33333333333337</v>
      </c>
    </row>
    <row r="274" spans="1:19" ht="14.4" customHeight="1" x14ac:dyDescent="0.3">
      <c r="A274" s="831"/>
      <c r="B274" s="832" t="s">
        <v>3272</v>
      </c>
      <c r="C274" s="832" t="s">
        <v>592</v>
      </c>
      <c r="D274" s="832" t="s">
        <v>1413</v>
      </c>
      <c r="E274" s="832" t="s">
        <v>3269</v>
      </c>
      <c r="F274" s="832" t="s">
        <v>3302</v>
      </c>
      <c r="G274" s="832" t="s">
        <v>3303</v>
      </c>
      <c r="H274" s="849"/>
      <c r="I274" s="849"/>
      <c r="J274" s="832"/>
      <c r="K274" s="832"/>
      <c r="L274" s="849"/>
      <c r="M274" s="849"/>
      <c r="N274" s="832"/>
      <c r="O274" s="832"/>
      <c r="P274" s="849">
        <v>5</v>
      </c>
      <c r="Q274" s="849">
        <v>388.9</v>
      </c>
      <c r="R274" s="837"/>
      <c r="S274" s="850">
        <v>77.78</v>
      </c>
    </row>
    <row r="275" spans="1:19" ht="14.4" customHeight="1" x14ac:dyDescent="0.3">
      <c r="A275" s="831"/>
      <c r="B275" s="832" t="s">
        <v>3272</v>
      </c>
      <c r="C275" s="832" t="s">
        <v>592</v>
      </c>
      <c r="D275" s="832" t="s">
        <v>1413</v>
      </c>
      <c r="E275" s="832" t="s">
        <v>3269</v>
      </c>
      <c r="F275" s="832" t="s">
        <v>3306</v>
      </c>
      <c r="G275" s="832" t="s">
        <v>3307</v>
      </c>
      <c r="H275" s="849"/>
      <c r="I275" s="849"/>
      <c r="J275" s="832"/>
      <c r="K275" s="832"/>
      <c r="L275" s="849"/>
      <c r="M275" s="849"/>
      <c r="N275" s="832"/>
      <c r="O275" s="832"/>
      <c r="P275" s="849">
        <v>6</v>
      </c>
      <c r="Q275" s="849">
        <v>700.01</v>
      </c>
      <c r="R275" s="837"/>
      <c r="S275" s="850">
        <v>116.66833333333334</v>
      </c>
    </row>
    <row r="276" spans="1:19" ht="14.4" customHeight="1" x14ac:dyDescent="0.3">
      <c r="A276" s="831"/>
      <c r="B276" s="832" t="s">
        <v>3272</v>
      </c>
      <c r="C276" s="832" t="s">
        <v>592</v>
      </c>
      <c r="D276" s="832" t="s">
        <v>1413</v>
      </c>
      <c r="E276" s="832" t="s">
        <v>3269</v>
      </c>
      <c r="F276" s="832" t="s">
        <v>3318</v>
      </c>
      <c r="G276" s="832" t="s">
        <v>3319</v>
      </c>
      <c r="H276" s="849"/>
      <c r="I276" s="849"/>
      <c r="J276" s="832"/>
      <c r="K276" s="832"/>
      <c r="L276" s="849"/>
      <c r="M276" s="849"/>
      <c r="N276" s="832"/>
      <c r="O276" s="832"/>
      <c r="P276" s="849">
        <v>5</v>
      </c>
      <c r="Q276" s="849">
        <v>1055.5500000000002</v>
      </c>
      <c r="R276" s="837"/>
      <c r="S276" s="850">
        <v>211.11000000000004</v>
      </c>
    </row>
    <row r="277" spans="1:19" ht="14.4" customHeight="1" x14ac:dyDescent="0.3">
      <c r="A277" s="831"/>
      <c r="B277" s="832" t="s">
        <v>3272</v>
      </c>
      <c r="C277" s="832" t="s">
        <v>592</v>
      </c>
      <c r="D277" s="832" t="s">
        <v>1413</v>
      </c>
      <c r="E277" s="832" t="s">
        <v>3269</v>
      </c>
      <c r="F277" s="832" t="s">
        <v>3320</v>
      </c>
      <c r="G277" s="832" t="s">
        <v>3321</v>
      </c>
      <c r="H277" s="849"/>
      <c r="I277" s="849"/>
      <c r="J277" s="832"/>
      <c r="K277" s="832"/>
      <c r="L277" s="849"/>
      <c r="M277" s="849"/>
      <c r="N277" s="832"/>
      <c r="O277" s="832"/>
      <c r="P277" s="849">
        <v>1</v>
      </c>
      <c r="Q277" s="849">
        <v>583.33000000000004</v>
      </c>
      <c r="R277" s="837"/>
      <c r="S277" s="850">
        <v>583.33000000000004</v>
      </c>
    </row>
    <row r="278" spans="1:19" ht="14.4" customHeight="1" x14ac:dyDescent="0.3">
      <c r="A278" s="831"/>
      <c r="B278" s="832" t="s">
        <v>3272</v>
      </c>
      <c r="C278" s="832" t="s">
        <v>592</v>
      </c>
      <c r="D278" s="832" t="s">
        <v>1413</v>
      </c>
      <c r="E278" s="832" t="s">
        <v>3269</v>
      </c>
      <c r="F278" s="832" t="s">
        <v>3327</v>
      </c>
      <c r="G278" s="832" t="s">
        <v>3328</v>
      </c>
      <c r="H278" s="849"/>
      <c r="I278" s="849"/>
      <c r="J278" s="832"/>
      <c r="K278" s="832"/>
      <c r="L278" s="849"/>
      <c r="M278" s="849"/>
      <c r="N278" s="832"/>
      <c r="O278" s="832"/>
      <c r="P278" s="849">
        <v>15</v>
      </c>
      <c r="Q278" s="849">
        <v>750</v>
      </c>
      <c r="R278" s="837"/>
      <c r="S278" s="850">
        <v>50</v>
      </c>
    </row>
    <row r="279" spans="1:19" ht="14.4" customHeight="1" x14ac:dyDescent="0.3">
      <c r="A279" s="831"/>
      <c r="B279" s="832" t="s">
        <v>3272</v>
      </c>
      <c r="C279" s="832" t="s">
        <v>592</v>
      </c>
      <c r="D279" s="832" t="s">
        <v>1413</v>
      </c>
      <c r="E279" s="832" t="s">
        <v>3269</v>
      </c>
      <c r="F279" s="832" t="s">
        <v>3338</v>
      </c>
      <c r="G279" s="832" t="s">
        <v>3339</v>
      </c>
      <c r="H279" s="849"/>
      <c r="I279" s="849"/>
      <c r="J279" s="832"/>
      <c r="K279" s="832"/>
      <c r="L279" s="849"/>
      <c r="M279" s="849"/>
      <c r="N279" s="832"/>
      <c r="O279" s="832"/>
      <c r="P279" s="849">
        <v>1</v>
      </c>
      <c r="Q279" s="849">
        <v>305.56</v>
      </c>
      <c r="R279" s="837"/>
      <c r="S279" s="850">
        <v>305.56</v>
      </c>
    </row>
    <row r="280" spans="1:19" ht="14.4" customHeight="1" x14ac:dyDescent="0.3">
      <c r="A280" s="831"/>
      <c r="B280" s="832" t="s">
        <v>3272</v>
      </c>
      <c r="C280" s="832" t="s">
        <v>592</v>
      </c>
      <c r="D280" s="832" t="s">
        <v>1413</v>
      </c>
      <c r="E280" s="832" t="s">
        <v>3269</v>
      </c>
      <c r="F280" s="832" t="s">
        <v>3348</v>
      </c>
      <c r="G280" s="832" t="s">
        <v>3349</v>
      </c>
      <c r="H280" s="849"/>
      <c r="I280" s="849"/>
      <c r="J280" s="832"/>
      <c r="K280" s="832"/>
      <c r="L280" s="849"/>
      <c r="M280" s="849"/>
      <c r="N280" s="832"/>
      <c r="O280" s="832"/>
      <c r="P280" s="849">
        <v>1</v>
      </c>
      <c r="Q280" s="849">
        <v>77.78</v>
      </c>
      <c r="R280" s="837"/>
      <c r="S280" s="850">
        <v>77.78</v>
      </c>
    </row>
    <row r="281" spans="1:19" ht="14.4" customHeight="1" x14ac:dyDescent="0.3">
      <c r="A281" s="831"/>
      <c r="B281" s="832" t="s">
        <v>3272</v>
      </c>
      <c r="C281" s="832" t="s">
        <v>592</v>
      </c>
      <c r="D281" s="832" t="s">
        <v>1413</v>
      </c>
      <c r="E281" s="832" t="s">
        <v>3269</v>
      </c>
      <c r="F281" s="832" t="s">
        <v>3354</v>
      </c>
      <c r="G281" s="832" t="s">
        <v>3355</v>
      </c>
      <c r="H281" s="849"/>
      <c r="I281" s="849"/>
      <c r="J281" s="832"/>
      <c r="K281" s="832"/>
      <c r="L281" s="849"/>
      <c r="M281" s="849"/>
      <c r="N281" s="832"/>
      <c r="O281" s="832"/>
      <c r="P281" s="849">
        <v>18</v>
      </c>
      <c r="Q281" s="849">
        <v>1699.9900000000002</v>
      </c>
      <c r="R281" s="837"/>
      <c r="S281" s="850">
        <v>94.443888888888907</v>
      </c>
    </row>
    <row r="282" spans="1:19" ht="14.4" customHeight="1" x14ac:dyDescent="0.3">
      <c r="A282" s="831"/>
      <c r="B282" s="832" t="s">
        <v>3272</v>
      </c>
      <c r="C282" s="832" t="s">
        <v>592</v>
      </c>
      <c r="D282" s="832" t="s">
        <v>1413</v>
      </c>
      <c r="E282" s="832" t="s">
        <v>3269</v>
      </c>
      <c r="F282" s="832" t="s">
        <v>3358</v>
      </c>
      <c r="G282" s="832" t="s">
        <v>3359</v>
      </c>
      <c r="H282" s="849"/>
      <c r="I282" s="849"/>
      <c r="J282" s="832"/>
      <c r="K282" s="832"/>
      <c r="L282" s="849"/>
      <c r="M282" s="849"/>
      <c r="N282" s="832"/>
      <c r="O282" s="832"/>
      <c r="P282" s="849">
        <v>2</v>
      </c>
      <c r="Q282" s="849">
        <v>193.33</v>
      </c>
      <c r="R282" s="837"/>
      <c r="S282" s="850">
        <v>96.665000000000006</v>
      </c>
    </row>
    <row r="283" spans="1:19" ht="14.4" customHeight="1" x14ac:dyDescent="0.3">
      <c r="A283" s="831"/>
      <c r="B283" s="832" t="s">
        <v>3272</v>
      </c>
      <c r="C283" s="832" t="s">
        <v>592</v>
      </c>
      <c r="D283" s="832" t="s">
        <v>1413</v>
      </c>
      <c r="E283" s="832" t="s">
        <v>3269</v>
      </c>
      <c r="F283" s="832" t="s">
        <v>3368</v>
      </c>
      <c r="G283" s="832" t="s">
        <v>3369</v>
      </c>
      <c r="H283" s="849"/>
      <c r="I283" s="849"/>
      <c r="J283" s="832"/>
      <c r="K283" s="832"/>
      <c r="L283" s="849"/>
      <c r="M283" s="849"/>
      <c r="N283" s="832"/>
      <c r="O283" s="832"/>
      <c r="P283" s="849">
        <v>4</v>
      </c>
      <c r="Q283" s="849">
        <v>466.68</v>
      </c>
      <c r="R283" s="837"/>
      <c r="S283" s="850">
        <v>116.67</v>
      </c>
    </row>
    <row r="284" spans="1:19" ht="14.4" customHeight="1" x14ac:dyDescent="0.3">
      <c r="A284" s="831"/>
      <c r="B284" s="832" t="s">
        <v>3272</v>
      </c>
      <c r="C284" s="832" t="s">
        <v>592</v>
      </c>
      <c r="D284" s="832" t="s">
        <v>1413</v>
      </c>
      <c r="E284" s="832" t="s">
        <v>3269</v>
      </c>
      <c r="F284" s="832" t="s">
        <v>3270</v>
      </c>
      <c r="G284" s="832" t="s">
        <v>3271</v>
      </c>
      <c r="H284" s="849"/>
      <c r="I284" s="849"/>
      <c r="J284" s="832"/>
      <c r="K284" s="832"/>
      <c r="L284" s="849"/>
      <c r="M284" s="849"/>
      <c r="N284" s="832"/>
      <c r="O284" s="832"/>
      <c r="P284" s="849">
        <v>43</v>
      </c>
      <c r="Q284" s="849">
        <v>14811.12</v>
      </c>
      <c r="R284" s="837"/>
      <c r="S284" s="850">
        <v>344.44465116279071</v>
      </c>
    </row>
    <row r="285" spans="1:19" ht="14.4" customHeight="1" x14ac:dyDescent="0.3">
      <c r="A285" s="831"/>
      <c r="B285" s="832" t="s">
        <v>3272</v>
      </c>
      <c r="C285" s="832" t="s">
        <v>592</v>
      </c>
      <c r="D285" s="832" t="s">
        <v>1414</v>
      </c>
      <c r="E285" s="832" t="s">
        <v>3269</v>
      </c>
      <c r="F285" s="832" t="s">
        <v>3302</v>
      </c>
      <c r="G285" s="832" t="s">
        <v>3303</v>
      </c>
      <c r="H285" s="849"/>
      <c r="I285" s="849"/>
      <c r="J285" s="832"/>
      <c r="K285" s="832"/>
      <c r="L285" s="849">
        <v>6</v>
      </c>
      <c r="M285" s="849">
        <v>466.67999999999995</v>
      </c>
      <c r="N285" s="832">
        <v>1</v>
      </c>
      <c r="O285" s="832">
        <v>77.779999999999987</v>
      </c>
      <c r="P285" s="849">
        <v>5</v>
      </c>
      <c r="Q285" s="849">
        <v>388.89</v>
      </c>
      <c r="R285" s="837">
        <v>0.83331190537413224</v>
      </c>
      <c r="S285" s="850">
        <v>77.777999999999992</v>
      </c>
    </row>
    <row r="286" spans="1:19" ht="14.4" customHeight="1" x14ac:dyDescent="0.3">
      <c r="A286" s="831"/>
      <c r="B286" s="832" t="s">
        <v>3272</v>
      </c>
      <c r="C286" s="832" t="s">
        <v>592</v>
      </c>
      <c r="D286" s="832" t="s">
        <v>1414</v>
      </c>
      <c r="E286" s="832" t="s">
        <v>3269</v>
      </c>
      <c r="F286" s="832" t="s">
        <v>3306</v>
      </c>
      <c r="G286" s="832" t="s">
        <v>3307</v>
      </c>
      <c r="H286" s="849"/>
      <c r="I286" s="849"/>
      <c r="J286" s="832"/>
      <c r="K286" s="832"/>
      <c r="L286" s="849">
        <v>12</v>
      </c>
      <c r="M286" s="849">
        <v>1400.01</v>
      </c>
      <c r="N286" s="832">
        <v>1</v>
      </c>
      <c r="O286" s="832">
        <v>116.6675</v>
      </c>
      <c r="P286" s="849">
        <v>31</v>
      </c>
      <c r="Q286" s="849">
        <v>3616.67</v>
      </c>
      <c r="R286" s="837">
        <v>2.5833172620195572</v>
      </c>
      <c r="S286" s="850">
        <v>116.66677419354839</v>
      </c>
    </row>
    <row r="287" spans="1:19" ht="14.4" customHeight="1" x14ac:dyDescent="0.3">
      <c r="A287" s="831"/>
      <c r="B287" s="832" t="s">
        <v>3272</v>
      </c>
      <c r="C287" s="832" t="s">
        <v>592</v>
      </c>
      <c r="D287" s="832" t="s">
        <v>1414</v>
      </c>
      <c r="E287" s="832" t="s">
        <v>3269</v>
      </c>
      <c r="F287" s="832" t="s">
        <v>3318</v>
      </c>
      <c r="G287" s="832" t="s">
        <v>3319</v>
      </c>
      <c r="H287" s="849"/>
      <c r="I287" s="849"/>
      <c r="J287" s="832"/>
      <c r="K287" s="832"/>
      <c r="L287" s="849">
        <v>3</v>
      </c>
      <c r="M287" s="849">
        <v>633.33000000000004</v>
      </c>
      <c r="N287" s="832">
        <v>1</v>
      </c>
      <c r="O287" s="832">
        <v>211.11</v>
      </c>
      <c r="P287" s="849">
        <v>14</v>
      </c>
      <c r="Q287" s="849">
        <v>2955.55</v>
      </c>
      <c r="R287" s="837">
        <v>4.6666824562234535</v>
      </c>
      <c r="S287" s="850">
        <v>211.11071428571429</v>
      </c>
    </row>
    <row r="288" spans="1:19" ht="14.4" customHeight="1" x14ac:dyDescent="0.3">
      <c r="A288" s="831"/>
      <c r="B288" s="832" t="s">
        <v>3272</v>
      </c>
      <c r="C288" s="832" t="s">
        <v>592</v>
      </c>
      <c r="D288" s="832" t="s">
        <v>1414</v>
      </c>
      <c r="E288" s="832" t="s">
        <v>3269</v>
      </c>
      <c r="F288" s="832" t="s">
        <v>3320</v>
      </c>
      <c r="G288" s="832" t="s">
        <v>3321</v>
      </c>
      <c r="H288" s="849"/>
      <c r="I288" s="849"/>
      <c r="J288" s="832"/>
      <c r="K288" s="832"/>
      <c r="L288" s="849"/>
      <c r="M288" s="849"/>
      <c r="N288" s="832"/>
      <c r="O288" s="832"/>
      <c r="P288" s="849">
        <v>4</v>
      </c>
      <c r="Q288" s="849">
        <v>2333.33</v>
      </c>
      <c r="R288" s="837"/>
      <c r="S288" s="850">
        <v>583.33249999999998</v>
      </c>
    </row>
    <row r="289" spans="1:19" ht="14.4" customHeight="1" x14ac:dyDescent="0.3">
      <c r="A289" s="831"/>
      <c r="B289" s="832" t="s">
        <v>3272</v>
      </c>
      <c r="C289" s="832" t="s">
        <v>592</v>
      </c>
      <c r="D289" s="832" t="s">
        <v>1414</v>
      </c>
      <c r="E289" s="832" t="s">
        <v>3269</v>
      </c>
      <c r="F289" s="832" t="s">
        <v>3327</v>
      </c>
      <c r="G289" s="832" t="s">
        <v>3328</v>
      </c>
      <c r="H289" s="849"/>
      <c r="I289" s="849"/>
      <c r="J289" s="832"/>
      <c r="K289" s="832"/>
      <c r="L289" s="849">
        <v>5</v>
      </c>
      <c r="M289" s="849">
        <v>250</v>
      </c>
      <c r="N289" s="832">
        <v>1</v>
      </c>
      <c r="O289" s="832">
        <v>50</v>
      </c>
      <c r="P289" s="849">
        <v>30</v>
      </c>
      <c r="Q289" s="849">
        <v>1500</v>
      </c>
      <c r="R289" s="837">
        <v>6</v>
      </c>
      <c r="S289" s="850">
        <v>50</v>
      </c>
    </row>
    <row r="290" spans="1:19" ht="14.4" customHeight="1" x14ac:dyDescent="0.3">
      <c r="A290" s="831"/>
      <c r="B290" s="832" t="s">
        <v>3272</v>
      </c>
      <c r="C290" s="832" t="s">
        <v>592</v>
      </c>
      <c r="D290" s="832" t="s">
        <v>1414</v>
      </c>
      <c r="E290" s="832" t="s">
        <v>3269</v>
      </c>
      <c r="F290" s="832" t="s">
        <v>3338</v>
      </c>
      <c r="G290" s="832" t="s">
        <v>3339</v>
      </c>
      <c r="H290" s="849"/>
      <c r="I290" s="849"/>
      <c r="J290" s="832"/>
      <c r="K290" s="832"/>
      <c r="L290" s="849">
        <v>2</v>
      </c>
      <c r="M290" s="849">
        <v>611.12</v>
      </c>
      <c r="N290" s="832">
        <v>1</v>
      </c>
      <c r="O290" s="832">
        <v>305.56</v>
      </c>
      <c r="P290" s="849">
        <v>2</v>
      </c>
      <c r="Q290" s="849">
        <v>611.11</v>
      </c>
      <c r="R290" s="837">
        <v>0.99998363660164946</v>
      </c>
      <c r="S290" s="850">
        <v>305.55500000000001</v>
      </c>
    </row>
    <row r="291" spans="1:19" ht="14.4" customHeight="1" x14ac:dyDescent="0.3">
      <c r="A291" s="831"/>
      <c r="B291" s="832" t="s">
        <v>3272</v>
      </c>
      <c r="C291" s="832" t="s">
        <v>592</v>
      </c>
      <c r="D291" s="832" t="s">
        <v>1414</v>
      </c>
      <c r="E291" s="832" t="s">
        <v>3269</v>
      </c>
      <c r="F291" s="832" t="s">
        <v>3342</v>
      </c>
      <c r="G291" s="832" t="s">
        <v>3343</v>
      </c>
      <c r="H291" s="849"/>
      <c r="I291" s="849"/>
      <c r="J291" s="832"/>
      <c r="K291" s="832"/>
      <c r="L291" s="849">
        <v>1</v>
      </c>
      <c r="M291" s="849">
        <v>455.56</v>
      </c>
      <c r="N291" s="832">
        <v>1</v>
      </c>
      <c r="O291" s="832">
        <v>455.56</v>
      </c>
      <c r="P291" s="849"/>
      <c r="Q291" s="849"/>
      <c r="R291" s="837"/>
      <c r="S291" s="850"/>
    </row>
    <row r="292" spans="1:19" ht="14.4" customHeight="1" x14ac:dyDescent="0.3">
      <c r="A292" s="831"/>
      <c r="B292" s="832" t="s">
        <v>3272</v>
      </c>
      <c r="C292" s="832" t="s">
        <v>592</v>
      </c>
      <c r="D292" s="832" t="s">
        <v>1414</v>
      </c>
      <c r="E292" s="832" t="s">
        <v>3269</v>
      </c>
      <c r="F292" s="832" t="s">
        <v>3348</v>
      </c>
      <c r="G292" s="832" t="s">
        <v>3349</v>
      </c>
      <c r="H292" s="849"/>
      <c r="I292" s="849"/>
      <c r="J292" s="832"/>
      <c r="K292" s="832"/>
      <c r="L292" s="849">
        <v>2</v>
      </c>
      <c r="M292" s="849">
        <v>155.56</v>
      </c>
      <c r="N292" s="832">
        <v>1</v>
      </c>
      <c r="O292" s="832">
        <v>77.78</v>
      </c>
      <c r="P292" s="849">
        <v>2</v>
      </c>
      <c r="Q292" s="849">
        <v>155.56</v>
      </c>
      <c r="R292" s="837">
        <v>1</v>
      </c>
      <c r="S292" s="850">
        <v>77.78</v>
      </c>
    </row>
    <row r="293" spans="1:19" ht="14.4" customHeight="1" x14ac:dyDescent="0.3">
      <c r="A293" s="831"/>
      <c r="B293" s="832" t="s">
        <v>3272</v>
      </c>
      <c r="C293" s="832" t="s">
        <v>592</v>
      </c>
      <c r="D293" s="832" t="s">
        <v>1414</v>
      </c>
      <c r="E293" s="832" t="s">
        <v>3269</v>
      </c>
      <c r="F293" s="832" t="s">
        <v>3354</v>
      </c>
      <c r="G293" s="832" t="s">
        <v>3355</v>
      </c>
      <c r="H293" s="849"/>
      <c r="I293" s="849"/>
      <c r="J293" s="832"/>
      <c r="K293" s="832"/>
      <c r="L293" s="849">
        <v>3</v>
      </c>
      <c r="M293" s="849">
        <v>283.32</v>
      </c>
      <c r="N293" s="832">
        <v>1</v>
      </c>
      <c r="O293" s="832">
        <v>94.44</v>
      </c>
      <c r="P293" s="849">
        <v>11</v>
      </c>
      <c r="Q293" s="849">
        <v>1038.8800000000001</v>
      </c>
      <c r="R293" s="837">
        <v>3.6668078497811667</v>
      </c>
      <c r="S293" s="850">
        <v>94.443636363636372</v>
      </c>
    </row>
    <row r="294" spans="1:19" ht="14.4" customHeight="1" x14ac:dyDescent="0.3">
      <c r="A294" s="831"/>
      <c r="B294" s="832" t="s">
        <v>3272</v>
      </c>
      <c r="C294" s="832" t="s">
        <v>592</v>
      </c>
      <c r="D294" s="832" t="s">
        <v>1414</v>
      </c>
      <c r="E294" s="832" t="s">
        <v>3269</v>
      </c>
      <c r="F294" s="832" t="s">
        <v>3358</v>
      </c>
      <c r="G294" s="832" t="s">
        <v>3359</v>
      </c>
      <c r="H294" s="849"/>
      <c r="I294" s="849"/>
      <c r="J294" s="832"/>
      <c r="K294" s="832"/>
      <c r="L294" s="849">
        <v>1</v>
      </c>
      <c r="M294" s="849">
        <v>96.67</v>
      </c>
      <c r="N294" s="832">
        <v>1</v>
      </c>
      <c r="O294" s="832">
        <v>96.67</v>
      </c>
      <c r="P294" s="849">
        <v>1</v>
      </c>
      <c r="Q294" s="849">
        <v>96.67</v>
      </c>
      <c r="R294" s="837">
        <v>1</v>
      </c>
      <c r="S294" s="850">
        <v>96.67</v>
      </c>
    </row>
    <row r="295" spans="1:19" ht="14.4" customHeight="1" x14ac:dyDescent="0.3">
      <c r="A295" s="831"/>
      <c r="B295" s="832" t="s">
        <v>3272</v>
      </c>
      <c r="C295" s="832" t="s">
        <v>592</v>
      </c>
      <c r="D295" s="832" t="s">
        <v>1414</v>
      </c>
      <c r="E295" s="832" t="s">
        <v>3269</v>
      </c>
      <c r="F295" s="832" t="s">
        <v>3392</v>
      </c>
      <c r="G295" s="832" t="s">
        <v>3393</v>
      </c>
      <c r="H295" s="849"/>
      <c r="I295" s="849"/>
      <c r="J295" s="832"/>
      <c r="K295" s="832"/>
      <c r="L295" s="849">
        <v>2</v>
      </c>
      <c r="M295" s="849">
        <v>391.12</v>
      </c>
      <c r="N295" s="832">
        <v>1</v>
      </c>
      <c r="O295" s="832">
        <v>195.56</v>
      </c>
      <c r="P295" s="849"/>
      <c r="Q295" s="849"/>
      <c r="R295" s="837"/>
      <c r="S295" s="850"/>
    </row>
    <row r="296" spans="1:19" ht="14.4" customHeight="1" x14ac:dyDescent="0.3">
      <c r="A296" s="831"/>
      <c r="B296" s="832" t="s">
        <v>3272</v>
      </c>
      <c r="C296" s="832" t="s">
        <v>592</v>
      </c>
      <c r="D296" s="832" t="s">
        <v>1414</v>
      </c>
      <c r="E296" s="832" t="s">
        <v>3269</v>
      </c>
      <c r="F296" s="832" t="s">
        <v>3368</v>
      </c>
      <c r="G296" s="832" t="s">
        <v>3369</v>
      </c>
      <c r="H296" s="849"/>
      <c r="I296" s="849"/>
      <c r="J296" s="832"/>
      <c r="K296" s="832"/>
      <c r="L296" s="849">
        <v>1</v>
      </c>
      <c r="M296" s="849">
        <v>116.67</v>
      </c>
      <c r="N296" s="832">
        <v>1</v>
      </c>
      <c r="O296" s="832">
        <v>116.67</v>
      </c>
      <c r="P296" s="849">
        <v>7</v>
      </c>
      <c r="Q296" s="849">
        <v>816.67000000000007</v>
      </c>
      <c r="R296" s="837">
        <v>6.999828576326391</v>
      </c>
      <c r="S296" s="850">
        <v>116.66714285714286</v>
      </c>
    </row>
    <row r="297" spans="1:19" ht="14.4" customHeight="1" x14ac:dyDescent="0.3">
      <c r="A297" s="831"/>
      <c r="B297" s="832" t="s">
        <v>3272</v>
      </c>
      <c r="C297" s="832" t="s">
        <v>592</v>
      </c>
      <c r="D297" s="832" t="s">
        <v>1414</v>
      </c>
      <c r="E297" s="832" t="s">
        <v>3269</v>
      </c>
      <c r="F297" s="832" t="s">
        <v>3270</v>
      </c>
      <c r="G297" s="832" t="s">
        <v>3271</v>
      </c>
      <c r="H297" s="849"/>
      <c r="I297" s="849"/>
      <c r="J297" s="832"/>
      <c r="K297" s="832"/>
      <c r="L297" s="849">
        <v>28</v>
      </c>
      <c r="M297" s="849">
        <v>9644.44</v>
      </c>
      <c r="N297" s="832">
        <v>1</v>
      </c>
      <c r="O297" s="832">
        <v>344.44428571428574</v>
      </c>
      <c r="P297" s="849">
        <v>94</v>
      </c>
      <c r="Q297" s="849">
        <v>32377.769999999997</v>
      </c>
      <c r="R297" s="837">
        <v>3.3571435977620263</v>
      </c>
      <c r="S297" s="850">
        <v>344.44436170212765</v>
      </c>
    </row>
    <row r="298" spans="1:19" ht="14.4" customHeight="1" x14ac:dyDescent="0.3">
      <c r="A298" s="831"/>
      <c r="B298" s="832" t="s">
        <v>3272</v>
      </c>
      <c r="C298" s="832" t="s">
        <v>592</v>
      </c>
      <c r="D298" s="832" t="s">
        <v>1415</v>
      </c>
      <c r="E298" s="832" t="s">
        <v>3269</v>
      </c>
      <c r="F298" s="832" t="s">
        <v>3302</v>
      </c>
      <c r="G298" s="832" t="s">
        <v>3303</v>
      </c>
      <c r="H298" s="849"/>
      <c r="I298" s="849"/>
      <c r="J298" s="832"/>
      <c r="K298" s="832"/>
      <c r="L298" s="849"/>
      <c r="M298" s="849"/>
      <c r="N298" s="832"/>
      <c r="O298" s="832"/>
      <c r="P298" s="849">
        <v>3</v>
      </c>
      <c r="Q298" s="849">
        <v>233.34</v>
      </c>
      <c r="R298" s="837"/>
      <c r="S298" s="850">
        <v>77.78</v>
      </c>
    </row>
    <row r="299" spans="1:19" ht="14.4" customHeight="1" x14ac:dyDescent="0.3">
      <c r="A299" s="831"/>
      <c r="B299" s="832" t="s">
        <v>3272</v>
      </c>
      <c r="C299" s="832" t="s">
        <v>592</v>
      </c>
      <c r="D299" s="832" t="s">
        <v>1415</v>
      </c>
      <c r="E299" s="832" t="s">
        <v>3269</v>
      </c>
      <c r="F299" s="832" t="s">
        <v>3306</v>
      </c>
      <c r="G299" s="832" t="s">
        <v>3307</v>
      </c>
      <c r="H299" s="849"/>
      <c r="I299" s="849"/>
      <c r="J299" s="832"/>
      <c r="K299" s="832"/>
      <c r="L299" s="849">
        <v>3</v>
      </c>
      <c r="M299" s="849">
        <v>350</v>
      </c>
      <c r="N299" s="832">
        <v>1</v>
      </c>
      <c r="O299" s="832">
        <v>116.66666666666667</v>
      </c>
      <c r="P299" s="849">
        <v>3</v>
      </c>
      <c r="Q299" s="849">
        <v>350</v>
      </c>
      <c r="R299" s="837">
        <v>1</v>
      </c>
      <c r="S299" s="850">
        <v>116.66666666666667</v>
      </c>
    </row>
    <row r="300" spans="1:19" ht="14.4" customHeight="1" x14ac:dyDescent="0.3">
      <c r="A300" s="831"/>
      <c r="B300" s="832" t="s">
        <v>3272</v>
      </c>
      <c r="C300" s="832" t="s">
        <v>592</v>
      </c>
      <c r="D300" s="832" t="s">
        <v>1415</v>
      </c>
      <c r="E300" s="832" t="s">
        <v>3269</v>
      </c>
      <c r="F300" s="832" t="s">
        <v>3320</v>
      </c>
      <c r="G300" s="832" t="s">
        <v>3321</v>
      </c>
      <c r="H300" s="849"/>
      <c r="I300" s="849"/>
      <c r="J300" s="832"/>
      <c r="K300" s="832"/>
      <c r="L300" s="849">
        <v>5</v>
      </c>
      <c r="M300" s="849">
        <v>2916.66</v>
      </c>
      <c r="N300" s="832">
        <v>1</v>
      </c>
      <c r="O300" s="832">
        <v>583.33199999999999</v>
      </c>
      <c r="P300" s="849">
        <v>7</v>
      </c>
      <c r="Q300" s="849">
        <v>4083.34</v>
      </c>
      <c r="R300" s="837">
        <v>1.4000054857268247</v>
      </c>
      <c r="S300" s="850">
        <v>583.33428571428578</v>
      </c>
    </row>
    <row r="301" spans="1:19" ht="14.4" customHeight="1" x14ac:dyDescent="0.3">
      <c r="A301" s="831"/>
      <c r="B301" s="832" t="s">
        <v>3272</v>
      </c>
      <c r="C301" s="832" t="s">
        <v>592</v>
      </c>
      <c r="D301" s="832" t="s">
        <v>1415</v>
      </c>
      <c r="E301" s="832" t="s">
        <v>3269</v>
      </c>
      <c r="F301" s="832" t="s">
        <v>3327</v>
      </c>
      <c r="G301" s="832" t="s">
        <v>3328</v>
      </c>
      <c r="H301" s="849"/>
      <c r="I301" s="849"/>
      <c r="J301" s="832"/>
      <c r="K301" s="832"/>
      <c r="L301" s="849"/>
      <c r="M301" s="849"/>
      <c r="N301" s="832"/>
      <c r="O301" s="832"/>
      <c r="P301" s="849">
        <v>13</v>
      </c>
      <c r="Q301" s="849">
        <v>650</v>
      </c>
      <c r="R301" s="837"/>
      <c r="S301" s="850">
        <v>50</v>
      </c>
    </row>
    <row r="302" spans="1:19" ht="14.4" customHeight="1" x14ac:dyDescent="0.3">
      <c r="A302" s="831"/>
      <c r="B302" s="832" t="s">
        <v>3272</v>
      </c>
      <c r="C302" s="832" t="s">
        <v>592</v>
      </c>
      <c r="D302" s="832" t="s">
        <v>1415</v>
      </c>
      <c r="E302" s="832" t="s">
        <v>3269</v>
      </c>
      <c r="F302" s="832" t="s">
        <v>3338</v>
      </c>
      <c r="G302" s="832" t="s">
        <v>3339</v>
      </c>
      <c r="H302" s="849"/>
      <c r="I302" s="849"/>
      <c r="J302" s="832"/>
      <c r="K302" s="832"/>
      <c r="L302" s="849">
        <v>2</v>
      </c>
      <c r="M302" s="849">
        <v>611.11</v>
      </c>
      <c r="N302" s="832">
        <v>1</v>
      </c>
      <c r="O302" s="832">
        <v>305.55500000000001</v>
      </c>
      <c r="P302" s="849">
        <v>10</v>
      </c>
      <c r="Q302" s="849">
        <v>3055.56</v>
      </c>
      <c r="R302" s="837">
        <v>5.0000163636661155</v>
      </c>
      <c r="S302" s="850">
        <v>305.55599999999998</v>
      </c>
    </row>
    <row r="303" spans="1:19" ht="14.4" customHeight="1" x14ac:dyDescent="0.3">
      <c r="A303" s="831"/>
      <c r="B303" s="832" t="s">
        <v>3272</v>
      </c>
      <c r="C303" s="832" t="s">
        <v>592</v>
      </c>
      <c r="D303" s="832" t="s">
        <v>1415</v>
      </c>
      <c r="E303" s="832" t="s">
        <v>3269</v>
      </c>
      <c r="F303" s="832" t="s">
        <v>3342</v>
      </c>
      <c r="G303" s="832" t="s">
        <v>3343</v>
      </c>
      <c r="H303" s="849"/>
      <c r="I303" s="849"/>
      <c r="J303" s="832"/>
      <c r="K303" s="832"/>
      <c r="L303" s="849"/>
      <c r="M303" s="849"/>
      <c r="N303" s="832"/>
      <c r="O303" s="832"/>
      <c r="P303" s="849">
        <v>2</v>
      </c>
      <c r="Q303" s="849">
        <v>911.12</v>
      </c>
      <c r="R303" s="837"/>
      <c r="S303" s="850">
        <v>455.56</v>
      </c>
    </row>
    <row r="304" spans="1:19" ht="14.4" customHeight="1" x14ac:dyDescent="0.3">
      <c r="A304" s="831"/>
      <c r="B304" s="832" t="s">
        <v>3272</v>
      </c>
      <c r="C304" s="832" t="s">
        <v>592</v>
      </c>
      <c r="D304" s="832" t="s">
        <v>1415</v>
      </c>
      <c r="E304" s="832" t="s">
        <v>3269</v>
      </c>
      <c r="F304" s="832" t="s">
        <v>3348</v>
      </c>
      <c r="G304" s="832" t="s">
        <v>3349</v>
      </c>
      <c r="H304" s="849"/>
      <c r="I304" s="849"/>
      <c r="J304" s="832"/>
      <c r="K304" s="832"/>
      <c r="L304" s="849">
        <v>2</v>
      </c>
      <c r="M304" s="849">
        <v>155.56</v>
      </c>
      <c r="N304" s="832">
        <v>1</v>
      </c>
      <c r="O304" s="832">
        <v>77.78</v>
      </c>
      <c r="P304" s="849">
        <v>10</v>
      </c>
      <c r="Q304" s="849">
        <v>777.78000000000009</v>
      </c>
      <c r="R304" s="837">
        <v>4.9998714322447935</v>
      </c>
      <c r="S304" s="850">
        <v>77.778000000000006</v>
      </c>
    </row>
    <row r="305" spans="1:19" ht="14.4" customHeight="1" x14ac:dyDescent="0.3">
      <c r="A305" s="831"/>
      <c r="B305" s="832" t="s">
        <v>3272</v>
      </c>
      <c r="C305" s="832" t="s">
        <v>592</v>
      </c>
      <c r="D305" s="832" t="s">
        <v>1415</v>
      </c>
      <c r="E305" s="832" t="s">
        <v>3269</v>
      </c>
      <c r="F305" s="832" t="s">
        <v>3354</v>
      </c>
      <c r="G305" s="832" t="s">
        <v>3355</v>
      </c>
      <c r="H305" s="849"/>
      <c r="I305" s="849"/>
      <c r="J305" s="832"/>
      <c r="K305" s="832"/>
      <c r="L305" s="849">
        <v>2</v>
      </c>
      <c r="M305" s="849">
        <v>188.89</v>
      </c>
      <c r="N305" s="832">
        <v>1</v>
      </c>
      <c r="O305" s="832">
        <v>94.444999999999993</v>
      </c>
      <c r="P305" s="849">
        <v>11</v>
      </c>
      <c r="Q305" s="849">
        <v>1038.8799999999999</v>
      </c>
      <c r="R305" s="837">
        <v>5.4999205887024187</v>
      </c>
      <c r="S305" s="850">
        <v>94.443636363636358</v>
      </c>
    </row>
    <row r="306" spans="1:19" ht="14.4" customHeight="1" x14ac:dyDescent="0.3">
      <c r="A306" s="831"/>
      <c r="B306" s="832" t="s">
        <v>3272</v>
      </c>
      <c r="C306" s="832" t="s">
        <v>592</v>
      </c>
      <c r="D306" s="832" t="s">
        <v>1415</v>
      </c>
      <c r="E306" s="832" t="s">
        <v>3269</v>
      </c>
      <c r="F306" s="832" t="s">
        <v>3358</v>
      </c>
      <c r="G306" s="832" t="s">
        <v>3359</v>
      </c>
      <c r="H306" s="849"/>
      <c r="I306" s="849"/>
      <c r="J306" s="832"/>
      <c r="K306" s="832"/>
      <c r="L306" s="849"/>
      <c r="M306" s="849"/>
      <c r="N306" s="832"/>
      <c r="O306" s="832"/>
      <c r="P306" s="849">
        <v>1</v>
      </c>
      <c r="Q306" s="849">
        <v>96.67</v>
      </c>
      <c r="R306" s="837"/>
      <c r="S306" s="850">
        <v>96.67</v>
      </c>
    </row>
    <row r="307" spans="1:19" ht="14.4" customHeight="1" x14ac:dyDescent="0.3">
      <c r="A307" s="831"/>
      <c r="B307" s="832" t="s">
        <v>3272</v>
      </c>
      <c r="C307" s="832" t="s">
        <v>592</v>
      </c>
      <c r="D307" s="832" t="s">
        <v>1415</v>
      </c>
      <c r="E307" s="832" t="s">
        <v>3269</v>
      </c>
      <c r="F307" s="832" t="s">
        <v>3368</v>
      </c>
      <c r="G307" s="832" t="s">
        <v>3369</v>
      </c>
      <c r="H307" s="849"/>
      <c r="I307" s="849"/>
      <c r="J307" s="832"/>
      <c r="K307" s="832"/>
      <c r="L307" s="849"/>
      <c r="M307" s="849"/>
      <c r="N307" s="832"/>
      <c r="O307" s="832"/>
      <c r="P307" s="849">
        <v>3</v>
      </c>
      <c r="Q307" s="849">
        <v>350.01</v>
      </c>
      <c r="R307" s="837"/>
      <c r="S307" s="850">
        <v>116.67</v>
      </c>
    </row>
    <row r="308" spans="1:19" ht="14.4" customHeight="1" x14ac:dyDescent="0.3">
      <c r="A308" s="831"/>
      <c r="B308" s="832" t="s">
        <v>3272</v>
      </c>
      <c r="C308" s="832" t="s">
        <v>592</v>
      </c>
      <c r="D308" s="832" t="s">
        <v>1415</v>
      </c>
      <c r="E308" s="832" t="s">
        <v>3269</v>
      </c>
      <c r="F308" s="832" t="s">
        <v>3270</v>
      </c>
      <c r="G308" s="832" t="s">
        <v>3271</v>
      </c>
      <c r="H308" s="849"/>
      <c r="I308" s="849"/>
      <c r="J308" s="832"/>
      <c r="K308" s="832"/>
      <c r="L308" s="849">
        <v>5</v>
      </c>
      <c r="M308" s="849">
        <v>1722.22</v>
      </c>
      <c r="N308" s="832">
        <v>1</v>
      </c>
      <c r="O308" s="832">
        <v>344.44400000000002</v>
      </c>
      <c r="P308" s="849">
        <v>33</v>
      </c>
      <c r="Q308" s="849">
        <v>11366.66</v>
      </c>
      <c r="R308" s="837">
        <v>6.6000046451672842</v>
      </c>
      <c r="S308" s="850">
        <v>344.44424242424242</v>
      </c>
    </row>
    <row r="309" spans="1:19" ht="14.4" customHeight="1" x14ac:dyDescent="0.3">
      <c r="A309" s="831"/>
      <c r="B309" s="832" t="s">
        <v>3272</v>
      </c>
      <c r="C309" s="832" t="s">
        <v>592</v>
      </c>
      <c r="D309" s="832" t="s">
        <v>3251</v>
      </c>
      <c r="E309" s="832" t="s">
        <v>3269</v>
      </c>
      <c r="F309" s="832" t="s">
        <v>3306</v>
      </c>
      <c r="G309" s="832" t="s">
        <v>3307</v>
      </c>
      <c r="H309" s="849"/>
      <c r="I309" s="849"/>
      <c r="J309" s="832"/>
      <c r="K309" s="832"/>
      <c r="L309" s="849">
        <v>3</v>
      </c>
      <c r="M309" s="849">
        <v>350</v>
      </c>
      <c r="N309" s="832">
        <v>1</v>
      </c>
      <c r="O309" s="832">
        <v>116.66666666666667</v>
      </c>
      <c r="P309" s="849"/>
      <c r="Q309" s="849"/>
      <c r="R309" s="837"/>
      <c r="S309" s="850"/>
    </row>
    <row r="310" spans="1:19" ht="14.4" customHeight="1" x14ac:dyDescent="0.3">
      <c r="A310" s="831"/>
      <c r="B310" s="832" t="s">
        <v>3272</v>
      </c>
      <c r="C310" s="832" t="s">
        <v>592</v>
      </c>
      <c r="D310" s="832" t="s">
        <v>3251</v>
      </c>
      <c r="E310" s="832" t="s">
        <v>3269</v>
      </c>
      <c r="F310" s="832" t="s">
        <v>3318</v>
      </c>
      <c r="G310" s="832" t="s">
        <v>3319</v>
      </c>
      <c r="H310" s="849"/>
      <c r="I310" s="849"/>
      <c r="J310" s="832"/>
      <c r="K310" s="832"/>
      <c r="L310" s="849">
        <v>1</v>
      </c>
      <c r="M310" s="849">
        <v>211.11</v>
      </c>
      <c r="N310" s="832">
        <v>1</v>
      </c>
      <c r="O310" s="832">
        <v>211.11</v>
      </c>
      <c r="P310" s="849"/>
      <c r="Q310" s="849"/>
      <c r="R310" s="837"/>
      <c r="S310" s="850"/>
    </row>
    <row r="311" spans="1:19" ht="14.4" customHeight="1" x14ac:dyDescent="0.3">
      <c r="A311" s="831"/>
      <c r="B311" s="832" t="s">
        <v>3272</v>
      </c>
      <c r="C311" s="832" t="s">
        <v>592</v>
      </c>
      <c r="D311" s="832" t="s">
        <v>3251</v>
      </c>
      <c r="E311" s="832" t="s">
        <v>3269</v>
      </c>
      <c r="F311" s="832" t="s">
        <v>3320</v>
      </c>
      <c r="G311" s="832" t="s">
        <v>3321</v>
      </c>
      <c r="H311" s="849"/>
      <c r="I311" s="849"/>
      <c r="J311" s="832"/>
      <c r="K311" s="832"/>
      <c r="L311" s="849">
        <v>8</v>
      </c>
      <c r="M311" s="849">
        <v>4666.66</v>
      </c>
      <c r="N311" s="832">
        <v>1</v>
      </c>
      <c r="O311" s="832">
        <v>583.33249999999998</v>
      </c>
      <c r="P311" s="849"/>
      <c r="Q311" s="849"/>
      <c r="R311" s="837"/>
      <c r="S311" s="850"/>
    </row>
    <row r="312" spans="1:19" ht="14.4" customHeight="1" x14ac:dyDescent="0.3">
      <c r="A312" s="831"/>
      <c r="B312" s="832" t="s">
        <v>3272</v>
      </c>
      <c r="C312" s="832" t="s">
        <v>592</v>
      </c>
      <c r="D312" s="832" t="s">
        <v>3251</v>
      </c>
      <c r="E312" s="832" t="s">
        <v>3269</v>
      </c>
      <c r="F312" s="832" t="s">
        <v>3327</v>
      </c>
      <c r="G312" s="832" t="s">
        <v>3328</v>
      </c>
      <c r="H312" s="849"/>
      <c r="I312" s="849"/>
      <c r="J312" s="832"/>
      <c r="K312" s="832"/>
      <c r="L312" s="849">
        <v>6</v>
      </c>
      <c r="M312" s="849">
        <v>300</v>
      </c>
      <c r="N312" s="832">
        <v>1</v>
      </c>
      <c r="O312" s="832">
        <v>50</v>
      </c>
      <c r="P312" s="849"/>
      <c r="Q312" s="849"/>
      <c r="R312" s="837"/>
      <c r="S312" s="850"/>
    </row>
    <row r="313" spans="1:19" ht="14.4" customHeight="1" x14ac:dyDescent="0.3">
      <c r="A313" s="831"/>
      <c r="B313" s="832" t="s">
        <v>3272</v>
      </c>
      <c r="C313" s="832" t="s">
        <v>592</v>
      </c>
      <c r="D313" s="832" t="s">
        <v>3251</v>
      </c>
      <c r="E313" s="832" t="s">
        <v>3269</v>
      </c>
      <c r="F313" s="832" t="s">
        <v>3338</v>
      </c>
      <c r="G313" s="832" t="s">
        <v>3339</v>
      </c>
      <c r="H313" s="849"/>
      <c r="I313" s="849"/>
      <c r="J313" s="832"/>
      <c r="K313" s="832"/>
      <c r="L313" s="849">
        <v>2</v>
      </c>
      <c r="M313" s="849">
        <v>611.12</v>
      </c>
      <c r="N313" s="832">
        <v>1</v>
      </c>
      <c r="O313" s="832">
        <v>305.56</v>
      </c>
      <c r="P313" s="849"/>
      <c r="Q313" s="849"/>
      <c r="R313" s="837"/>
      <c r="S313" s="850"/>
    </row>
    <row r="314" spans="1:19" ht="14.4" customHeight="1" x14ac:dyDescent="0.3">
      <c r="A314" s="831"/>
      <c r="B314" s="832" t="s">
        <v>3272</v>
      </c>
      <c r="C314" s="832" t="s">
        <v>592</v>
      </c>
      <c r="D314" s="832" t="s">
        <v>3251</v>
      </c>
      <c r="E314" s="832" t="s">
        <v>3269</v>
      </c>
      <c r="F314" s="832" t="s">
        <v>3348</v>
      </c>
      <c r="G314" s="832" t="s">
        <v>3349</v>
      </c>
      <c r="H314" s="849"/>
      <c r="I314" s="849"/>
      <c r="J314" s="832"/>
      <c r="K314" s="832"/>
      <c r="L314" s="849">
        <v>2</v>
      </c>
      <c r="M314" s="849">
        <v>155.56</v>
      </c>
      <c r="N314" s="832">
        <v>1</v>
      </c>
      <c r="O314" s="832">
        <v>77.78</v>
      </c>
      <c r="P314" s="849"/>
      <c r="Q314" s="849"/>
      <c r="R314" s="837"/>
      <c r="S314" s="850"/>
    </row>
    <row r="315" spans="1:19" ht="14.4" customHeight="1" x14ac:dyDescent="0.3">
      <c r="A315" s="831"/>
      <c r="B315" s="832" t="s">
        <v>3272</v>
      </c>
      <c r="C315" s="832" t="s">
        <v>592</v>
      </c>
      <c r="D315" s="832" t="s">
        <v>3251</v>
      </c>
      <c r="E315" s="832" t="s">
        <v>3269</v>
      </c>
      <c r="F315" s="832" t="s">
        <v>3354</v>
      </c>
      <c r="G315" s="832" t="s">
        <v>3355</v>
      </c>
      <c r="H315" s="849"/>
      <c r="I315" s="849"/>
      <c r="J315" s="832"/>
      <c r="K315" s="832"/>
      <c r="L315" s="849">
        <v>6</v>
      </c>
      <c r="M315" s="849">
        <v>566.65</v>
      </c>
      <c r="N315" s="832">
        <v>1</v>
      </c>
      <c r="O315" s="832">
        <v>94.441666666666663</v>
      </c>
      <c r="P315" s="849"/>
      <c r="Q315" s="849"/>
      <c r="R315" s="837"/>
      <c r="S315" s="850"/>
    </row>
    <row r="316" spans="1:19" ht="14.4" customHeight="1" x14ac:dyDescent="0.3">
      <c r="A316" s="831"/>
      <c r="B316" s="832" t="s">
        <v>3272</v>
      </c>
      <c r="C316" s="832" t="s">
        <v>592</v>
      </c>
      <c r="D316" s="832" t="s">
        <v>3251</v>
      </c>
      <c r="E316" s="832" t="s">
        <v>3269</v>
      </c>
      <c r="F316" s="832" t="s">
        <v>3358</v>
      </c>
      <c r="G316" s="832" t="s">
        <v>3359</v>
      </c>
      <c r="H316" s="849"/>
      <c r="I316" s="849"/>
      <c r="J316" s="832"/>
      <c r="K316" s="832"/>
      <c r="L316" s="849">
        <v>1</v>
      </c>
      <c r="M316" s="849">
        <v>96.67</v>
      </c>
      <c r="N316" s="832">
        <v>1</v>
      </c>
      <c r="O316" s="832">
        <v>96.67</v>
      </c>
      <c r="P316" s="849"/>
      <c r="Q316" s="849"/>
      <c r="R316" s="837"/>
      <c r="S316" s="850"/>
    </row>
    <row r="317" spans="1:19" ht="14.4" customHeight="1" x14ac:dyDescent="0.3">
      <c r="A317" s="831"/>
      <c r="B317" s="832" t="s">
        <v>3272</v>
      </c>
      <c r="C317" s="832" t="s">
        <v>592</v>
      </c>
      <c r="D317" s="832" t="s">
        <v>3251</v>
      </c>
      <c r="E317" s="832" t="s">
        <v>3269</v>
      </c>
      <c r="F317" s="832" t="s">
        <v>3270</v>
      </c>
      <c r="G317" s="832" t="s">
        <v>3271</v>
      </c>
      <c r="H317" s="849"/>
      <c r="I317" s="849"/>
      <c r="J317" s="832"/>
      <c r="K317" s="832"/>
      <c r="L317" s="849">
        <v>15</v>
      </c>
      <c r="M317" s="849">
        <v>5166.66</v>
      </c>
      <c r="N317" s="832">
        <v>1</v>
      </c>
      <c r="O317" s="832">
        <v>344.44400000000002</v>
      </c>
      <c r="P317" s="849"/>
      <c r="Q317" s="849"/>
      <c r="R317" s="837"/>
      <c r="S317" s="850"/>
    </row>
    <row r="318" spans="1:19" ht="14.4" customHeight="1" x14ac:dyDescent="0.3">
      <c r="A318" s="831"/>
      <c r="B318" s="832" t="s">
        <v>3272</v>
      </c>
      <c r="C318" s="832" t="s">
        <v>592</v>
      </c>
      <c r="D318" s="832" t="s">
        <v>1416</v>
      </c>
      <c r="E318" s="832" t="s">
        <v>3269</v>
      </c>
      <c r="F318" s="832" t="s">
        <v>3302</v>
      </c>
      <c r="G318" s="832" t="s">
        <v>3303</v>
      </c>
      <c r="H318" s="849"/>
      <c r="I318" s="849"/>
      <c r="J318" s="832"/>
      <c r="K318" s="832"/>
      <c r="L318" s="849">
        <v>4</v>
      </c>
      <c r="M318" s="849">
        <v>311.11</v>
      </c>
      <c r="N318" s="832">
        <v>1</v>
      </c>
      <c r="O318" s="832">
        <v>77.777500000000003</v>
      </c>
      <c r="P318" s="849"/>
      <c r="Q318" s="849"/>
      <c r="R318" s="837"/>
      <c r="S318" s="850"/>
    </row>
    <row r="319" spans="1:19" ht="14.4" customHeight="1" x14ac:dyDescent="0.3">
      <c r="A319" s="831"/>
      <c r="B319" s="832" t="s">
        <v>3272</v>
      </c>
      <c r="C319" s="832" t="s">
        <v>592</v>
      </c>
      <c r="D319" s="832" t="s">
        <v>1416</v>
      </c>
      <c r="E319" s="832" t="s">
        <v>3269</v>
      </c>
      <c r="F319" s="832" t="s">
        <v>3306</v>
      </c>
      <c r="G319" s="832" t="s">
        <v>3307</v>
      </c>
      <c r="H319" s="849"/>
      <c r="I319" s="849"/>
      <c r="J319" s="832"/>
      <c r="K319" s="832"/>
      <c r="L319" s="849">
        <v>1</v>
      </c>
      <c r="M319" s="849">
        <v>116.67</v>
      </c>
      <c r="N319" s="832">
        <v>1</v>
      </c>
      <c r="O319" s="832">
        <v>116.67</v>
      </c>
      <c r="P319" s="849">
        <v>4</v>
      </c>
      <c r="Q319" s="849">
        <v>466.67</v>
      </c>
      <c r="R319" s="837">
        <v>3.9999142881631955</v>
      </c>
      <c r="S319" s="850">
        <v>116.6675</v>
      </c>
    </row>
    <row r="320" spans="1:19" ht="14.4" customHeight="1" x14ac:dyDescent="0.3">
      <c r="A320" s="831"/>
      <c r="B320" s="832" t="s">
        <v>3272</v>
      </c>
      <c r="C320" s="832" t="s">
        <v>592</v>
      </c>
      <c r="D320" s="832" t="s">
        <v>1416</v>
      </c>
      <c r="E320" s="832" t="s">
        <v>3269</v>
      </c>
      <c r="F320" s="832" t="s">
        <v>3318</v>
      </c>
      <c r="G320" s="832" t="s">
        <v>3319</v>
      </c>
      <c r="H320" s="849"/>
      <c r="I320" s="849"/>
      <c r="J320" s="832"/>
      <c r="K320" s="832"/>
      <c r="L320" s="849">
        <v>2</v>
      </c>
      <c r="M320" s="849">
        <v>422.22</v>
      </c>
      <c r="N320" s="832">
        <v>1</v>
      </c>
      <c r="O320" s="832">
        <v>211.11</v>
      </c>
      <c r="P320" s="849"/>
      <c r="Q320" s="849"/>
      <c r="R320" s="837"/>
      <c r="S320" s="850"/>
    </row>
    <row r="321" spans="1:19" ht="14.4" customHeight="1" x14ac:dyDescent="0.3">
      <c r="A321" s="831"/>
      <c r="B321" s="832" t="s">
        <v>3272</v>
      </c>
      <c r="C321" s="832" t="s">
        <v>592</v>
      </c>
      <c r="D321" s="832" t="s">
        <v>1416</v>
      </c>
      <c r="E321" s="832" t="s">
        <v>3269</v>
      </c>
      <c r="F321" s="832" t="s">
        <v>3320</v>
      </c>
      <c r="G321" s="832" t="s">
        <v>3321</v>
      </c>
      <c r="H321" s="849"/>
      <c r="I321" s="849"/>
      <c r="J321" s="832"/>
      <c r="K321" s="832"/>
      <c r="L321" s="849"/>
      <c r="M321" s="849"/>
      <c r="N321" s="832"/>
      <c r="O321" s="832"/>
      <c r="P321" s="849">
        <v>3</v>
      </c>
      <c r="Q321" s="849">
        <v>1750</v>
      </c>
      <c r="R321" s="837"/>
      <c r="S321" s="850">
        <v>583.33333333333337</v>
      </c>
    </row>
    <row r="322" spans="1:19" ht="14.4" customHeight="1" x14ac:dyDescent="0.3">
      <c r="A322" s="831"/>
      <c r="B322" s="832" t="s">
        <v>3272</v>
      </c>
      <c r="C322" s="832" t="s">
        <v>592</v>
      </c>
      <c r="D322" s="832" t="s">
        <v>1416</v>
      </c>
      <c r="E322" s="832" t="s">
        <v>3269</v>
      </c>
      <c r="F322" s="832" t="s">
        <v>3327</v>
      </c>
      <c r="G322" s="832" t="s">
        <v>3328</v>
      </c>
      <c r="H322" s="849"/>
      <c r="I322" s="849"/>
      <c r="J322" s="832"/>
      <c r="K322" s="832"/>
      <c r="L322" s="849"/>
      <c r="M322" s="849"/>
      <c r="N322" s="832"/>
      <c r="O322" s="832"/>
      <c r="P322" s="849">
        <v>5</v>
      </c>
      <c r="Q322" s="849">
        <v>250</v>
      </c>
      <c r="R322" s="837"/>
      <c r="S322" s="850">
        <v>50</v>
      </c>
    </row>
    <row r="323" spans="1:19" ht="14.4" customHeight="1" x14ac:dyDescent="0.3">
      <c r="A323" s="831"/>
      <c r="B323" s="832" t="s">
        <v>3272</v>
      </c>
      <c r="C323" s="832" t="s">
        <v>592</v>
      </c>
      <c r="D323" s="832" t="s">
        <v>1416</v>
      </c>
      <c r="E323" s="832" t="s">
        <v>3269</v>
      </c>
      <c r="F323" s="832" t="s">
        <v>3338</v>
      </c>
      <c r="G323" s="832" t="s">
        <v>3339</v>
      </c>
      <c r="H323" s="849"/>
      <c r="I323" s="849"/>
      <c r="J323" s="832"/>
      <c r="K323" s="832"/>
      <c r="L323" s="849"/>
      <c r="M323" s="849"/>
      <c r="N323" s="832"/>
      <c r="O323" s="832"/>
      <c r="P323" s="849">
        <v>1</v>
      </c>
      <c r="Q323" s="849">
        <v>305.56</v>
      </c>
      <c r="R323" s="837"/>
      <c r="S323" s="850">
        <v>305.56</v>
      </c>
    </row>
    <row r="324" spans="1:19" ht="14.4" customHeight="1" x14ac:dyDescent="0.3">
      <c r="A324" s="831"/>
      <c r="B324" s="832" t="s">
        <v>3272</v>
      </c>
      <c r="C324" s="832" t="s">
        <v>592</v>
      </c>
      <c r="D324" s="832" t="s">
        <v>1416</v>
      </c>
      <c r="E324" s="832" t="s">
        <v>3269</v>
      </c>
      <c r="F324" s="832" t="s">
        <v>3342</v>
      </c>
      <c r="G324" s="832" t="s">
        <v>3343</v>
      </c>
      <c r="H324" s="849"/>
      <c r="I324" s="849"/>
      <c r="J324" s="832"/>
      <c r="K324" s="832"/>
      <c r="L324" s="849"/>
      <c r="M324" s="849"/>
      <c r="N324" s="832"/>
      <c r="O324" s="832"/>
      <c r="P324" s="849">
        <v>1</v>
      </c>
      <c r="Q324" s="849">
        <v>455.56</v>
      </c>
      <c r="R324" s="837"/>
      <c r="S324" s="850">
        <v>455.56</v>
      </c>
    </row>
    <row r="325" spans="1:19" ht="14.4" customHeight="1" x14ac:dyDescent="0.3">
      <c r="A325" s="831"/>
      <c r="B325" s="832" t="s">
        <v>3272</v>
      </c>
      <c r="C325" s="832" t="s">
        <v>592</v>
      </c>
      <c r="D325" s="832" t="s">
        <v>1416</v>
      </c>
      <c r="E325" s="832" t="s">
        <v>3269</v>
      </c>
      <c r="F325" s="832" t="s">
        <v>3348</v>
      </c>
      <c r="G325" s="832" t="s">
        <v>3349</v>
      </c>
      <c r="H325" s="849"/>
      <c r="I325" s="849"/>
      <c r="J325" s="832"/>
      <c r="K325" s="832"/>
      <c r="L325" s="849"/>
      <c r="M325" s="849"/>
      <c r="N325" s="832"/>
      <c r="O325" s="832"/>
      <c r="P325" s="849">
        <v>2</v>
      </c>
      <c r="Q325" s="849">
        <v>155.56</v>
      </c>
      <c r="R325" s="837"/>
      <c r="S325" s="850">
        <v>77.78</v>
      </c>
    </row>
    <row r="326" spans="1:19" ht="14.4" customHeight="1" x14ac:dyDescent="0.3">
      <c r="A326" s="831"/>
      <c r="B326" s="832" t="s">
        <v>3272</v>
      </c>
      <c r="C326" s="832" t="s">
        <v>592</v>
      </c>
      <c r="D326" s="832" t="s">
        <v>1416</v>
      </c>
      <c r="E326" s="832" t="s">
        <v>3269</v>
      </c>
      <c r="F326" s="832" t="s">
        <v>3354</v>
      </c>
      <c r="G326" s="832" t="s">
        <v>3355</v>
      </c>
      <c r="H326" s="849"/>
      <c r="I326" s="849"/>
      <c r="J326" s="832"/>
      <c r="K326" s="832"/>
      <c r="L326" s="849">
        <v>2</v>
      </c>
      <c r="M326" s="849">
        <v>188.89</v>
      </c>
      <c r="N326" s="832">
        <v>1</v>
      </c>
      <c r="O326" s="832">
        <v>94.444999999999993</v>
      </c>
      <c r="P326" s="849">
        <v>5</v>
      </c>
      <c r="Q326" s="849">
        <v>472.21999999999997</v>
      </c>
      <c r="R326" s="837">
        <v>2.4999735295674732</v>
      </c>
      <c r="S326" s="850">
        <v>94.443999999999988</v>
      </c>
    </row>
    <row r="327" spans="1:19" ht="14.4" customHeight="1" x14ac:dyDescent="0.3">
      <c r="A327" s="831"/>
      <c r="B327" s="832" t="s">
        <v>3272</v>
      </c>
      <c r="C327" s="832" t="s">
        <v>592</v>
      </c>
      <c r="D327" s="832" t="s">
        <v>1416</v>
      </c>
      <c r="E327" s="832" t="s">
        <v>3269</v>
      </c>
      <c r="F327" s="832" t="s">
        <v>3368</v>
      </c>
      <c r="G327" s="832" t="s">
        <v>3369</v>
      </c>
      <c r="H327" s="849"/>
      <c r="I327" s="849"/>
      <c r="J327" s="832"/>
      <c r="K327" s="832"/>
      <c r="L327" s="849"/>
      <c r="M327" s="849"/>
      <c r="N327" s="832"/>
      <c r="O327" s="832"/>
      <c r="P327" s="849">
        <v>2</v>
      </c>
      <c r="Q327" s="849">
        <v>233.34</v>
      </c>
      <c r="R327" s="837"/>
      <c r="S327" s="850">
        <v>116.67</v>
      </c>
    </row>
    <row r="328" spans="1:19" ht="14.4" customHeight="1" x14ac:dyDescent="0.3">
      <c r="A328" s="831"/>
      <c r="B328" s="832" t="s">
        <v>3272</v>
      </c>
      <c r="C328" s="832" t="s">
        <v>592</v>
      </c>
      <c r="D328" s="832" t="s">
        <v>1416</v>
      </c>
      <c r="E328" s="832" t="s">
        <v>3269</v>
      </c>
      <c r="F328" s="832" t="s">
        <v>3270</v>
      </c>
      <c r="G328" s="832" t="s">
        <v>3271</v>
      </c>
      <c r="H328" s="849"/>
      <c r="I328" s="849"/>
      <c r="J328" s="832"/>
      <c r="K328" s="832"/>
      <c r="L328" s="849">
        <v>8</v>
      </c>
      <c r="M328" s="849">
        <v>2755.56</v>
      </c>
      <c r="N328" s="832">
        <v>1</v>
      </c>
      <c r="O328" s="832">
        <v>344.44499999999999</v>
      </c>
      <c r="P328" s="849">
        <v>17</v>
      </c>
      <c r="Q328" s="849">
        <v>5855.5499999999993</v>
      </c>
      <c r="R328" s="837">
        <v>2.1249945564603925</v>
      </c>
      <c r="S328" s="850">
        <v>344.44411764705876</v>
      </c>
    </row>
    <row r="329" spans="1:19" ht="14.4" customHeight="1" x14ac:dyDescent="0.3">
      <c r="A329" s="831"/>
      <c r="B329" s="832" t="s">
        <v>3272</v>
      </c>
      <c r="C329" s="832" t="s">
        <v>592</v>
      </c>
      <c r="D329" s="832" t="s">
        <v>3258</v>
      </c>
      <c r="E329" s="832" t="s">
        <v>3269</v>
      </c>
      <c r="F329" s="832" t="s">
        <v>3302</v>
      </c>
      <c r="G329" s="832" t="s">
        <v>3303</v>
      </c>
      <c r="H329" s="849"/>
      <c r="I329" s="849"/>
      <c r="J329" s="832"/>
      <c r="K329" s="832"/>
      <c r="L329" s="849">
        <v>1</v>
      </c>
      <c r="M329" s="849">
        <v>77.78</v>
      </c>
      <c r="N329" s="832">
        <v>1</v>
      </c>
      <c r="O329" s="832">
        <v>77.78</v>
      </c>
      <c r="P329" s="849"/>
      <c r="Q329" s="849"/>
      <c r="R329" s="837"/>
      <c r="S329" s="850"/>
    </row>
    <row r="330" spans="1:19" ht="14.4" customHeight="1" x14ac:dyDescent="0.3">
      <c r="A330" s="831"/>
      <c r="B330" s="832" t="s">
        <v>3272</v>
      </c>
      <c r="C330" s="832" t="s">
        <v>592</v>
      </c>
      <c r="D330" s="832" t="s">
        <v>3258</v>
      </c>
      <c r="E330" s="832" t="s">
        <v>3269</v>
      </c>
      <c r="F330" s="832" t="s">
        <v>3306</v>
      </c>
      <c r="G330" s="832" t="s">
        <v>3307</v>
      </c>
      <c r="H330" s="849"/>
      <c r="I330" s="849"/>
      <c r="J330" s="832"/>
      <c r="K330" s="832"/>
      <c r="L330" s="849">
        <v>2</v>
      </c>
      <c r="M330" s="849">
        <v>233.34</v>
      </c>
      <c r="N330" s="832">
        <v>1</v>
      </c>
      <c r="O330" s="832">
        <v>116.67</v>
      </c>
      <c r="P330" s="849"/>
      <c r="Q330" s="849"/>
      <c r="R330" s="837"/>
      <c r="S330" s="850"/>
    </row>
    <row r="331" spans="1:19" ht="14.4" customHeight="1" x14ac:dyDescent="0.3">
      <c r="A331" s="831"/>
      <c r="B331" s="832" t="s">
        <v>3272</v>
      </c>
      <c r="C331" s="832" t="s">
        <v>592</v>
      </c>
      <c r="D331" s="832" t="s">
        <v>3258</v>
      </c>
      <c r="E331" s="832" t="s">
        <v>3269</v>
      </c>
      <c r="F331" s="832" t="s">
        <v>3320</v>
      </c>
      <c r="G331" s="832" t="s">
        <v>3321</v>
      </c>
      <c r="H331" s="849"/>
      <c r="I331" s="849"/>
      <c r="J331" s="832"/>
      <c r="K331" s="832"/>
      <c r="L331" s="849">
        <v>1</v>
      </c>
      <c r="M331" s="849">
        <v>583.33000000000004</v>
      </c>
      <c r="N331" s="832">
        <v>1</v>
      </c>
      <c r="O331" s="832">
        <v>583.33000000000004</v>
      </c>
      <c r="P331" s="849"/>
      <c r="Q331" s="849"/>
      <c r="R331" s="837"/>
      <c r="S331" s="850"/>
    </row>
    <row r="332" spans="1:19" ht="14.4" customHeight="1" x14ac:dyDescent="0.3">
      <c r="A332" s="831"/>
      <c r="B332" s="832" t="s">
        <v>3272</v>
      </c>
      <c r="C332" s="832" t="s">
        <v>592</v>
      </c>
      <c r="D332" s="832" t="s">
        <v>3258</v>
      </c>
      <c r="E332" s="832" t="s">
        <v>3269</v>
      </c>
      <c r="F332" s="832" t="s">
        <v>3322</v>
      </c>
      <c r="G332" s="832" t="s">
        <v>3323</v>
      </c>
      <c r="H332" s="849"/>
      <c r="I332" s="849"/>
      <c r="J332" s="832"/>
      <c r="K332" s="832"/>
      <c r="L332" s="849">
        <v>1</v>
      </c>
      <c r="M332" s="849">
        <v>466.67</v>
      </c>
      <c r="N332" s="832">
        <v>1</v>
      </c>
      <c r="O332" s="832">
        <v>466.67</v>
      </c>
      <c r="P332" s="849"/>
      <c r="Q332" s="849"/>
      <c r="R332" s="837"/>
      <c r="S332" s="850"/>
    </row>
    <row r="333" spans="1:19" ht="14.4" customHeight="1" x14ac:dyDescent="0.3">
      <c r="A333" s="831"/>
      <c r="B333" s="832" t="s">
        <v>3272</v>
      </c>
      <c r="C333" s="832" t="s">
        <v>592</v>
      </c>
      <c r="D333" s="832" t="s">
        <v>3258</v>
      </c>
      <c r="E333" s="832" t="s">
        <v>3269</v>
      </c>
      <c r="F333" s="832" t="s">
        <v>3327</v>
      </c>
      <c r="G333" s="832" t="s">
        <v>3328</v>
      </c>
      <c r="H333" s="849"/>
      <c r="I333" s="849"/>
      <c r="J333" s="832"/>
      <c r="K333" s="832"/>
      <c r="L333" s="849">
        <v>1</v>
      </c>
      <c r="M333" s="849">
        <v>50</v>
      </c>
      <c r="N333" s="832">
        <v>1</v>
      </c>
      <c r="O333" s="832">
        <v>50</v>
      </c>
      <c r="P333" s="849"/>
      <c r="Q333" s="849"/>
      <c r="R333" s="837"/>
      <c r="S333" s="850"/>
    </row>
    <row r="334" spans="1:19" ht="14.4" customHeight="1" x14ac:dyDescent="0.3">
      <c r="A334" s="831"/>
      <c r="B334" s="832" t="s">
        <v>3272</v>
      </c>
      <c r="C334" s="832" t="s">
        <v>592</v>
      </c>
      <c r="D334" s="832" t="s">
        <v>3258</v>
      </c>
      <c r="E334" s="832" t="s">
        <v>3269</v>
      </c>
      <c r="F334" s="832" t="s">
        <v>3354</v>
      </c>
      <c r="G334" s="832" t="s">
        <v>3355</v>
      </c>
      <c r="H334" s="849"/>
      <c r="I334" s="849"/>
      <c r="J334" s="832"/>
      <c r="K334" s="832"/>
      <c r="L334" s="849">
        <v>2</v>
      </c>
      <c r="M334" s="849">
        <v>188.88</v>
      </c>
      <c r="N334" s="832">
        <v>1</v>
      </c>
      <c r="O334" s="832">
        <v>94.44</v>
      </c>
      <c r="P334" s="849"/>
      <c r="Q334" s="849"/>
      <c r="R334" s="837"/>
      <c r="S334" s="850"/>
    </row>
    <row r="335" spans="1:19" ht="14.4" customHeight="1" x14ac:dyDescent="0.3">
      <c r="A335" s="831"/>
      <c r="B335" s="832" t="s">
        <v>3272</v>
      </c>
      <c r="C335" s="832" t="s">
        <v>592</v>
      </c>
      <c r="D335" s="832" t="s">
        <v>3258</v>
      </c>
      <c r="E335" s="832" t="s">
        <v>3269</v>
      </c>
      <c r="F335" s="832" t="s">
        <v>3358</v>
      </c>
      <c r="G335" s="832" t="s">
        <v>3359</v>
      </c>
      <c r="H335" s="849"/>
      <c r="I335" s="849"/>
      <c r="J335" s="832"/>
      <c r="K335" s="832"/>
      <c r="L335" s="849">
        <v>2</v>
      </c>
      <c r="M335" s="849">
        <v>193.33</v>
      </c>
      <c r="N335" s="832">
        <v>1</v>
      </c>
      <c r="O335" s="832">
        <v>96.665000000000006</v>
      </c>
      <c r="P335" s="849"/>
      <c r="Q335" s="849"/>
      <c r="R335" s="837"/>
      <c r="S335" s="850"/>
    </row>
    <row r="336" spans="1:19" ht="14.4" customHeight="1" x14ac:dyDescent="0.3">
      <c r="A336" s="831"/>
      <c r="B336" s="832" t="s">
        <v>3272</v>
      </c>
      <c r="C336" s="832" t="s">
        <v>592</v>
      </c>
      <c r="D336" s="832" t="s">
        <v>3258</v>
      </c>
      <c r="E336" s="832" t="s">
        <v>3269</v>
      </c>
      <c r="F336" s="832" t="s">
        <v>3270</v>
      </c>
      <c r="G336" s="832" t="s">
        <v>3271</v>
      </c>
      <c r="H336" s="849"/>
      <c r="I336" s="849"/>
      <c r="J336" s="832"/>
      <c r="K336" s="832"/>
      <c r="L336" s="849">
        <v>3</v>
      </c>
      <c r="M336" s="849">
        <v>1033.33</v>
      </c>
      <c r="N336" s="832">
        <v>1</v>
      </c>
      <c r="O336" s="832">
        <v>344.44333333333333</v>
      </c>
      <c r="P336" s="849"/>
      <c r="Q336" s="849"/>
      <c r="R336" s="837"/>
      <c r="S336" s="850"/>
    </row>
    <row r="337" spans="1:19" ht="14.4" customHeight="1" x14ac:dyDescent="0.3">
      <c r="A337" s="831"/>
      <c r="B337" s="832" t="s">
        <v>3272</v>
      </c>
      <c r="C337" s="832" t="s">
        <v>592</v>
      </c>
      <c r="D337" s="832" t="s">
        <v>1418</v>
      </c>
      <c r="E337" s="832" t="s">
        <v>3269</v>
      </c>
      <c r="F337" s="832" t="s">
        <v>3306</v>
      </c>
      <c r="G337" s="832" t="s">
        <v>3307</v>
      </c>
      <c r="H337" s="849"/>
      <c r="I337" s="849"/>
      <c r="J337" s="832"/>
      <c r="K337" s="832"/>
      <c r="L337" s="849"/>
      <c r="M337" s="849"/>
      <c r="N337" s="832"/>
      <c r="O337" s="832"/>
      <c r="P337" s="849">
        <v>7</v>
      </c>
      <c r="Q337" s="849">
        <v>816.67</v>
      </c>
      <c r="R337" s="837"/>
      <c r="S337" s="850">
        <v>116.66714285714285</v>
      </c>
    </row>
    <row r="338" spans="1:19" ht="14.4" customHeight="1" x14ac:dyDescent="0.3">
      <c r="A338" s="831"/>
      <c r="B338" s="832" t="s">
        <v>3272</v>
      </c>
      <c r="C338" s="832" t="s">
        <v>592</v>
      </c>
      <c r="D338" s="832" t="s">
        <v>1418</v>
      </c>
      <c r="E338" s="832" t="s">
        <v>3269</v>
      </c>
      <c r="F338" s="832" t="s">
        <v>3320</v>
      </c>
      <c r="G338" s="832" t="s">
        <v>3321</v>
      </c>
      <c r="H338" s="849"/>
      <c r="I338" s="849"/>
      <c r="J338" s="832"/>
      <c r="K338" s="832"/>
      <c r="L338" s="849"/>
      <c r="M338" s="849"/>
      <c r="N338" s="832"/>
      <c r="O338" s="832"/>
      <c r="P338" s="849">
        <v>4</v>
      </c>
      <c r="Q338" s="849">
        <v>2333.33</v>
      </c>
      <c r="R338" s="837"/>
      <c r="S338" s="850">
        <v>583.33249999999998</v>
      </c>
    </row>
    <row r="339" spans="1:19" ht="14.4" customHeight="1" x14ac:dyDescent="0.3">
      <c r="A339" s="831"/>
      <c r="B339" s="832" t="s">
        <v>3272</v>
      </c>
      <c r="C339" s="832" t="s">
        <v>592</v>
      </c>
      <c r="D339" s="832" t="s">
        <v>1418</v>
      </c>
      <c r="E339" s="832" t="s">
        <v>3269</v>
      </c>
      <c r="F339" s="832" t="s">
        <v>3327</v>
      </c>
      <c r="G339" s="832" t="s">
        <v>3328</v>
      </c>
      <c r="H339" s="849"/>
      <c r="I339" s="849"/>
      <c r="J339" s="832"/>
      <c r="K339" s="832"/>
      <c r="L339" s="849"/>
      <c r="M339" s="849"/>
      <c r="N339" s="832"/>
      <c r="O339" s="832"/>
      <c r="P339" s="849">
        <v>2</v>
      </c>
      <c r="Q339" s="849">
        <v>100</v>
      </c>
      <c r="R339" s="837"/>
      <c r="S339" s="850">
        <v>50</v>
      </c>
    </row>
    <row r="340" spans="1:19" ht="14.4" customHeight="1" x14ac:dyDescent="0.3">
      <c r="A340" s="831"/>
      <c r="B340" s="832" t="s">
        <v>3272</v>
      </c>
      <c r="C340" s="832" t="s">
        <v>592</v>
      </c>
      <c r="D340" s="832" t="s">
        <v>1418</v>
      </c>
      <c r="E340" s="832" t="s">
        <v>3269</v>
      </c>
      <c r="F340" s="832" t="s">
        <v>3338</v>
      </c>
      <c r="G340" s="832" t="s">
        <v>3339</v>
      </c>
      <c r="H340" s="849"/>
      <c r="I340" s="849"/>
      <c r="J340" s="832"/>
      <c r="K340" s="832"/>
      <c r="L340" s="849"/>
      <c r="M340" s="849"/>
      <c r="N340" s="832"/>
      <c r="O340" s="832"/>
      <c r="P340" s="849">
        <v>3</v>
      </c>
      <c r="Q340" s="849">
        <v>916.68000000000006</v>
      </c>
      <c r="R340" s="837"/>
      <c r="S340" s="850">
        <v>305.56</v>
      </c>
    </row>
    <row r="341" spans="1:19" ht="14.4" customHeight="1" x14ac:dyDescent="0.3">
      <c r="A341" s="831"/>
      <c r="B341" s="832" t="s">
        <v>3272</v>
      </c>
      <c r="C341" s="832" t="s">
        <v>592</v>
      </c>
      <c r="D341" s="832" t="s">
        <v>1418</v>
      </c>
      <c r="E341" s="832" t="s">
        <v>3269</v>
      </c>
      <c r="F341" s="832" t="s">
        <v>3348</v>
      </c>
      <c r="G341" s="832" t="s">
        <v>3349</v>
      </c>
      <c r="H341" s="849"/>
      <c r="I341" s="849"/>
      <c r="J341" s="832"/>
      <c r="K341" s="832"/>
      <c r="L341" s="849"/>
      <c r="M341" s="849"/>
      <c r="N341" s="832"/>
      <c r="O341" s="832"/>
      <c r="P341" s="849">
        <v>3</v>
      </c>
      <c r="Q341" s="849">
        <v>233.34</v>
      </c>
      <c r="R341" s="837"/>
      <c r="S341" s="850">
        <v>77.78</v>
      </c>
    </row>
    <row r="342" spans="1:19" ht="14.4" customHeight="1" x14ac:dyDescent="0.3">
      <c r="A342" s="831"/>
      <c r="B342" s="832" t="s">
        <v>3272</v>
      </c>
      <c r="C342" s="832" t="s">
        <v>592</v>
      </c>
      <c r="D342" s="832" t="s">
        <v>1418</v>
      </c>
      <c r="E342" s="832" t="s">
        <v>3269</v>
      </c>
      <c r="F342" s="832" t="s">
        <v>3354</v>
      </c>
      <c r="G342" s="832" t="s">
        <v>3355</v>
      </c>
      <c r="H342" s="849"/>
      <c r="I342" s="849"/>
      <c r="J342" s="832"/>
      <c r="K342" s="832"/>
      <c r="L342" s="849"/>
      <c r="M342" s="849"/>
      <c r="N342" s="832"/>
      <c r="O342" s="832"/>
      <c r="P342" s="849">
        <v>3</v>
      </c>
      <c r="Q342" s="849">
        <v>283.33</v>
      </c>
      <c r="R342" s="837"/>
      <c r="S342" s="850">
        <v>94.443333333333328</v>
      </c>
    </row>
    <row r="343" spans="1:19" ht="14.4" customHeight="1" x14ac:dyDescent="0.3">
      <c r="A343" s="831"/>
      <c r="B343" s="832" t="s">
        <v>3272</v>
      </c>
      <c r="C343" s="832" t="s">
        <v>592</v>
      </c>
      <c r="D343" s="832" t="s">
        <v>1418</v>
      </c>
      <c r="E343" s="832" t="s">
        <v>3269</v>
      </c>
      <c r="F343" s="832" t="s">
        <v>3358</v>
      </c>
      <c r="G343" s="832" t="s">
        <v>3359</v>
      </c>
      <c r="H343" s="849"/>
      <c r="I343" s="849"/>
      <c r="J343" s="832"/>
      <c r="K343" s="832"/>
      <c r="L343" s="849"/>
      <c r="M343" s="849"/>
      <c r="N343" s="832"/>
      <c r="O343" s="832"/>
      <c r="P343" s="849">
        <v>2</v>
      </c>
      <c r="Q343" s="849">
        <v>193.33</v>
      </c>
      <c r="R343" s="837"/>
      <c r="S343" s="850">
        <v>96.665000000000006</v>
      </c>
    </row>
    <row r="344" spans="1:19" ht="14.4" customHeight="1" x14ac:dyDescent="0.3">
      <c r="A344" s="831"/>
      <c r="B344" s="832" t="s">
        <v>3272</v>
      </c>
      <c r="C344" s="832" t="s">
        <v>592</v>
      </c>
      <c r="D344" s="832" t="s">
        <v>1418</v>
      </c>
      <c r="E344" s="832" t="s">
        <v>3269</v>
      </c>
      <c r="F344" s="832" t="s">
        <v>3364</v>
      </c>
      <c r="G344" s="832" t="s">
        <v>3365</v>
      </c>
      <c r="H344" s="849"/>
      <c r="I344" s="849"/>
      <c r="J344" s="832"/>
      <c r="K344" s="832"/>
      <c r="L344" s="849"/>
      <c r="M344" s="849"/>
      <c r="N344" s="832"/>
      <c r="O344" s="832"/>
      <c r="P344" s="849">
        <v>1</v>
      </c>
      <c r="Q344" s="849">
        <v>1283.33</v>
      </c>
      <c r="R344" s="837"/>
      <c r="S344" s="850">
        <v>1283.33</v>
      </c>
    </row>
    <row r="345" spans="1:19" ht="14.4" customHeight="1" x14ac:dyDescent="0.3">
      <c r="A345" s="831"/>
      <c r="B345" s="832" t="s">
        <v>3272</v>
      </c>
      <c r="C345" s="832" t="s">
        <v>592</v>
      </c>
      <c r="D345" s="832" t="s">
        <v>1418</v>
      </c>
      <c r="E345" s="832" t="s">
        <v>3269</v>
      </c>
      <c r="F345" s="832" t="s">
        <v>3368</v>
      </c>
      <c r="G345" s="832" t="s">
        <v>3369</v>
      </c>
      <c r="H345" s="849"/>
      <c r="I345" s="849"/>
      <c r="J345" s="832"/>
      <c r="K345" s="832"/>
      <c r="L345" s="849"/>
      <c r="M345" s="849"/>
      <c r="N345" s="832"/>
      <c r="O345" s="832"/>
      <c r="P345" s="849">
        <v>2</v>
      </c>
      <c r="Q345" s="849">
        <v>233.34</v>
      </c>
      <c r="R345" s="837"/>
      <c r="S345" s="850">
        <v>116.67</v>
      </c>
    </row>
    <row r="346" spans="1:19" ht="14.4" customHeight="1" x14ac:dyDescent="0.3">
      <c r="A346" s="831"/>
      <c r="B346" s="832" t="s">
        <v>3272</v>
      </c>
      <c r="C346" s="832" t="s">
        <v>592</v>
      </c>
      <c r="D346" s="832" t="s">
        <v>1418</v>
      </c>
      <c r="E346" s="832" t="s">
        <v>3269</v>
      </c>
      <c r="F346" s="832" t="s">
        <v>3270</v>
      </c>
      <c r="G346" s="832" t="s">
        <v>3271</v>
      </c>
      <c r="H346" s="849"/>
      <c r="I346" s="849"/>
      <c r="J346" s="832"/>
      <c r="K346" s="832"/>
      <c r="L346" s="849"/>
      <c r="M346" s="849"/>
      <c r="N346" s="832"/>
      <c r="O346" s="832"/>
      <c r="P346" s="849">
        <v>14</v>
      </c>
      <c r="Q346" s="849">
        <v>4822.2199999999993</v>
      </c>
      <c r="R346" s="837"/>
      <c r="S346" s="850">
        <v>344.44428571428568</v>
      </c>
    </row>
    <row r="347" spans="1:19" ht="14.4" customHeight="1" x14ac:dyDescent="0.3">
      <c r="A347" s="831"/>
      <c r="B347" s="832" t="s">
        <v>3272</v>
      </c>
      <c r="C347" s="832" t="s">
        <v>592</v>
      </c>
      <c r="D347" s="832" t="s">
        <v>1419</v>
      </c>
      <c r="E347" s="832" t="s">
        <v>3269</v>
      </c>
      <c r="F347" s="832" t="s">
        <v>3306</v>
      </c>
      <c r="G347" s="832" t="s">
        <v>3307</v>
      </c>
      <c r="H347" s="849"/>
      <c r="I347" s="849"/>
      <c r="J347" s="832"/>
      <c r="K347" s="832"/>
      <c r="L347" s="849"/>
      <c r="M347" s="849"/>
      <c r="N347" s="832"/>
      <c r="O347" s="832"/>
      <c r="P347" s="849">
        <v>1</v>
      </c>
      <c r="Q347" s="849">
        <v>116.67</v>
      </c>
      <c r="R347" s="837"/>
      <c r="S347" s="850">
        <v>116.67</v>
      </c>
    </row>
    <row r="348" spans="1:19" ht="14.4" customHeight="1" x14ac:dyDescent="0.3">
      <c r="A348" s="831"/>
      <c r="B348" s="832" t="s">
        <v>3272</v>
      </c>
      <c r="C348" s="832" t="s">
        <v>592</v>
      </c>
      <c r="D348" s="832" t="s">
        <v>1419</v>
      </c>
      <c r="E348" s="832" t="s">
        <v>3269</v>
      </c>
      <c r="F348" s="832" t="s">
        <v>3318</v>
      </c>
      <c r="G348" s="832" t="s">
        <v>3319</v>
      </c>
      <c r="H348" s="849"/>
      <c r="I348" s="849"/>
      <c r="J348" s="832"/>
      <c r="K348" s="832"/>
      <c r="L348" s="849"/>
      <c r="M348" s="849"/>
      <c r="N348" s="832"/>
      <c r="O348" s="832"/>
      <c r="P348" s="849">
        <v>3</v>
      </c>
      <c r="Q348" s="849">
        <v>633.33000000000004</v>
      </c>
      <c r="R348" s="837"/>
      <c r="S348" s="850">
        <v>211.11</v>
      </c>
    </row>
    <row r="349" spans="1:19" ht="14.4" customHeight="1" x14ac:dyDescent="0.3">
      <c r="A349" s="831"/>
      <c r="B349" s="832" t="s">
        <v>3272</v>
      </c>
      <c r="C349" s="832" t="s">
        <v>592</v>
      </c>
      <c r="D349" s="832" t="s">
        <v>1419</v>
      </c>
      <c r="E349" s="832" t="s">
        <v>3269</v>
      </c>
      <c r="F349" s="832" t="s">
        <v>3354</v>
      </c>
      <c r="G349" s="832" t="s">
        <v>3355</v>
      </c>
      <c r="H349" s="849"/>
      <c r="I349" s="849"/>
      <c r="J349" s="832"/>
      <c r="K349" s="832"/>
      <c r="L349" s="849"/>
      <c r="M349" s="849"/>
      <c r="N349" s="832"/>
      <c r="O349" s="832"/>
      <c r="P349" s="849">
        <v>1</v>
      </c>
      <c r="Q349" s="849">
        <v>94.44</v>
      </c>
      <c r="R349" s="837"/>
      <c r="S349" s="850">
        <v>94.44</v>
      </c>
    </row>
    <row r="350" spans="1:19" ht="14.4" customHeight="1" x14ac:dyDescent="0.3">
      <c r="A350" s="831"/>
      <c r="B350" s="832" t="s">
        <v>3272</v>
      </c>
      <c r="C350" s="832" t="s">
        <v>592</v>
      </c>
      <c r="D350" s="832" t="s">
        <v>1419</v>
      </c>
      <c r="E350" s="832" t="s">
        <v>3269</v>
      </c>
      <c r="F350" s="832" t="s">
        <v>3270</v>
      </c>
      <c r="G350" s="832" t="s">
        <v>3271</v>
      </c>
      <c r="H350" s="849"/>
      <c r="I350" s="849"/>
      <c r="J350" s="832"/>
      <c r="K350" s="832"/>
      <c r="L350" s="849"/>
      <c r="M350" s="849"/>
      <c r="N350" s="832"/>
      <c r="O350" s="832"/>
      <c r="P350" s="849">
        <v>3</v>
      </c>
      <c r="Q350" s="849">
        <v>1033.32</v>
      </c>
      <c r="R350" s="837"/>
      <c r="S350" s="850">
        <v>344.44</v>
      </c>
    </row>
    <row r="351" spans="1:19" ht="14.4" customHeight="1" x14ac:dyDescent="0.3">
      <c r="A351" s="831"/>
      <c r="B351" s="832" t="s">
        <v>3272</v>
      </c>
      <c r="C351" s="832" t="s">
        <v>592</v>
      </c>
      <c r="D351" s="832" t="s">
        <v>1420</v>
      </c>
      <c r="E351" s="832" t="s">
        <v>3269</v>
      </c>
      <c r="F351" s="832" t="s">
        <v>3302</v>
      </c>
      <c r="G351" s="832" t="s">
        <v>3303</v>
      </c>
      <c r="H351" s="849"/>
      <c r="I351" s="849"/>
      <c r="J351" s="832"/>
      <c r="K351" s="832"/>
      <c r="L351" s="849"/>
      <c r="M351" s="849"/>
      <c r="N351" s="832"/>
      <c r="O351" s="832"/>
      <c r="P351" s="849">
        <v>1</v>
      </c>
      <c r="Q351" s="849">
        <v>77.78</v>
      </c>
      <c r="R351" s="837"/>
      <c r="S351" s="850">
        <v>77.78</v>
      </c>
    </row>
    <row r="352" spans="1:19" ht="14.4" customHeight="1" x14ac:dyDescent="0.3">
      <c r="A352" s="831"/>
      <c r="B352" s="832" t="s">
        <v>3272</v>
      </c>
      <c r="C352" s="832" t="s">
        <v>592</v>
      </c>
      <c r="D352" s="832" t="s">
        <v>1420</v>
      </c>
      <c r="E352" s="832" t="s">
        <v>3269</v>
      </c>
      <c r="F352" s="832" t="s">
        <v>3306</v>
      </c>
      <c r="G352" s="832" t="s">
        <v>3307</v>
      </c>
      <c r="H352" s="849"/>
      <c r="I352" s="849"/>
      <c r="J352" s="832"/>
      <c r="K352" s="832"/>
      <c r="L352" s="849"/>
      <c r="M352" s="849"/>
      <c r="N352" s="832"/>
      <c r="O352" s="832"/>
      <c r="P352" s="849">
        <v>6</v>
      </c>
      <c r="Q352" s="849">
        <v>700</v>
      </c>
      <c r="R352" s="837"/>
      <c r="S352" s="850">
        <v>116.66666666666667</v>
      </c>
    </row>
    <row r="353" spans="1:19" ht="14.4" customHeight="1" x14ac:dyDescent="0.3">
      <c r="A353" s="831"/>
      <c r="B353" s="832" t="s">
        <v>3272</v>
      </c>
      <c r="C353" s="832" t="s">
        <v>592</v>
      </c>
      <c r="D353" s="832" t="s">
        <v>1420</v>
      </c>
      <c r="E353" s="832" t="s">
        <v>3269</v>
      </c>
      <c r="F353" s="832" t="s">
        <v>3318</v>
      </c>
      <c r="G353" s="832" t="s">
        <v>3319</v>
      </c>
      <c r="H353" s="849"/>
      <c r="I353" s="849"/>
      <c r="J353" s="832"/>
      <c r="K353" s="832"/>
      <c r="L353" s="849"/>
      <c r="M353" s="849"/>
      <c r="N353" s="832"/>
      <c r="O353" s="832"/>
      <c r="P353" s="849">
        <v>2</v>
      </c>
      <c r="Q353" s="849">
        <v>422.22</v>
      </c>
      <c r="R353" s="837"/>
      <c r="S353" s="850">
        <v>211.11</v>
      </c>
    </row>
    <row r="354" spans="1:19" ht="14.4" customHeight="1" x14ac:dyDescent="0.3">
      <c r="A354" s="831"/>
      <c r="B354" s="832" t="s">
        <v>3272</v>
      </c>
      <c r="C354" s="832" t="s">
        <v>592</v>
      </c>
      <c r="D354" s="832" t="s">
        <v>1420</v>
      </c>
      <c r="E354" s="832" t="s">
        <v>3269</v>
      </c>
      <c r="F354" s="832" t="s">
        <v>3320</v>
      </c>
      <c r="G354" s="832" t="s">
        <v>3321</v>
      </c>
      <c r="H354" s="849"/>
      <c r="I354" s="849"/>
      <c r="J354" s="832"/>
      <c r="K354" s="832"/>
      <c r="L354" s="849"/>
      <c r="M354" s="849"/>
      <c r="N354" s="832"/>
      <c r="O354" s="832"/>
      <c r="P354" s="849">
        <v>7</v>
      </c>
      <c r="Q354" s="849">
        <v>4083.34</v>
      </c>
      <c r="R354" s="837"/>
      <c r="S354" s="850">
        <v>583.33428571428578</v>
      </c>
    </row>
    <row r="355" spans="1:19" ht="14.4" customHeight="1" x14ac:dyDescent="0.3">
      <c r="A355" s="831"/>
      <c r="B355" s="832" t="s">
        <v>3272</v>
      </c>
      <c r="C355" s="832" t="s">
        <v>592</v>
      </c>
      <c r="D355" s="832" t="s">
        <v>1420</v>
      </c>
      <c r="E355" s="832" t="s">
        <v>3269</v>
      </c>
      <c r="F355" s="832" t="s">
        <v>3327</v>
      </c>
      <c r="G355" s="832" t="s">
        <v>3328</v>
      </c>
      <c r="H355" s="849"/>
      <c r="I355" s="849"/>
      <c r="J355" s="832"/>
      <c r="K355" s="832"/>
      <c r="L355" s="849"/>
      <c r="M355" s="849"/>
      <c r="N355" s="832"/>
      <c r="O355" s="832"/>
      <c r="P355" s="849">
        <v>8</v>
      </c>
      <c r="Q355" s="849">
        <v>400</v>
      </c>
      <c r="R355" s="837"/>
      <c r="S355" s="850">
        <v>50</v>
      </c>
    </row>
    <row r="356" spans="1:19" ht="14.4" customHeight="1" x14ac:dyDescent="0.3">
      <c r="A356" s="831"/>
      <c r="B356" s="832" t="s">
        <v>3272</v>
      </c>
      <c r="C356" s="832" t="s">
        <v>592</v>
      </c>
      <c r="D356" s="832" t="s">
        <v>1420</v>
      </c>
      <c r="E356" s="832" t="s">
        <v>3269</v>
      </c>
      <c r="F356" s="832" t="s">
        <v>3338</v>
      </c>
      <c r="G356" s="832" t="s">
        <v>3339</v>
      </c>
      <c r="H356" s="849"/>
      <c r="I356" s="849"/>
      <c r="J356" s="832"/>
      <c r="K356" s="832"/>
      <c r="L356" s="849"/>
      <c r="M356" s="849"/>
      <c r="N356" s="832"/>
      <c r="O356" s="832"/>
      <c r="P356" s="849">
        <v>4</v>
      </c>
      <c r="Q356" s="849">
        <v>1222.23</v>
      </c>
      <c r="R356" s="837"/>
      <c r="S356" s="850">
        <v>305.5575</v>
      </c>
    </row>
    <row r="357" spans="1:19" ht="14.4" customHeight="1" x14ac:dyDescent="0.3">
      <c r="A357" s="831"/>
      <c r="B357" s="832" t="s">
        <v>3272</v>
      </c>
      <c r="C357" s="832" t="s">
        <v>592</v>
      </c>
      <c r="D357" s="832" t="s">
        <v>1420</v>
      </c>
      <c r="E357" s="832" t="s">
        <v>3269</v>
      </c>
      <c r="F357" s="832" t="s">
        <v>3348</v>
      </c>
      <c r="G357" s="832" t="s">
        <v>3349</v>
      </c>
      <c r="H357" s="849"/>
      <c r="I357" s="849"/>
      <c r="J357" s="832"/>
      <c r="K357" s="832"/>
      <c r="L357" s="849"/>
      <c r="M357" s="849"/>
      <c r="N357" s="832"/>
      <c r="O357" s="832"/>
      <c r="P357" s="849">
        <v>5</v>
      </c>
      <c r="Q357" s="849">
        <v>388.89</v>
      </c>
      <c r="R357" s="837"/>
      <c r="S357" s="850">
        <v>77.777999999999992</v>
      </c>
    </row>
    <row r="358" spans="1:19" ht="14.4" customHeight="1" x14ac:dyDescent="0.3">
      <c r="A358" s="831"/>
      <c r="B358" s="832" t="s">
        <v>3272</v>
      </c>
      <c r="C358" s="832" t="s">
        <v>592</v>
      </c>
      <c r="D358" s="832" t="s">
        <v>1420</v>
      </c>
      <c r="E358" s="832" t="s">
        <v>3269</v>
      </c>
      <c r="F358" s="832" t="s">
        <v>3354</v>
      </c>
      <c r="G358" s="832" t="s">
        <v>3355</v>
      </c>
      <c r="H358" s="849"/>
      <c r="I358" s="849"/>
      <c r="J358" s="832"/>
      <c r="K358" s="832"/>
      <c r="L358" s="849"/>
      <c r="M358" s="849"/>
      <c r="N358" s="832"/>
      <c r="O358" s="832"/>
      <c r="P358" s="849">
        <v>7</v>
      </c>
      <c r="Q358" s="849">
        <v>661.1099999999999</v>
      </c>
      <c r="R358" s="837"/>
      <c r="S358" s="850">
        <v>94.444285714285698</v>
      </c>
    </row>
    <row r="359" spans="1:19" ht="14.4" customHeight="1" x14ac:dyDescent="0.3">
      <c r="A359" s="831"/>
      <c r="B359" s="832" t="s">
        <v>3272</v>
      </c>
      <c r="C359" s="832" t="s">
        <v>592</v>
      </c>
      <c r="D359" s="832" t="s">
        <v>1420</v>
      </c>
      <c r="E359" s="832" t="s">
        <v>3269</v>
      </c>
      <c r="F359" s="832" t="s">
        <v>3368</v>
      </c>
      <c r="G359" s="832" t="s">
        <v>3369</v>
      </c>
      <c r="H359" s="849"/>
      <c r="I359" s="849"/>
      <c r="J359" s="832"/>
      <c r="K359" s="832"/>
      <c r="L359" s="849"/>
      <c r="M359" s="849"/>
      <c r="N359" s="832"/>
      <c r="O359" s="832"/>
      <c r="P359" s="849">
        <v>1</v>
      </c>
      <c r="Q359" s="849">
        <v>116.67</v>
      </c>
      <c r="R359" s="837"/>
      <c r="S359" s="850">
        <v>116.67</v>
      </c>
    </row>
    <row r="360" spans="1:19" ht="14.4" customHeight="1" x14ac:dyDescent="0.3">
      <c r="A360" s="831"/>
      <c r="B360" s="832" t="s">
        <v>3272</v>
      </c>
      <c r="C360" s="832" t="s">
        <v>592</v>
      </c>
      <c r="D360" s="832" t="s">
        <v>1420</v>
      </c>
      <c r="E360" s="832" t="s">
        <v>3269</v>
      </c>
      <c r="F360" s="832" t="s">
        <v>3270</v>
      </c>
      <c r="G360" s="832" t="s">
        <v>3271</v>
      </c>
      <c r="H360" s="849"/>
      <c r="I360" s="849"/>
      <c r="J360" s="832"/>
      <c r="K360" s="832"/>
      <c r="L360" s="849"/>
      <c r="M360" s="849"/>
      <c r="N360" s="832"/>
      <c r="O360" s="832"/>
      <c r="P360" s="849">
        <v>24</v>
      </c>
      <c r="Q360" s="849">
        <v>8266.67</v>
      </c>
      <c r="R360" s="837"/>
      <c r="S360" s="850">
        <v>344.44458333333336</v>
      </c>
    </row>
    <row r="361" spans="1:19" ht="14.4" customHeight="1" x14ac:dyDescent="0.3">
      <c r="A361" s="831"/>
      <c r="B361" s="832" t="s">
        <v>3272</v>
      </c>
      <c r="C361" s="832" t="s">
        <v>592</v>
      </c>
      <c r="D361" s="832" t="s">
        <v>1421</v>
      </c>
      <c r="E361" s="832" t="s">
        <v>3269</v>
      </c>
      <c r="F361" s="832" t="s">
        <v>3306</v>
      </c>
      <c r="G361" s="832" t="s">
        <v>3307</v>
      </c>
      <c r="H361" s="849"/>
      <c r="I361" s="849"/>
      <c r="J361" s="832"/>
      <c r="K361" s="832"/>
      <c r="L361" s="849">
        <v>1</v>
      </c>
      <c r="M361" s="849">
        <v>116.67</v>
      </c>
      <c r="N361" s="832">
        <v>1</v>
      </c>
      <c r="O361" s="832">
        <v>116.67</v>
      </c>
      <c r="P361" s="849">
        <v>1</v>
      </c>
      <c r="Q361" s="849">
        <v>116.67</v>
      </c>
      <c r="R361" s="837">
        <v>1</v>
      </c>
      <c r="S361" s="850">
        <v>116.67</v>
      </c>
    </row>
    <row r="362" spans="1:19" ht="14.4" customHeight="1" x14ac:dyDescent="0.3">
      <c r="A362" s="831"/>
      <c r="B362" s="832" t="s">
        <v>3272</v>
      </c>
      <c r="C362" s="832" t="s">
        <v>592</v>
      </c>
      <c r="D362" s="832" t="s">
        <v>1421</v>
      </c>
      <c r="E362" s="832" t="s">
        <v>3269</v>
      </c>
      <c r="F362" s="832" t="s">
        <v>3318</v>
      </c>
      <c r="G362" s="832" t="s">
        <v>3319</v>
      </c>
      <c r="H362" s="849"/>
      <c r="I362" s="849"/>
      <c r="J362" s="832"/>
      <c r="K362" s="832"/>
      <c r="L362" s="849"/>
      <c r="M362" s="849"/>
      <c r="N362" s="832"/>
      <c r="O362" s="832"/>
      <c r="P362" s="849">
        <v>0</v>
      </c>
      <c r="Q362" s="849">
        <v>0</v>
      </c>
      <c r="R362" s="837"/>
      <c r="S362" s="850"/>
    </row>
    <row r="363" spans="1:19" ht="14.4" customHeight="1" x14ac:dyDescent="0.3">
      <c r="A363" s="831"/>
      <c r="B363" s="832" t="s">
        <v>3272</v>
      </c>
      <c r="C363" s="832" t="s">
        <v>592</v>
      </c>
      <c r="D363" s="832" t="s">
        <v>1421</v>
      </c>
      <c r="E363" s="832" t="s">
        <v>3269</v>
      </c>
      <c r="F363" s="832" t="s">
        <v>3320</v>
      </c>
      <c r="G363" s="832" t="s">
        <v>3321</v>
      </c>
      <c r="H363" s="849"/>
      <c r="I363" s="849"/>
      <c r="J363" s="832"/>
      <c r="K363" s="832"/>
      <c r="L363" s="849"/>
      <c r="M363" s="849"/>
      <c r="N363" s="832"/>
      <c r="O363" s="832"/>
      <c r="P363" s="849">
        <v>1</v>
      </c>
      <c r="Q363" s="849">
        <v>583.33000000000004</v>
      </c>
      <c r="R363" s="837"/>
      <c r="S363" s="850">
        <v>583.33000000000004</v>
      </c>
    </row>
    <row r="364" spans="1:19" ht="14.4" customHeight="1" x14ac:dyDescent="0.3">
      <c r="A364" s="831"/>
      <c r="B364" s="832" t="s">
        <v>3272</v>
      </c>
      <c r="C364" s="832" t="s">
        <v>592</v>
      </c>
      <c r="D364" s="832" t="s">
        <v>1421</v>
      </c>
      <c r="E364" s="832" t="s">
        <v>3269</v>
      </c>
      <c r="F364" s="832" t="s">
        <v>3338</v>
      </c>
      <c r="G364" s="832" t="s">
        <v>3339</v>
      </c>
      <c r="H364" s="849"/>
      <c r="I364" s="849"/>
      <c r="J364" s="832"/>
      <c r="K364" s="832"/>
      <c r="L364" s="849"/>
      <c r="M364" s="849"/>
      <c r="N364" s="832"/>
      <c r="O364" s="832"/>
      <c r="P364" s="849">
        <v>1</v>
      </c>
      <c r="Q364" s="849">
        <v>305.56</v>
      </c>
      <c r="R364" s="837"/>
      <c r="S364" s="850">
        <v>305.56</v>
      </c>
    </row>
    <row r="365" spans="1:19" ht="14.4" customHeight="1" x14ac:dyDescent="0.3">
      <c r="A365" s="831"/>
      <c r="B365" s="832" t="s">
        <v>3272</v>
      </c>
      <c r="C365" s="832" t="s">
        <v>592</v>
      </c>
      <c r="D365" s="832" t="s">
        <v>1421</v>
      </c>
      <c r="E365" s="832" t="s">
        <v>3269</v>
      </c>
      <c r="F365" s="832" t="s">
        <v>3348</v>
      </c>
      <c r="G365" s="832" t="s">
        <v>3349</v>
      </c>
      <c r="H365" s="849"/>
      <c r="I365" s="849"/>
      <c r="J365" s="832"/>
      <c r="K365" s="832"/>
      <c r="L365" s="849"/>
      <c r="M365" s="849"/>
      <c r="N365" s="832"/>
      <c r="O365" s="832"/>
      <c r="P365" s="849">
        <v>1</v>
      </c>
      <c r="Q365" s="849">
        <v>77.78</v>
      </c>
      <c r="R365" s="837"/>
      <c r="S365" s="850">
        <v>77.78</v>
      </c>
    </row>
    <row r="366" spans="1:19" ht="14.4" customHeight="1" x14ac:dyDescent="0.3">
      <c r="A366" s="831"/>
      <c r="B366" s="832" t="s">
        <v>3272</v>
      </c>
      <c r="C366" s="832" t="s">
        <v>592</v>
      </c>
      <c r="D366" s="832" t="s">
        <v>1421</v>
      </c>
      <c r="E366" s="832" t="s">
        <v>3269</v>
      </c>
      <c r="F366" s="832" t="s">
        <v>3270</v>
      </c>
      <c r="G366" s="832" t="s">
        <v>3271</v>
      </c>
      <c r="H366" s="849"/>
      <c r="I366" s="849"/>
      <c r="J366" s="832"/>
      <c r="K366" s="832"/>
      <c r="L366" s="849">
        <v>1</v>
      </c>
      <c r="M366" s="849">
        <v>344.44</v>
      </c>
      <c r="N366" s="832">
        <v>1</v>
      </c>
      <c r="O366" s="832">
        <v>344.44</v>
      </c>
      <c r="P366" s="849">
        <v>3</v>
      </c>
      <c r="Q366" s="849">
        <v>1033.32</v>
      </c>
      <c r="R366" s="837">
        <v>3</v>
      </c>
      <c r="S366" s="850">
        <v>344.44</v>
      </c>
    </row>
    <row r="367" spans="1:19" ht="14.4" customHeight="1" x14ac:dyDescent="0.3">
      <c r="A367" s="831"/>
      <c r="B367" s="832" t="s">
        <v>3272</v>
      </c>
      <c r="C367" s="832" t="s">
        <v>592</v>
      </c>
      <c r="D367" s="832" t="s">
        <v>1422</v>
      </c>
      <c r="E367" s="832" t="s">
        <v>3269</v>
      </c>
      <c r="F367" s="832" t="s">
        <v>3302</v>
      </c>
      <c r="G367" s="832" t="s">
        <v>3303</v>
      </c>
      <c r="H367" s="849"/>
      <c r="I367" s="849"/>
      <c r="J367" s="832"/>
      <c r="K367" s="832"/>
      <c r="L367" s="849">
        <v>2</v>
      </c>
      <c r="M367" s="849">
        <v>155.56</v>
      </c>
      <c r="N367" s="832">
        <v>1</v>
      </c>
      <c r="O367" s="832">
        <v>77.78</v>
      </c>
      <c r="P367" s="849">
        <v>4</v>
      </c>
      <c r="Q367" s="849">
        <v>311.12</v>
      </c>
      <c r="R367" s="837">
        <v>2</v>
      </c>
      <c r="S367" s="850">
        <v>77.78</v>
      </c>
    </row>
    <row r="368" spans="1:19" ht="14.4" customHeight="1" x14ac:dyDescent="0.3">
      <c r="A368" s="831"/>
      <c r="B368" s="832" t="s">
        <v>3272</v>
      </c>
      <c r="C368" s="832" t="s">
        <v>592</v>
      </c>
      <c r="D368" s="832" t="s">
        <v>1422</v>
      </c>
      <c r="E368" s="832" t="s">
        <v>3269</v>
      </c>
      <c r="F368" s="832" t="s">
        <v>3306</v>
      </c>
      <c r="G368" s="832" t="s">
        <v>3307</v>
      </c>
      <c r="H368" s="849"/>
      <c r="I368" s="849"/>
      <c r="J368" s="832"/>
      <c r="K368" s="832"/>
      <c r="L368" s="849">
        <v>2</v>
      </c>
      <c r="M368" s="849">
        <v>233.34</v>
      </c>
      <c r="N368" s="832">
        <v>1</v>
      </c>
      <c r="O368" s="832">
        <v>116.67</v>
      </c>
      <c r="P368" s="849">
        <v>8</v>
      </c>
      <c r="Q368" s="849">
        <v>933.34</v>
      </c>
      <c r="R368" s="837">
        <v>3.9999142881631955</v>
      </c>
      <c r="S368" s="850">
        <v>116.6675</v>
      </c>
    </row>
    <row r="369" spans="1:19" ht="14.4" customHeight="1" x14ac:dyDescent="0.3">
      <c r="A369" s="831"/>
      <c r="B369" s="832" t="s">
        <v>3272</v>
      </c>
      <c r="C369" s="832" t="s">
        <v>592</v>
      </c>
      <c r="D369" s="832" t="s">
        <v>1422</v>
      </c>
      <c r="E369" s="832" t="s">
        <v>3269</v>
      </c>
      <c r="F369" s="832" t="s">
        <v>3318</v>
      </c>
      <c r="G369" s="832" t="s">
        <v>3319</v>
      </c>
      <c r="H369" s="849"/>
      <c r="I369" s="849"/>
      <c r="J369" s="832"/>
      <c r="K369" s="832"/>
      <c r="L369" s="849">
        <v>1</v>
      </c>
      <c r="M369" s="849">
        <v>211.11</v>
      </c>
      <c r="N369" s="832">
        <v>1</v>
      </c>
      <c r="O369" s="832">
        <v>211.11</v>
      </c>
      <c r="P369" s="849">
        <v>4</v>
      </c>
      <c r="Q369" s="849">
        <v>844.44</v>
      </c>
      <c r="R369" s="837">
        <v>4</v>
      </c>
      <c r="S369" s="850">
        <v>211.11</v>
      </c>
    </row>
    <row r="370" spans="1:19" ht="14.4" customHeight="1" x14ac:dyDescent="0.3">
      <c r="A370" s="831"/>
      <c r="B370" s="832" t="s">
        <v>3272</v>
      </c>
      <c r="C370" s="832" t="s">
        <v>592</v>
      </c>
      <c r="D370" s="832" t="s">
        <v>1422</v>
      </c>
      <c r="E370" s="832" t="s">
        <v>3269</v>
      </c>
      <c r="F370" s="832" t="s">
        <v>3320</v>
      </c>
      <c r="G370" s="832" t="s">
        <v>3321</v>
      </c>
      <c r="H370" s="849"/>
      <c r="I370" s="849"/>
      <c r="J370" s="832"/>
      <c r="K370" s="832"/>
      <c r="L370" s="849">
        <v>2</v>
      </c>
      <c r="M370" s="849">
        <v>1166.6600000000001</v>
      </c>
      <c r="N370" s="832">
        <v>1</v>
      </c>
      <c r="O370" s="832">
        <v>583.33000000000004</v>
      </c>
      <c r="P370" s="849">
        <v>2</v>
      </c>
      <c r="Q370" s="849">
        <v>1166.67</v>
      </c>
      <c r="R370" s="837">
        <v>1.0000085714775513</v>
      </c>
      <c r="S370" s="850">
        <v>583.33500000000004</v>
      </c>
    </row>
    <row r="371" spans="1:19" ht="14.4" customHeight="1" x14ac:dyDescent="0.3">
      <c r="A371" s="831"/>
      <c r="B371" s="832" t="s">
        <v>3272</v>
      </c>
      <c r="C371" s="832" t="s">
        <v>592</v>
      </c>
      <c r="D371" s="832" t="s">
        <v>1422</v>
      </c>
      <c r="E371" s="832" t="s">
        <v>3269</v>
      </c>
      <c r="F371" s="832" t="s">
        <v>3327</v>
      </c>
      <c r="G371" s="832" t="s">
        <v>3328</v>
      </c>
      <c r="H371" s="849"/>
      <c r="I371" s="849"/>
      <c r="J371" s="832"/>
      <c r="K371" s="832"/>
      <c r="L371" s="849">
        <v>4</v>
      </c>
      <c r="M371" s="849">
        <v>200</v>
      </c>
      <c r="N371" s="832">
        <v>1</v>
      </c>
      <c r="O371" s="832">
        <v>50</v>
      </c>
      <c r="P371" s="849">
        <v>17</v>
      </c>
      <c r="Q371" s="849">
        <v>850</v>
      </c>
      <c r="R371" s="837">
        <v>4.25</v>
      </c>
      <c r="S371" s="850">
        <v>50</v>
      </c>
    </row>
    <row r="372" spans="1:19" ht="14.4" customHeight="1" x14ac:dyDescent="0.3">
      <c r="A372" s="831"/>
      <c r="B372" s="832" t="s">
        <v>3272</v>
      </c>
      <c r="C372" s="832" t="s">
        <v>592</v>
      </c>
      <c r="D372" s="832" t="s">
        <v>1422</v>
      </c>
      <c r="E372" s="832" t="s">
        <v>3269</v>
      </c>
      <c r="F372" s="832" t="s">
        <v>3354</v>
      </c>
      <c r="G372" s="832" t="s">
        <v>3355</v>
      </c>
      <c r="H372" s="849"/>
      <c r="I372" s="849"/>
      <c r="J372" s="832"/>
      <c r="K372" s="832"/>
      <c r="L372" s="849">
        <v>2</v>
      </c>
      <c r="M372" s="849">
        <v>188.88</v>
      </c>
      <c r="N372" s="832">
        <v>1</v>
      </c>
      <c r="O372" s="832">
        <v>94.44</v>
      </c>
      <c r="P372" s="849">
        <v>14</v>
      </c>
      <c r="Q372" s="849">
        <v>1322.2199999999998</v>
      </c>
      <c r="R372" s="837">
        <v>7.0003176620076228</v>
      </c>
      <c r="S372" s="850">
        <v>94.444285714285698</v>
      </c>
    </row>
    <row r="373" spans="1:19" ht="14.4" customHeight="1" x14ac:dyDescent="0.3">
      <c r="A373" s="831"/>
      <c r="B373" s="832" t="s">
        <v>3272</v>
      </c>
      <c r="C373" s="832" t="s">
        <v>592</v>
      </c>
      <c r="D373" s="832" t="s">
        <v>1422</v>
      </c>
      <c r="E373" s="832" t="s">
        <v>3269</v>
      </c>
      <c r="F373" s="832" t="s">
        <v>3358</v>
      </c>
      <c r="G373" s="832" t="s">
        <v>3359</v>
      </c>
      <c r="H373" s="849"/>
      <c r="I373" s="849"/>
      <c r="J373" s="832"/>
      <c r="K373" s="832"/>
      <c r="L373" s="849"/>
      <c r="M373" s="849"/>
      <c r="N373" s="832"/>
      <c r="O373" s="832"/>
      <c r="P373" s="849">
        <v>5</v>
      </c>
      <c r="Q373" s="849">
        <v>483.33000000000004</v>
      </c>
      <c r="R373" s="837"/>
      <c r="S373" s="850">
        <v>96.666000000000011</v>
      </c>
    </row>
    <row r="374" spans="1:19" ht="14.4" customHeight="1" x14ac:dyDescent="0.3">
      <c r="A374" s="831"/>
      <c r="B374" s="832" t="s">
        <v>3272</v>
      </c>
      <c r="C374" s="832" t="s">
        <v>592</v>
      </c>
      <c r="D374" s="832" t="s">
        <v>1422</v>
      </c>
      <c r="E374" s="832" t="s">
        <v>3269</v>
      </c>
      <c r="F374" s="832" t="s">
        <v>3368</v>
      </c>
      <c r="G374" s="832" t="s">
        <v>3369</v>
      </c>
      <c r="H374" s="849"/>
      <c r="I374" s="849"/>
      <c r="J374" s="832"/>
      <c r="K374" s="832"/>
      <c r="L374" s="849"/>
      <c r="M374" s="849"/>
      <c r="N374" s="832"/>
      <c r="O374" s="832"/>
      <c r="P374" s="849">
        <v>4</v>
      </c>
      <c r="Q374" s="849">
        <v>466.67</v>
      </c>
      <c r="R374" s="837"/>
      <c r="S374" s="850">
        <v>116.6675</v>
      </c>
    </row>
    <row r="375" spans="1:19" ht="14.4" customHeight="1" x14ac:dyDescent="0.3">
      <c r="A375" s="831"/>
      <c r="B375" s="832" t="s">
        <v>3272</v>
      </c>
      <c r="C375" s="832" t="s">
        <v>592</v>
      </c>
      <c r="D375" s="832" t="s">
        <v>1422</v>
      </c>
      <c r="E375" s="832" t="s">
        <v>3269</v>
      </c>
      <c r="F375" s="832" t="s">
        <v>3270</v>
      </c>
      <c r="G375" s="832" t="s">
        <v>3271</v>
      </c>
      <c r="H375" s="849"/>
      <c r="I375" s="849"/>
      <c r="J375" s="832"/>
      <c r="K375" s="832"/>
      <c r="L375" s="849">
        <v>10</v>
      </c>
      <c r="M375" s="849">
        <v>3444.44</v>
      </c>
      <c r="N375" s="832">
        <v>1</v>
      </c>
      <c r="O375" s="832">
        <v>344.44400000000002</v>
      </c>
      <c r="P375" s="849">
        <v>66</v>
      </c>
      <c r="Q375" s="849">
        <v>22733.34</v>
      </c>
      <c r="R375" s="837">
        <v>6.6000104516263889</v>
      </c>
      <c r="S375" s="850">
        <v>344.44454545454545</v>
      </c>
    </row>
    <row r="376" spans="1:19" ht="14.4" customHeight="1" x14ac:dyDescent="0.3">
      <c r="A376" s="831"/>
      <c r="B376" s="832" t="s">
        <v>3272</v>
      </c>
      <c r="C376" s="832" t="s">
        <v>592</v>
      </c>
      <c r="D376" s="832" t="s">
        <v>1424</v>
      </c>
      <c r="E376" s="832" t="s">
        <v>3269</v>
      </c>
      <c r="F376" s="832" t="s">
        <v>3302</v>
      </c>
      <c r="G376" s="832" t="s">
        <v>3303</v>
      </c>
      <c r="H376" s="849"/>
      <c r="I376" s="849"/>
      <c r="J376" s="832"/>
      <c r="K376" s="832"/>
      <c r="L376" s="849"/>
      <c r="M376" s="849"/>
      <c r="N376" s="832"/>
      <c r="O376" s="832"/>
      <c r="P376" s="849">
        <v>7</v>
      </c>
      <c r="Q376" s="849">
        <v>544.44000000000005</v>
      </c>
      <c r="R376" s="837"/>
      <c r="S376" s="850">
        <v>77.777142857142863</v>
      </c>
    </row>
    <row r="377" spans="1:19" ht="14.4" customHeight="1" x14ac:dyDescent="0.3">
      <c r="A377" s="831"/>
      <c r="B377" s="832" t="s">
        <v>3272</v>
      </c>
      <c r="C377" s="832" t="s">
        <v>592</v>
      </c>
      <c r="D377" s="832" t="s">
        <v>1424</v>
      </c>
      <c r="E377" s="832" t="s">
        <v>3269</v>
      </c>
      <c r="F377" s="832" t="s">
        <v>3306</v>
      </c>
      <c r="G377" s="832" t="s">
        <v>3307</v>
      </c>
      <c r="H377" s="849"/>
      <c r="I377" s="849"/>
      <c r="J377" s="832"/>
      <c r="K377" s="832"/>
      <c r="L377" s="849"/>
      <c r="M377" s="849"/>
      <c r="N377" s="832"/>
      <c r="O377" s="832"/>
      <c r="P377" s="849">
        <v>22</v>
      </c>
      <c r="Q377" s="849">
        <v>2566.67</v>
      </c>
      <c r="R377" s="837"/>
      <c r="S377" s="850">
        <v>116.66681818181819</v>
      </c>
    </row>
    <row r="378" spans="1:19" ht="14.4" customHeight="1" x14ac:dyDescent="0.3">
      <c r="A378" s="831"/>
      <c r="B378" s="832" t="s">
        <v>3272</v>
      </c>
      <c r="C378" s="832" t="s">
        <v>592</v>
      </c>
      <c r="D378" s="832" t="s">
        <v>1424</v>
      </c>
      <c r="E378" s="832" t="s">
        <v>3269</v>
      </c>
      <c r="F378" s="832" t="s">
        <v>3318</v>
      </c>
      <c r="G378" s="832" t="s">
        <v>3319</v>
      </c>
      <c r="H378" s="849"/>
      <c r="I378" s="849"/>
      <c r="J378" s="832"/>
      <c r="K378" s="832"/>
      <c r="L378" s="849"/>
      <c r="M378" s="849"/>
      <c r="N378" s="832"/>
      <c r="O378" s="832"/>
      <c r="P378" s="849">
        <v>18</v>
      </c>
      <c r="Q378" s="849">
        <v>3800</v>
      </c>
      <c r="R378" s="837"/>
      <c r="S378" s="850">
        <v>211.11111111111111</v>
      </c>
    </row>
    <row r="379" spans="1:19" ht="14.4" customHeight="1" x14ac:dyDescent="0.3">
      <c r="A379" s="831"/>
      <c r="B379" s="832" t="s">
        <v>3272</v>
      </c>
      <c r="C379" s="832" t="s">
        <v>592</v>
      </c>
      <c r="D379" s="832" t="s">
        <v>1424</v>
      </c>
      <c r="E379" s="832" t="s">
        <v>3269</v>
      </c>
      <c r="F379" s="832" t="s">
        <v>3320</v>
      </c>
      <c r="G379" s="832" t="s">
        <v>3321</v>
      </c>
      <c r="H379" s="849"/>
      <c r="I379" s="849"/>
      <c r="J379" s="832"/>
      <c r="K379" s="832"/>
      <c r="L379" s="849"/>
      <c r="M379" s="849"/>
      <c r="N379" s="832"/>
      <c r="O379" s="832"/>
      <c r="P379" s="849">
        <v>2</v>
      </c>
      <c r="Q379" s="849">
        <v>1166.6600000000001</v>
      </c>
      <c r="R379" s="837"/>
      <c r="S379" s="850">
        <v>583.33000000000004</v>
      </c>
    </row>
    <row r="380" spans="1:19" ht="14.4" customHeight="1" x14ac:dyDescent="0.3">
      <c r="A380" s="831"/>
      <c r="B380" s="832" t="s">
        <v>3272</v>
      </c>
      <c r="C380" s="832" t="s">
        <v>592</v>
      </c>
      <c r="D380" s="832" t="s">
        <v>1424</v>
      </c>
      <c r="E380" s="832" t="s">
        <v>3269</v>
      </c>
      <c r="F380" s="832" t="s">
        <v>3327</v>
      </c>
      <c r="G380" s="832" t="s">
        <v>3328</v>
      </c>
      <c r="H380" s="849"/>
      <c r="I380" s="849"/>
      <c r="J380" s="832"/>
      <c r="K380" s="832"/>
      <c r="L380" s="849">
        <v>2</v>
      </c>
      <c r="M380" s="849">
        <v>100</v>
      </c>
      <c r="N380" s="832">
        <v>1</v>
      </c>
      <c r="O380" s="832">
        <v>50</v>
      </c>
      <c r="P380" s="849">
        <v>32</v>
      </c>
      <c r="Q380" s="849">
        <v>1600</v>
      </c>
      <c r="R380" s="837">
        <v>16</v>
      </c>
      <c r="S380" s="850">
        <v>50</v>
      </c>
    </row>
    <row r="381" spans="1:19" ht="14.4" customHeight="1" x14ac:dyDescent="0.3">
      <c r="A381" s="831"/>
      <c r="B381" s="832" t="s">
        <v>3272</v>
      </c>
      <c r="C381" s="832" t="s">
        <v>592</v>
      </c>
      <c r="D381" s="832" t="s">
        <v>1424</v>
      </c>
      <c r="E381" s="832" t="s">
        <v>3269</v>
      </c>
      <c r="F381" s="832" t="s">
        <v>3338</v>
      </c>
      <c r="G381" s="832" t="s">
        <v>3339</v>
      </c>
      <c r="H381" s="849"/>
      <c r="I381" s="849"/>
      <c r="J381" s="832"/>
      <c r="K381" s="832"/>
      <c r="L381" s="849"/>
      <c r="M381" s="849"/>
      <c r="N381" s="832"/>
      <c r="O381" s="832"/>
      <c r="P381" s="849">
        <v>11</v>
      </c>
      <c r="Q381" s="849">
        <v>3361.11</v>
      </c>
      <c r="R381" s="837"/>
      <c r="S381" s="850">
        <v>305.55545454545455</v>
      </c>
    </row>
    <row r="382" spans="1:19" ht="14.4" customHeight="1" x14ac:dyDescent="0.3">
      <c r="A382" s="831"/>
      <c r="B382" s="832" t="s">
        <v>3272</v>
      </c>
      <c r="C382" s="832" t="s">
        <v>592</v>
      </c>
      <c r="D382" s="832" t="s">
        <v>1424</v>
      </c>
      <c r="E382" s="832" t="s">
        <v>3269</v>
      </c>
      <c r="F382" s="832" t="s">
        <v>3348</v>
      </c>
      <c r="G382" s="832" t="s">
        <v>3349</v>
      </c>
      <c r="H382" s="849"/>
      <c r="I382" s="849"/>
      <c r="J382" s="832"/>
      <c r="K382" s="832"/>
      <c r="L382" s="849"/>
      <c r="M382" s="849"/>
      <c r="N382" s="832"/>
      <c r="O382" s="832"/>
      <c r="P382" s="849">
        <v>10</v>
      </c>
      <c r="Q382" s="849">
        <v>777.79</v>
      </c>
      <c r="R382" s="837"/>
      <c r="S382" s="850">
        <v>77.778999999999996</v>
      </c>
    </row>
    <row r="383" spans="1:19" ht="14.4" customHeight="1" x14ac:dyDescent="0.3">
      <c r="A383" s="831"/>
      <c r="B383" s="832" t="s">
        <v>3272</v>
      </c>
      <c r="C383" s="832" t="s">
        <v>592</v>
      </c>
      <c r="D383" s="832" t="s">
        <v>1424</v>
      </c>
      <c r="E383" s="832" t="s">
        <v>3269</v>
      </c>
      <c r="F383" s="832" t="s">
        <v>3354</v>
      </c>
      <c r="G383" s="832" t="s">
        <v>3355</v>
      </c>
      <c r="H383" s="849"/>
      <c r="I383" s="849"/>
      <c r="J383" s="832"/>
      <c r="K383" s="832"/>
      <c r="L383" s="849"/>
      <c r="M383" s="849"/>
      <c r="N383" s="832"/>
      <c r="O383" s="832"/>
      <c r="P383" s="849">
        <v>28</v>
      </c>
      <c r="Q383" s="849">
        <v>2644.4300000000003</v>
      </c>
      <c r="R383" s="837"/>
      <c r="S383" s="850">
        <v>94.443928571428586</v>
      </c>
    </row>
    <row r="384" spans="1:19" ht="14.4" customHeight="1" x14ac:dyDescent="0.3">
      <c r="A384" s="831"/>
      <c r="B384" s="832" t="s">
        <v>3272</v>
      </c>
      <c r="C384" s="832" t="s">
        <v>592</v>
      </c>
      <c r="D384" s="832" t="s">
        <v>1424</v>
      </c>
      <c r="E384" s="832" t="s">
        <v>3269</v>
      </c>
      <c r="F384" s="832" t="s">
        <v>3358</v>
      </c>
      <c r="G384" s="832" t="s">
        <v>3359</v>
      </c>
      <c r="H384" s="849"/>
      <c r="I384" s="849"/>
      <c r="J384" s="832"/>
      <c r="K384" s="832"/>
      <c r="L384" s="849"/>
      <c r="M384" s="849"/>
      <c r="N384" s="832"/>
      <c r="O384" s="832"/>
      <c r="P384" s="849">
        <v>1</v>
      </c>
      <c r="Q384" s="849">
        <v>96.67</v>
      </c>
      <c r="R384" s="837"/>
      <c r="S384" s="850">
        <v>96.67</v>
      </c>
    </row>
    <row r="385" spans="1:19" ht="14.4" customHeight="1" x14ac:dyDescent="0.3">
      <c r="A385" s="831"/>
      <c r="B385" s="832" t="s">
        <v>3272</v>
      </c>
      <c r="C385" s="832" t="s">
        <v>592</v>
      </c>
      <c r="D385" s="832" t="s">
        <v>1424</v>
      </c>
      <c r="E385" s="832" t="s">
        <v>3269</v>
      </c>
      <c r="F385" s="832" t="s">
        <v>3368</v>
      </c>
      <c r="G385" s="832" t="s">
        <v>3369</v>
      </c>
      <c r="H385" s="849"/>
      <c r="I385" s="849"/>
      <c r="J385" s="832"/>
      <c r="K385" s="832"/>
      <c r="L385" s="849"/>
      <c r="M385" s="849"/>
      <c r="N385" s="832"/>
      <c r="O385" s="832"/>
      <c r="P385" s="849">
        <v>4</v>
      </c>
      <c r="Q385" s="849">
        <v>466.67</v>
      </c>
      <c r="R385" s="837"/>
      <c r="S385" s="850">
        <v>116.6675</v>
      </c>
    </row>
    <row r="386" spans="1:19" ht="14.4" customHeight="1" x14ac:dyDescent="0.3">
      <c r="A386" s="831"/>
      <c r="B386" s="832" t="s">
        <v>3272</v>
      </c>
      <c r="C386" s="832" t="s">
        <v>592</v>
      </c>
      <c r="D386" s="832" t="s">
        <v>1424</v>
      </c>
      <c r="E386" s="832" t="s">
        <v>3269</v>
      </c>
      <c r="F386" s="832" t="s">
        <v>3270</v>
      </c>
      <c r="G386" s="832" t="s">
        <v>3271</v>
      </c>
      <c r="H386" s="849"/>
      <c r="I386" s="849"/>
      <c r="J386" s="832"/>
      <c r="K386" s="832"/>
      <c r="L386" s="849">
        <v>2</v>
      </c>
      <c r="M386" s="849">
        <v>688.89</v>
      </c>
      <c r="N386" s="832">
        <v>1</v>
      </c>
      <c r="O386" s="832">
        <v>344.44499999999999</v>
      </c>
      <c r="P386" s="849">
        <v>95</v>
      </c>
      <c r="Q386" s="849">
        <v>32722.219999999998</v>
      </c>
      <c r="R386" s="837">
        <v>47.499920161419091</v>
      </c>
      <c r="S386" s="850">
        <v>344.44442105263153</v>
      </c>
    </row>
    <row r="387" spans="1:19" ht="14.4" customHeight="1" x14ac:dyDescent="0.3">
      <c r="A387" s="831"/>
      <c r="B387" s="832" t="s">
        <v>3272</v>
      </c>
      <c r="C387" s="832" t="s">
        <v>592</v>
      </c>
      <c r="D387" s="832" t="s">
        <v>1428</v>
      </c>
      <c r="E387" s="832" t="s">
        <v>3269</v>
      </c>
      <c r="F387" s="832" t="s">
        <v>3302</v>
      </c>
      <c r="G387" s="832" t="s">
        <v>3303</v>
      </c>
      <c r="H387" s="849"/>
      <c r="I387" s="849"/>
      <c r="J387" s="832"/>
      <c r="K387" s="832"/>
      <c r="L387" s="849">
        <v>2</v>
      </c>
      <c r="M387" s="849">
        <v>155.56</v>
      </c>
      <c r="N387" s="832">
        <v>1</v>
      </c>
      <c r="O387" s="832">
        <v>77.78</v>
      </c>
      <c r="P387" s="849">
        <v>22</v>
      </c>
      <c r="Q387" s="849">
        <v>1711.12</v>
      </c>
      <c r="R387" s="837">
        <v>10.999742864489585</v>
      </c>
      <c r="S387" s="850">
        <v>77.778181818181807</v>
      </c>
    </row>
    <row r="388" spans="1:19" ht="14.4" customHeight="1" x14ac:dyDescent="0.3">
      <c r="A388" s="831"/>
      <c r="B388" s="832" t="s">
        <v>3272</v>
      </c>
      <c r="C388" s="832" t="s">
        <v>592</v>
      </c>
      <c r="D388" s="832" t="s">
        <v>1428</v>
      </c>
      <c r="E388" s="832" t="s">
        <v>3269</v>
      </c>
      <c r="F388" s="832" t="s">
        <v>3306</v>
      </c>
      <c r="G388" s="832" t="s">
        <v>3307</v>
      </c>
      <c r="H388" s="849"/>
      <c r="I388" s="849"/>
      <c r="J388" s="832"/>
      <c r="K388" s="832"/>
      <c r="L388" s="849">
        <v>4</v>
      </c>
      <c r="M388" s="849">
        <v>466.67</v>
      </c>
      <c r="N388" s="832">
        <v>1</v>
      </c>
      <c r="O388" s="832">
        <v>116.6675</v>
      </c>
      <c r="P388" s="849">
        <v>13</v>
      </c>
      <c r="Q388" s="849">
        <v>1516.6699999999998</v>
      </c>
      <c r="R388" s="837">
        <v>3.2499839286862233</v>
      </c>
      <c r="S388" s="850">
        <v>116.66692307692307</v>
      </c>
    </row>
    <row r="389" spans="1:19" ht="14.4" customHeight="1" x14ac:dyDescent="0.3">
      <c r="A389" s="831"/>
      <c r="B389" s="832" t="s">
        <v>3272</v>
      </c>
      <c r="C389" s="832" t="s">
        <v>592</v>
      </c>
      <c r="D389" s="832" t="s">
        <v>1428</v>
      </c>
      <c r="E389" s="832" t="s">
        <v>3269</v>
      </c>
      <c r="F389" s="832" t="s">
        <v>3318</v>
      </c>
      <c r="G389" s="832" t="s">
        <v>3319</v>
      </c>
      <c r="H389" s="849"/>
      <c r="I389" s="849"/>
      <c r="J389" s="832"/>
      <c r="K389" s="832"/>
      <c r="L389" s="849">
        <v>7</v>
      </c>
      <c r="M389" s="849">
        <v>1477.7800000000002</v>
      </c>
      <c r="N389" s="832">
        <v>1</v>
      </c>
      <c r="O389" s="832">
        <v>211.1114285714286</v>
      </c>
      <c r="P389" s="849">
        <v>5</v>
      </c>
      <c r="Q389" s="849">
        <v>1055.5500000000002</v>
      </c>
      <c r="R389" s="837">
        <v>0.71428088078063046</v>
      </c>
      <c r="S389" s="850">
        <v>211.11000000000004</v>
      </c>
    </row>
    <row r="390" spans="1:19" ht="14.4" customHeight="1" x14ac:dyDescent="0.3">
      <c r="A390" s="831"/>
      <c r="B390" s="832" t="s">
        <v>3272</v>
      </c>
      <c r="C390" s="832" t="s">
        <v>592</v>
      </c>
      <c r="D390" s="832" t="s">
        <v>1428</v>
      </c>
      <c r="E390" s="832" t="s">
        <v>3269</v>
      </c>
      <c r="F390" s="832" t="s">
        <v>3320</v>
      </c>
      <c r="G390" s="832" t="s">
        <v>3321</v>
      </c>
      <c r="H390" s="849"/>
      <c r="I390" s="849"/>
      <c r="J390" s="832"/>
      <c r="K390" s="832"/>
      <c r="L390" s="849"/>
      <c r="M390" s="849"/>
      <c r="N390" s="832"/>
      <c r="O390" s="832"/>
      <c r="P390" s="849">
        <v>1</v>
      </c>
      <c r="Q390" s="849">
        <v>583.33000000000004</v>
      </c>
      <c r="R390" s="837"/>
      <c r="S390" s="850">
        <v>583.33000000000004</v>
      </c>
    </row>
    <row r="391" spans="1:19" ht="14.4" customHeight="1" x14ac:dyDescent="0.3">
      <c r="A391" s="831"/>
      <c r="B391" s="832" t="s">
        <v>3272</v>
      </c>
      <c r="C391" s="832" t="s">
        <v>592</v>
      </c>
      <c r="D391" s="832" t="s">
        <v>1428</v>
      </c>
      <c r="E391" s="832" t="s">
        <v>3269</v>
      </c>
      <c r="F391" s="832" t="s">
        <v>3327</v>
      </c>
      <c r="G391" s="832" t="s">
        <v>3328</v>
      </c>
      <c r="H391" s="849"/>
      <c r="I391" s="849"/>
      <c r="J391" s="832"/>
      <c r="K391" s="832"/>
      <c r="L391" s="849">
        <v>1</v>
      </c>
      <c r="M391" s="849">
        <v>50</v>
      </c>
      <c r="N391" s="832">
        <v>1</v>
      </c>
      <c r="O391" s="832">
        <v>50</v>
      </c>
      <c r="P391" s="849">
        <v>25</v>
      </c>
      <c r="Q391" s="849">
        <v>1250</v>
      </c>
      <c r="R391" s="837">
        <v>25</v>
      </c>
      <c r="S391" s="850">
        <v>50</v>
      </c>
    </row>
    <row r="392" spans="1:19" ht="14.4" customHeight="1" x14ac:dyDescent="0.3">
      <c r="A392" s="831"/>
      <c r="B392" s="832" t="s">
        <v>3272</v>
      </c>
      <c r="C392" s="832" t="s">
        <v>592</v>
      </c>
      <c r="D392" s="832" t="s">
        <v>1428</v>
      </c>
      <c r="E392" s="832" t="s">
        <v>3269</v>
      </c>
      <c r="F392" s="832" t="s">
        <v>3332</v>
      </c>
      <c r="G392" s="832" t="s">
        <v>3333</v>
      </c>
      <c r="H392" s="849"/>
      <c r="I392" s="849"/>
      <c r="J392" s="832"/>
      <c r="K392" s="832"/>
      <c r="L392" s="849"/>
      <c r="M392" s="849"/>
      <c r="N392" s="832"/>
      <c r="O392" s="832"/>
      <c r="P392" s="849">
        <v>1</v>
      </c>
      <c r="Q392" s="849">
        <v>101.11</v>
      </c>
      <c r="R392" s="837"/>
      <c r="S392" s="850">
        <v>101.11</v>
      </c>
    </row>
    <row r="393" spans="1:19" ht="14.4" customHeight="1" x14ac:dyDescent="0.3">
      <c r="A393" s="831"/>
      <c r="B393" s="832" t="s">
        <v>3272</v>
      </c>
      <c r="C393" s="832" t="s">
        <v>592</v>
      </c>
      <c r="D393" s="832" t="s">
        <v>1428</v>
      </c>
      <c r="E393" s="832" t="s">
        <v>3269</v>
      </c>
      <c r="F393" s="832" t="s">
        <v>3338</v>
      </c>
      <c r="G393" s="832" t="s">
        <v>3339</v>
      </c>
      <c r="H393" s="849"/>
      <c r="I393" s="849"/>
      <c r="J393" s="832"/>
      <c r="K393" s="832"/>
      <c r="L393" s="849"/>
      <c r="M393" s="849"/>
      <c r="N393" s="832"/>
      <c r="O393" s="832"/>
      <c r="P393" s="849">
        <v>1</v>
      </c>
      <c r="Q393" s="849">
        <v>305.56</v>
      </c>
      <c r="R393" s="837"/>
      <c r="S393" s="850">
        <v>305.56</v>
      </c>
    </row>
    <row r="394" spans="1:19" ht="14.4" customHeight="1" x14ac:dyDescent="0.3">
      <c r="A394" s="831"/>
      <c r="B394" s="832" t="s">
        <v>3272</v>
      </c>
      <c r="C394" s="832" t="s">
        <v>592</v>
      </c>
      <c r="D394" s="832" t="s">
        <v>1428</v>
      </c>
      <c r="E394" s="832" t="s">
        <v>3269</v>
      </c>
      <c r="F394" s="832" t="s">
        <v>3348</v>
      </c>
      <c r="G394" s="832" t="s">
        <v>3349</v>
      </c>
      <c r="H394" s="849"/>
      <c r="I394" s="849"/>
      <c r="J394" s="832"/>
      <c r="K394" s="832"/>
      <c r="L394" s="849"/>
      <c r="M394" s="849"/>
      <c r="N394" s="832"/>
      <c r="O394" s="832"/>
      <c r="P394" s="849">
        <v>1</v>
      </c>
      <c r="Q394" s="849">
        <v>77.78</v>
      </c>
      <c r="R394" s="837"/>
      <c r="S394" s="850">
        <v>77.78</v>
      </c>
    </row>
    <row r="395" spans="1:19" ht="14.4" customHeight="1" x14ac:dyDescent="0.3">
      <c r="A395" s="831"/>
      <c r="B395" s="832" t="s">
        <v>3272</v>
      </c>
      <c r="C395" s="832" t="s">
        <v>592</v>
      </c>
      <c r="D395" s="832" t="s">
        <v>1428</v>
      </c>
      <c r="E395" s="832" t="s">
        <v>3269</v>
      </c>
      <c r="F395" s="832" t="s">
        <v>3354</v>
      </c>
      <c r="G395" s="832" t="s">
        <v>3355</v>
      </c>
      <c r="H395" s="849"/>
      <c r="I395" s="849"/>
      <c r="J395" s="832"/>
      <c r="K395" s="832"/>
      <c r="L395" s="849">
        <v>4</v>
      </c>
      <c r="M395" s="849">
        <v>377.77</v>
      </c>
      <c r="N395" s="832">
        <v>1</v>
      </c>
      <c r="O395" s="832">
        <v>94.442499999999995</v>
      </c>
      <c r="P395" s="849">
        <v>23</v>
      </c>
      <c r="Q395" s="849">
        <v>2172.21</v>
      </c>
      <c r="R395" s="837">
        <v>5.7500860311829953</v>
      </c>
      <c r="S395" s="850">
        <v>94.443913043478261</v>
      </c>
    </row>
    <row r="396" spans="1:19" ht="14.4" customHeight="1" x14ac:dyDescent="0.3">
      <c r="A396" s="831"/>
      <c r="B396" s="832" t="s">
        <v>3272</v>
      </c>
      <c r="C396" s="832" t="s">
        <v>592</v>
      </c>
      <c r="D396" s="832" t="s">
        <v>1428</v>
      </c>
      <c r="E396" s="832" t="s">
        <v>3269</v>
      </c>
      <c r="F396" s="832" t="s">
        <v>3358</v>
      </c>
      <c r="G396" s="832" t="s">
        <v>3359</v>
      </c>
      <c r="H396" s="849"/>
      <c r="I396" s="849"/>
      <c r="J396" s="832"/>
      <c r="K396" s="832"/>
      <c r="L396" s="849"/>
      <c r="M396" s="849"/>
      <c r="N396" s="832"/>
      <c r="O396" s="832"/>
      <c r="P396" s="849">
        <v>1</v>
      </c>
      <c r="Q396" s="849">
        <v>96.67</v>
      </c>
      <c r="R396" s="837"/>
      <c r="S396" s="850">
        <v>96.67</v>
      </c>
    </row>
    <row r="397" spans="1:19" ht="14.4" customHeight="1" x14ac:dyDescent="0.3">
      <c r="A397" s="831"/>
      <c r="B397" s="832" t="s">
        <v>3272</v>
      </c>
      <c r="C397" s="832" t="s">
        <v>592</v>
      </c>
      <c r="D397" s="832" t="s">
        <v>1428</v>
      </c>
      <c r="E397" s="832" t="s">
        <v>3269</v>
      </c>
      <c r="F397" s="832" t="s">
        <v>3368</v>
      </c>
      <c r="G397" s="832" t="s">
        <v>3369</v>
      </c>
      <c r="H397" s="849"/>
      <c r="I397" s="849"/>
      <c r="J397" s="832"/>
      <c r="K397" s="832"/>
      <c r="L397" s="849"/>
      <c r="M397" s="849"/>
      <c r="N397" s="832"/>
      <c r="O397" s="832"/>
      <c r="P397" s="849">
        <v>3</v>
      </c>
      <c r="Q397" s="849">
        <v>350</v>
      </c>
      <c r="R397" s="837"/>
      <c r="S397" s="850">
        <v>116.66666666666667</v>
      </c>
    </row>
    <row r="398" spans="1:19" ht="14.4" customHeight="1" x14ac:dyDescent="0.3">
      <c r="A398" s="831"/>
      <c r="B398" s="832" t="s">
        <v>3272</v>
      </c>
      <c r="C398" s="832" t="s">
        <v>592</v>
      </c>
      <c r="D398" s="832" t="s">
        <v>1428</v>
      </c>
      <c r="E398" s="832" t="s">
        <v>3269</v>
      </c>
      <c r="F398" s="832" t="s">
        <v>3270</v>
      </c>
      <c r="G398" s="832" t="s">
        <v>3271</v>
      </c>
      <c r="H398" s="849"/>
      <c r="I398" s="849"/>
      <c r="J398" s="832"/>
      <c r="K398" s="832"/>
      <c r="L398" s="849">
        <v>8</v>
      </c>
      <c r="M398" s="849">
        <v>2755.55</v>
      </c>
      <c r="N398" s="832">
        <v>1</v>
      </c>
      <c r="O398" s="832">
        <v>344.44375000000002</v>
      </c>
      <c r="P398" s="849">
        <v>82</v>
      </c>
      <c r="Q398" s="849">
        <v>28244.440000000002</v>
      </c>
      <c r="R398" s="837">
        <v>10.250019052457768</v>
      </c>
      <c r="S398" s="850">
        <v>344.44439024390249</v>
      </c>
    </row>
    <row r="399" spans="1:19" ht="14.4" customHeight="1" x14ac:dyDescent="0.3">
      <c r="A399" s="831"/>
      <c r="B399" s="832" t="s">
        <v>3272</v>
      </c>
      <c r="C399" s="832" t="s">
        <v>592</v>
      </c>
      <c r="D399" s="832" t="s">
        <v>1429</v>
      </c>
      <c r="E399" s="832" t="s">
        <v>3269</v>
      </c>
      <c r="F399" s="832" t="s">
        <v>3302</v>
      </c>
      <c r="G399" s="832" t="s">
        <v>3303</v>
      </c>
      <c r="H399" s="849"/>
      <c r="I399" s="849"/>
      <c r="J399" s="832"/>
      <c r="K399" s="832"/>
      <c r="L399" s="849">
        <v>1</v>
      </c>
      <c r="M399" s="849">
        <v>77.78</v>
      </c>
      <c r="N399" s="832">
        <v>1</v>
      </c>
      <c r="O399" s="832">
        <v>77.78</v>
      </c>
      <c r="P399" s="849">
        <v>7</v>
      </c>
      <c r="Q399" s="849">
        <v>544.46</v>
      </c>
      <c r="R399" s="837">
        <v>7</v>
      </c>
      <c r="S399" s="850">
        <v>77.78</v>
      </c>
    </row>
    <row r="400" spans="1:19" ht="14.4" customHeight="1" x14ac:dyDescent="0.3">
      <c r="A400" s="831"/>
      <c r="B400" s="832" t="s">
        <v>3272</v>
      </c>
      <c r="C400" s="832" t="s">
        <v>592</v>
      </c>
      <c r="D400" s="832" t="s">
        <v>1429</v>
      </c>
      <c r="E400" s="832" t="s">
        <v>3269</v>
      </c>
      <c r="F400" s="832" t="s">
        <v>3306</v>
      </c>
      <c r="G400" s="832" t="s">
        <v>3307</v>
      </c>
      <c r="H400" s="849"/>
      <c r="I400" s="849"/>
      <c r="J400" s="832"/>
      <c r="K400" s="832"/>
      <c r="L400" s="849">
        <v>4</v>
      </c>
      <c r="M400" s="849">
        <v>466.66</v>
      </c>
      <c r="N400" s="832">
        <v>1</v>
      </c>
      <c r="O400" s="832">
        <v>116.66500000000001</v>
      </c>
      <c r="P400" s="849">
        <v>24</v>
      </c>
      <c r="Q400" s="849">
        <v>2800</v>
      </c>
      <c r="R400" s="837">
        <v>6.0000857155102212</v>
      </c>
      <c r="S400" s="850">
        <v>116.66666666666667</v>
      </c>
    </row>
    <row r="401" spans="1:19" ht="14.4" customHeight="1" x14ac:dyDescent="0.3">
      <c r="A401" s="831"/>
      <c r="B401" s="832" t="s">
        <v>3272</v>
      </c>
      <c r="C401" s="832" t="s">
        <v>592</v>
      </c>
      <c r="D401" s="832" t="s">
        <v>1429</v>
      </c>
      <c r="E401" s="832" t="s">
        <v>3269</v>
      </c>
      <c r="F401" s="832" t="s">
        <v>3318</v>
      </c>
      <c r="G401" s="832" t="s">
        <v>3319</v>
      </c>
      <c r="H401" s="849"/>
      <c r="I401" s="849"/>
      <c r="J401" s="832"/>
      <c r="K401" s="832"/>
      <c r="L401" s="849">
        <v>2</v>
      </c>
      <c r="M401" s="849">
        <v>422.22</v>
      </c>
      <c r="N401" s="832">
        <v>1</v>
      </c>
      <c r="O401" s="832">
        <v>211.11</v>
      </c>
      <c r="P401" s="849">
        <v>17</v>
      </c>
      <c r="Q401" s="849">
        <v>3588.8900000000008</v>
      </c>
      <c r="R401" s="837">
        <v>8.5000473686703621</v>
      </c>
      <c r="S401" s="850">
        <v>211.11117647058828</v>
      </c>
    </row>
    <row r="402" spans="1:19" ht="14.4" customHeight="1" x14ac:dyDescent="0.3">
      <c r="A402" s="831"/>
      <c r="B402" s="832" t="s">
        <v>3272</v>
      </c>
      <c r="C402" s="832" t="s">
        <v>592</v>
      </c>
      <c r="D402" s="832" t="s">
        <v>1429</v>
      </c>
      <c r="E402" s="832" t="s">
        <v>3269</v>
      </c>
      <c r="F402" s="832" t="s">
        <v>3320</v>
      </c>
      <c r="G402" s="832" t="s">
        <v>3321</v>
      </c>
      <c r="H402" s="849"/>
      <c r="I402" s="849"/>
      <c r="J402" s="832"/>
      <c r="K402" s="832"/>
      <c r="L402" s="849"/>
      <c r="M402" s="849"/>
      <c r="N402" s="832"/>
      <c r="O402" s="832"/>
      <c r="P402" s="849">
        <v>2</v>
      </c>
      <c r="Q402" s="849">
        <v>1166.6600000000001</v>
      </c>
      <c r="R402" s="837"/>
      <c r="S402" s="850">
        <v>583.33000000000004</v>
      </c>
    </row>
    <row r="403" spans="1:19" ht="14.4" customHeight="1" x14ac:dyDescent="0.3">
      <c r="A403" s="831"/>
      <c r="B403" s="832" t="s">
        <v>3272</v>
      </c>
      <c r="C403" s="832" t="s">
        <v>592</v>
      </c>
      <c r="D403" s="832" t="s">
        <v>1429</v>
      </c>
      <c r="E403" s="832" t="s">
        <v>3269</v>
      </c>
      <c r="F403" s="832" t="s">
        <v>3327</v>
      </c>
      <c r="G403" s="832" t="s">
        <v>3328</v>
      </c>
      <c r="H403" s="849"/>
      <c r="I403" s="849"/>
      <c r="J403" s="832"/>
      <c r="K403" s="832"/>
      <c r="L403" s="849">
        <v>5</v>
      </c>
      <c r="M403" s="849">
        <v>250</v>
      </c>
      <c r="N403" s="832">
        <v>1</v>
      </c>
      <c r="O403" s="832">
        <v>50</v>
      </c>
      <c r="P403" s="849">
        <v>23</v>
      </c>
      <c r="Q403" s="849">
        <v>1150</v>
      </c>
      <c r="R403" s="837">
        <v>4.5999999999999996</v>
      </c>
      <c r="S403" s="850">
        <v>50</v>
      </c>
    </row>
    <row r="404" spans="1:19" ht="14.4" customHeight="1" x14ac:dyDescent="0.3">
      <c r="A404" s="831"/>
      <c r="B404" s="832" t="s">
        <v>3272</v>
      </c>
      <c r="C404" s="832" t="s">
        <v>592</v>
      </c>
      <c r="D404" s="832" t="s">
        <v>1429</v>
      </c>
      <c r="E404" s="832" t="s">
        <v>3269</v>
      </c>
      <c r="F404" s="832" t="s">
        <v>3338</v>
      </c>
      <c r="G404" s="832" t="s">
        <v>3339</v>
      </c>
      <c r="H404" s="849"/>
      <c r="I404" s="849"/>
      <c r="J404" s="832"/>
      <c r="K404" s="832"/>
      <c r="L404" s="849">
        <v>1</v>
      </c>
      <c r="M404" s="849">
        <v>305.56</v>
      </c>
      <c r="N404" s="832">
        <v>1</v>
      </c>
      <c r="O404" s="832">
        <v>305.56</v>
      </c>
      <c r="P404" s="849">
        <v>3</v>
      </c>
      <c r="Q404" s="849">
        <v>916.67000000000007</v>
      </c>
      <c r="R404" s="837">
        <v>2.9999672732032989</v>
      </c>
      <c r="S404" s="850">
        <v>305.55666666666667</v>
      </c>
    </row>
    <row r="405" spans="1:19" ht="14.4" customHeight="1" x14ac:dyDescent="0.3">
      <c r="A405" s="831"/>
      <c r="B405" s="832" t="s">
        <v>3272</v>
      </c>
      <c r="C405" s="832" t="s">
        <v>592</v>
      </c>
      <c r="D405" s="832" t="s">
        <v>1429</v>
      </c>
      <c r="E405" s="832" t="s">
        <v>3269</v>
      </c>
      <c r="F405" s="832" t="s">
        <v>3348</v>
      </c>
      <c r="G405" s="832" t="s">
        <v>3349</v>
      </c>
      <c r="H405" s="849"/>
      <c r="I405" s="849"/>
      <c r="J405" s="832"/>
      <c r="K405" s="832"/>
      <c r="L405" s="849">
        <v>1</v>
      </c>
      <c r="M405" s="849">
        <v>77.78</v>
      </c>
      <c r="N405" s="832">
        <v>1</v>
      </c>
      <c r="O405" s="832">
        <v>77.78</v>
      </c>
      <c r="P405" s="849">
        <v>3</v>
      </c>
      <c r="Q405" s="849">
        <v>233.34</v>
      </c>
      <c r="R405" s="837">
        <v>3</v>
      </c>
      <c r="S405" s="850">
        <v>77.78</v>
      </c>
    </row>
    <row r="406" spans="1:19" ht="14.4" customHeight="1" x14ac:dyDescent="0.3">
      <c r="A406" s="831"/>
      <c r="B406" s="832" t="s">
        <v>3272</v>
      </c>
      <c r="C406" s="832" t="s">
        <v>592</v>
      </c>
      <c r="D406" s="832" t="s">
        <v>1429</v>
      </c>
      <c r="E406" s="832" t="s">
        <v>3269</v>
      </c>
      <c r="F406" s="832" t="s">
        <v>3354</v>
      </c>
      <c r="G406" s="832" t="s">
        <v>3355</v>
      </c>
      <c r="H406" s="849"/>
      <c r="I406" s="849"/>
      <c r="J406" s="832"/>
      <c r="K406" s="832"/>
      <c r="L406" s="849">
        <v>3</v>
      </c>
      <c r="M406" s="849">
        <v>283.33</v>
      </c>
      <c r="N406" s="832">
        <v>1</v>
      </c>
      <c r="O406" s="832">
        <v>94.443333333333328</v>
      </c>
      <c r="P406" s="849">
        <v>21</v>
      </c>
      <c r="Q406" s="849">
        <v>1983.33</v>
      </c>
      <c r="R406" s="837">
        <v>7.0000705890657535</v>
      </c>
      <c r="S406" s="850">
        <v>94.444285714285712</v>
      </c>
    </row>
    <row r="407" spans="1:19" ht="14.4" customHeight="1" x14ac:dyDescent="0.3">
      <c r="A407" s="831"/>
      <c r="B407" s="832" t="s">
        <v>3272</v>
      </c>
      <c r="C407" s="832" t="s">
        <v>592</v>
      </c>
      <c r="D407" s="832" t="s">
        <v>1429</v>
      </c>
      <c r="E407" s="832" t="s">
        <v>3269</v>
      </c>
      <c r="F407" s="832" t="s">
        <v>3358</v>
      </c>
      <c r="G407" s="832" t="s">
        <v>3359</v>
      </c>
      <c r="H407" s="849"/>
      <c r="I407" s="849"/>
      <c r="J407" s="832"/>
      <c r="K407" s="832"/>
      <c r="L407" s="849"/>
      <c r="M407" s="849"/>
      <c r="N407" s="832"/>
      <c r="O407" s="832"/>
      <c r="P407" s="849">
        <v>6</v>
      </c>
      <c r="Q407" s="849">
        <v>580.01</v>
      </c>
      <c r="R407" s="837"/>
      <c r="S407" s="850">
        <v>96.668333333333337</v>
      </c>
    </row>
    <row r="408" spans="1:19" ht="14.4" customHeight="1" x14ac:dyDescent="0.3">
      <c r="A408" s="831"/>
      <c r="B408" s="832" t="s">
        <v>3272</v>
      </c>
      <c r="C408" s="832" t="s">
        <v>592</v>
      </c>
      <c r="D408" s="832" t="s">
        <v>1429</v>
      </c>
      <c r="E408" s="832" t="s">
        <v>3269</v>
      </c>
      <c r="F408" s="832" t="s">
        <v>3364</v>
      </c>
      <c r="G408" s="832" t="s">
        <v>3365</v>
      </c>
      <c r="H408" s="849"/>
      <c r="I408" s="849"/>
      <c r="J408" s="832"/>
      <c r="K408" s="832"/>
      <c r="L408" s="849"/>
      <c r="M408" s="849"/>
      <c r="N408" s="832"/>
      <c r="O408" s="832"/>
      <c r="P408" s="849">
        <v>1</v>
      </c>
      <c r="Q408" s="849">
        <v>1283.33</v>
      </c>
      <c r="R408" s="837"/>
      <c r="S408" s="850">
        <v>1283.33</v>
      </c>
    </row>
    <row r="409" spans="1:19" ht="14.4" customHeight="1" x14ac:dyDescent="0.3">
      <c r="A409" s="831"/>
      <c r="B409" s="832" t="s">
        <v>3272</v>
      </c>
      <c r="C409" s="832" t="s">
        <v>592</v>
      </c>
      <c r="D409" s="832" t="s">
        <v>1429</v>
      </c>
      <c r="E409" s="832" t="s">
        <v>3269</v>
      </c>
      <c r="F409" s="832" t="s">
        <v>3368</v>
      </c>
      <c r="G409" s="832" t="s">
        <v>3369</v>
      </c>
      <c r="H409" s="849"/>
      <c r="I409" s="849"/>
      <c r="J409" s="832"/>
      <c r="K409" s="832"/>
      <c r="L409" s="849">
        <v>1</v>
      </c>
      <c r="M409" s="849">
        <v>116.67</v>
      </c>
      <c r="N409" s="832">
        <v>1</v>
      </c>
      <c r="O409" s="832">
        <v>116.67</v>
      </c>
      <c r="P409" s="849">
        <v>6</v>
      </c>
      <c r="Q409" s="849">
        <v>700</v>
      </c>
      <c r="R409" s="837">
        <v>5.999828576326391</v>
      </c>
      <c r="S409" s="850">
        <v>116.66666666666667</v>
      </c>
    </row>
    <row r="410" spans="1:19" ht="14.4" customHeight="1" x14ac:dyDescent="0.3">
      <c r="A410" s="831"/>
      <c r="B410" s="832" t="s">
        <v>3272</v>
      </c>
      <c r="C410" s="832" t="s">
        <v>592</v>
      </c>
      <c r="D410" s="832" t="s">
        <v>1429</v>
      </c>
      <c r="E410" s="832" t="s">
        <v>3269</v>
      </c>
      <c r="F410" s="832" t="s">
        <v>3270</v>
      </c>
      <c r="G410" s="832" t="s">
        <v>3271</v>
      </c>
      <c r="H410" s="849"/>
      <c r="I410" s="849"/>
      <c r="J410" s="832"/>
      <c r="K410" s="832"/>
      <c r="L410" s="849">
        <v>17</v>
      </c>
      <c r="M410" s="849">
        <v>5855.5599999999995</v>
      </c>
      <c r="N410" s="832">
        <v>1</v>
      </c>
      <c r="O410" s="832">
        <v>344.44470588235293</v>
      </c>
      <c r="P410" s="849">
        <v>87</v>
      </c>
      <c r="Q410" s="849">
        <v>29966.67</v>
      </c>
      <c r="R410" s="837">
        <v>5.1176437437239137</v>
      </c>
      <c r="S410" s="850">
        <v>344.44448275862067</v>
      </c>
    </row>
    <row r="411" spans="1:19" ht="14.4" customHeight="1" x14ac:dyDescent="0.3">
      <c r="A411" s="831"/>
      <c r="B411" s="832" t="s">
        <v>3272</v>
      </c>
      <c r="C411" s="832" t="s">
        <v>592</v>
      </c>
      <c r="D411" s="832" t="s">
        <v>1430</v>
      </c>
      <c r="E411" s="832" t="s">
        <v>3269</v>
      </c>
      <c r="F411" s="832" t="s">
        <v>3302</v>
      </c>
      <c r="G411" s="832" t="s">
        <v>3303</v>
      </c>
      <c r="H411" s="849"/>
      <c r="I411" s="849"/>
      <c r="J411" s="832"/>
      <c r="K411" s="832"/>
      <c r="L411" s="849">
        <v>4</v>
      </c>
      <c r="M411" s="849">
        <v>311.12</v>
      </c>
      <c r="N411" s="832">
        <v>1</v>
      </c>
      <c r="O411" s="832">
        <v>77.78</v>
      </c>
      <c r="P411" s="849">
        <v>14</v>
      </c>
      <c r="Q411" s="849">
        <v>1088.8900000000001</v>
      </c>
      <c r="R411" s="837">
        <v>3.4999035741835951</v>
      </c>
      <c r="S411" s="850">
        <v>77.777857142857144</v>
      </c>
    </row>
    <row r="412" spans="1:19" ht="14.4" customHeight="1" x14ac:dyDescent="0.3">
      <c r="A412" s="831"/>
      <c r="B412" s="832" t="s">
        <v>3272</v>
      </c>
      <c r="C412" s="832" t="s">
        <v>592</v>
      </c>
      <c r="D412" s="832" t="s">
        <v>1430</v>
      </c>
      <c r="E412" s="832" t="s">
        <v>3269</v>
      </c>
      <c r="F412" s="832" t="s">
        <v>3306</v>
      </c>
      <c r="G412" s="832" t="s">
        <v>3307</v>
      </c>
      <c r="H412" s="849"/>
      <c r="I412" s="849"/>
      <c r="J412" s="832"/>
      <c r="K412" s="832"/>
      <c r="L412" s="849">
        <v>6</v>
      </c>
      <c r="M412" s="849">
        <v>700</v>
      </c>
      <c r="N412" s="832">
        <v>1</v>
      </c>
      <c r="O412" s="832">
        <v>116.66666666666667</v>
      </c>
      <c r="P412" s="849">
        <v>28</v>
      </c>
      <c r="Q412" s="849">
        <v>3266.67</v>
      </c>
      <c r="R412" s="837">
        <v>4.666671428571429</v>
      </c>
      <c r="S412" s="850">
        <v>116.66678571428572</v>
      </c>
    </row>
    <row r="413" spans="1:19" ht="14.4" customHeight="1" x14ac:dyDescent="0.3">
      <c r="A413" s="831"/>
      <c r="B413" s="832" t="s">
        <v>3272</v>
      </c>
      <c r="C413" s="832" t="s">
        <v>592</v>
      </c>
      <c r="D413" s="832" t="s">
        <v>1430</v>
      </c>
      <c r="E413" s="832" t="s">
        <v>3269</v>
      </c>
      <c r="F413" s="832" t="s">
        <v>3318</v>
      </c>
      <c r="G413" s="832" t="s">
        <v>3319</v>
      </c>
      <c r="H413" s="849"/>
      <c r="I413" s="849"/>
      <c r="J413" s="832"/>
      <c r="K413" s="832"/>
      <c r="L413" s="849">
        <v>3</v>
      </c>
      <c r="M413" s="849">
        <v>633.33000000000004</v>
      </c>
      <c r="N413" s="832">
        <v>1</v>
      </c>
      <c r="O413" s="832">
        <v>211.11</v>
      </c>
      <c r="P413" s="849">
        <v>26</v>
      </c>
      <c r="Q413" s="849">
        <v>5488.880000000001</v>
      </c>
      <c r="R413" s="837">
        <v>8.6666982457802426</v>
      </c>
      <c r="S413" s="850">
        <v>211.11076923076928</v>
      </c>
    </row>
    <row r="414" spans="1:19" ht="14.4" customHeight="1" x14ac:dyDescent="0.3">
      <c r="A414" s="831"/>
      <c r="B414" s="832" t="s">
        <v>3272</v>
      </c>
      <c r="C414" s="832" t="s">
        <v>592</v>
      </c>
      <c r="D414" s="832" t="s">
        <v>1430</v>
      </c>
      <c r="E414" s="832" t="s">
        <v>3269</v>
      </c>
      <c r="F414" s="832" t="s">
        <v>3320</v>
      </c>
      <c r="G414" s="832" t="s">
        <v>3321</v>
      </c>
      <c r="H414" s="849"/>
      <c r="I414" s="849"/>
      <c r="J414" s="832"/>
      <c r="K414" s="832"/>
      <c r="L414" s="849">
        <v>7</v>
      </c>
      <c r="M414" s="849">
        <v>4083.33</v>
      </c>
      <c r="N414" s="832">
        <v>1</v>
      </c>
      <c r="O414" s="832">
        <v>583.33285714285716</v>
      </c>
      <c r="P414" s="849">
        <v>22</v>
      </c>
      <c r="Q414" s="849">
        <v>12833.34</v>
      </c>
      <c r="R414" s="837">
        <v>3.1428613411112991</v>
      </c>
      <c r="S414" s="850">
        <v>583.3336363636364</v>
      </c>
    </row>
    <row r="415" spans="1:19" ht="14.4" customHeight="1" x14ac:dyDescent="0.3">
      <c r="A415" s="831"/>
      <c r="B415" s="832" t="s">
        <v>3272</v>
      </c>
      <c r="C415" s="832" t="s">
        <v>592</v>
      </c>
      <c r="D415" s="832" t="s">
        <v>1430</v>
      </c>
      <c r="E415" s="832" t="s">
        <v>3269</v>
      </c>
      <c r="F415" s="832" t="s">
        <v>3327</v>
      </c>
      <c r="G415" s="832" t="s">
        <v>3328</v>
      </c>
      <c r="H415" s="849"/>
      <c r="I415" s="849"/>
      <c r="J415" s="832"/>
      <c r="K415" s="832"/>
      <c r="L415" s="849">
        <v>2</v>
      </c>
      <c r="M415" s="849">
        <v>100</v>
      </c>
      <c r="N415" s="832">
        <v>1</v>
      </c>
      <c r="O415" s="832">
        <v>50</v>
      </c>
      <c r="P415" s="849">
        <v>41</v>
      </c>
      <c r="Q415" s="849">
        <v>2050</v>
      </c>
      <c r="R415" s="837">
        <v>20.5</v>
      </c>
      <c r="S415" s="850">
        <v>50</v>
      </c>
    </row>
    <row r="416" spans="1:19" ht="14.4" customHeight="1" x14ac:dyDescent="0.3">
      <c r="A416" s="831"/>
      <c r="B416" s="832" t="s">
        <v>3272</v>
      </c>
      <c r="C416" s="832" t="s">
        <v>592</v>
      </c>
      <c r="D416" s="832" t="s">
        <v>1430</v>
      </c>
      <c r="E416" s="832" t="s">
        <v>3269</v>
      </c>
      <c r="F416" s="832" t="s">
        <v>3338</v>
      </c>
      <c r="G416" s="832" t="s">
        <v>3339</v>
      </c>
      <c r="H416" s="849"/>
      <c r="I416" s="849"/>
      <c r="J416" s="832"/>
      <c r="K416" s="832"/>
      <c r="L416" s="849"/>
      <c r="M416" s="849"/>
      <c r="N416" s="832"/>
      <c r="O416" s="832"/>
      <c r="P416" s="849">
        <v>1</v>
      </c>
      <c r="Q416" s="849">
        <v>305.56</v>
      </c>
      <c r="R416" s="837"/>
      <c r="S416" s="850">
        <v>305.56</v>
      </c>
    </row>
    <row r="417" spans="1:19" ht="14.4" customHeight="1" x14ac:dyDescent="0.3">
      <c r="A417" s="831"/>
      <c r="B417" s="832" t="s">
        <v>3272</v>
      </c>
      <c r="C417" s="832" t="s">
        <v>592</v>
      </c>
      <c r="D417" s="832" t="s">
        <v>1430</v>
      </c>
      <c r="E417" s="832" t="s">
        <v>3269</v>
      </c>
      <c r="F417" s="832" t="s">
        <v>3348</v>
      </c>
      <c r="G417" s="832" t="s">
        <v>3349</v>
      </c>
      <c r="H417" s="849"/>
      <c r="I417" s="849"/>
      <c r="J417" s="832"/>
      <c r="K417" s="832"/>
      <c r="L417" s="849"/>
      <c r="M417" s="849"/>
      <c r="N417" s="832"/>
      <c r="O417" s="832"/>
      <c r="P417" s="849">
        <v>1</v>
      </c>
      <c r="Q417" s="849">
        <v>77.78</v>
      </c>
      <c r="R417" s="837"/>
      <c r="S417" s="850">
        <v>77.78</v>
      </c>
    </row>
    <row r="418" spans="1:19" ht="14.4" customHeight="1" x14ac:dyDescent="0.3">
      <c r="A418" s="831"/>
      <c r="B418" s="832" t="s">
        <v>3272</v>
      </c>
      <c r="C418" s="832" t="s">
        <v>592</v>
      </c>
      <c r="D418" s="832" t="s">
        <v>1430</v>
      </c>
      <c r="E418" s="832" t="s">
        <v>3269</v>
      </c>
      <c r="F418" s="832" t="s">
        <v>3354</v>
      </c>
      <c r="G418" s="832" t="s">
        <v>3355</v>
      </c>
      <c r="H418" s="849"/>
      <c r="I418" s="849"/>
      <c r="J418" s="832"/>
      <c r="K418" s="832"/>
      <c r="L418" s="849">
        <v>11</v>
      </c>
      <c r="M418" s="849">
        <v>1038.8899999999999</v>
      </c>
      <c r="N418" s="832">
        <v>1</v>
      </c>
      <c r="O418" s="832">
        <v>94.444545454545448</v>
      </c>
      <c r="P418" s="849">
        <v>47</v>
      </c>
      <c r="Q418" s="849">
        <v>4438.8899999999994</v>
      </c>
      <c r="R418" s="837">
        <v>4.2727237724879439</v>
      </c>
      <c r="S418" s="850">
        <v>94.444468085106365</v>
      </c>
    </row>
    <row r="419" spans="1:19" ht="14.4" customHeight="1" x14ac:dyDescent="0.3">
      <c r="A419" s="831"/>
      <c r="B419" s="832" t="s">
        <v>3272</v>
      </c>
      <c r="C419" s="832" t="s">
        <v>592</v>
      </c>
      <c r="D419" s="832" t="s">
        <v>1430</v>
      </c>
      <c r="E419" s="832" t="s">
        <v>3269</v>
      </c>
      <c r="F419" s="832" t="s">
        <v>3358</v>
      </c>
      <c r="G419" s="832" t="s">
        <v>3359</v>
      </c>
      <c r="H419" s="849"/>
      <c r="I419" s="849"/>
      <c r="J419" s="832"/>
      <c r="K419" s="832"/>
      <c r="L419" s="849">
        <v>1</v>
      </c>
      <c r="M419" s="849">
        <v>96.67</v>
      </c>
      <c r="N419" s="832">
        <v>1</v>
      </c>
      <c r="O419" s="832">
        <v>96.67</v>
      </c>
      <c r="P419" s="849">
        <v>8</v>
      </c>
      <c r="Q419" s="849">
        <v>773.33</v>
      </c>
      <c r="R419" s="837">
        <v>7.999689665873591</v>
      </c>
      <c r="S419" s="850">
        <v>96.666250000000005</v>
      </c>
    </row>
    <row r="420" spans="1:19" ht="14.4" customHeight="1" x14ac:dyDescent="0.3">
      <c r="A420" s="831"/>
      <c r="B420" s="832" t="s">
        <v>3272</v>
      </c>
      <c r="C420" s="832" t="s">
        <v>592</v>
      </c>
      <c r="D420" s="832" t="s">
        <v>1430</v>
      </c>
      <c r="E420" s="832" t="s">
        <v>3269</v>
      </c>
      <c r="F420" s="832" t="s">
        <v>3364</v>
      </c>
      <c r="G420" s="832" t="s">
        <v>3365</v>
      </c>
      <c r="H420" s="849"/>
      <c r="I420" s="849"/>
      <c r="J420" s="832"/>
      <c r="K420" s="832"/>
      <c r="L420" s="849">
        <v>1</v>
      </c>
      <c r="M420" s="849">
        <v>1283.33</v>
      </c>
      <c r="N420" s="832">
        <v>1</v>
      </c>
      <c r="O420" s="832">
        <v>1283.33</v>
      </c>
      <c r="P420" s="849">
        <v>1</v>
      </c>
      <c r="Q420" s="849">
        <v>1283.33</v>
      </c>
      <c r="R420" s="837">
        <v>1</v>
      </c>
      <c r="S420" s="850">
        <v>1283.33</v>
      </c>
    </row>
    <row r="421" spans="1:19" ht="14.4" customHeight="1" x14ac:dyDescent="0.3">
      <c r="A421" s="831"/>
      <c r="B421" s="832" t="s">
        <v>3272</v>
      </c>
      <c r="C421" s="832" t="s">
        <v>592</v>
      </c>
      <c r="D421" s="832" t="s">
        <v>1430</v>
      </c>
      <c r="E421" s="832" t="s">
        <v>3269</v>
      </c>
      <c r="F421" s="832" t="s">
        <v>3368</v>
      </c>
      <c r="G421" s="832" t="s">
        <v>3369</v>
      </c>
      <c r="H421" s="849"/>
      <c r="I421" s="849"/>
      <c r="J421" s="832"/>
      <c r="K421" s="832"/>
      <c r="L421" s="849"/>
      <c r="M421" s="849"/>
      <c r="N421" s="832"/>
      <c r="O421" s="832"/>
      <c r="P421" s="849">
        <v>3</v>
      </c>
      <c r="Q421" s="849">
        <v>350</v>
      </c>
      <c r="R421" s="837"/>
      <c r="S421" s="850">
        <v>116.66666666666667</v>
      </c>
    </row>
    <row r="422" spans="1:19" ht="14.4" customHeight="1" x14ac:dyDescent="0.3">
      <c r="A422" s="831"/>
      <c r="B422" s="832" t="s">
        <v>3272</v>
      </c>
      <c r="C422" s="832" t="s">
        <v>592</v>
      </c>
      <c r="D422" s="832" t="s">
        <v>1430</v>
      </c>
      <c r="E422" s="832" t="s">
        <v>3269</v>
      </c>
      <c r="F422" s="832" t="s">
        <v>3270</v>
      </c>
      <c r="G422" s="832" t="s">
        <v>3271</v>
      </c>
      <c r="H422" s="849"/>
      <c r="I422" s="849"/>
      <c r="J422" s="832"/>
      <c r="K422" s="832"/>
      <c r="L422" s="849">
        <v>23</v>
      </c>
      <c r="M422" s="849">
        <v>7922.23</v>
      </c>
      <c r="N422" s="832">
        <v>1</v>
      </c>
      <c r="O422" s="832">
        <v>344.44478260869562</v>
      </c>
      <c r="P422" s="849">
        <v>127</v>
      </c>
      <c r="Q422" s="849">
        <v>43744.45</v>
      </c>
      <c r="R422" s="837">
        <v>5.5217344106394286</v>
      </c>
      <c r="S422" s="850">
        <v>344.44448818897638</v>
      </c>
    </row>
    <row r="423" spans="1:19" ht="14.4" customHeight="1" x14ac:dyDescent="0.3">
      <c r="A423" s="831"/>
      <c r="B423" s="832" t="s">
        <v>3272</v>
      </c>
      <c r="C423" s="832" t="s">
        <v>592</v>
      </c>
      <c r="D423" s="832" t="s">
        <v>1431</v>
      </c>
      <c r="E423" s="832" t="s">
        <v>3269</v>
      </c>
      <c r="F423" s="832" t="s">
        <v>3302</v>
      </c>
      <c r="G423" s="832" t="s">
        <v>3303</v>
      </c>
      <c r="H423" s="849"/>
      <c r="I423" s="849"/>
      <c r="J423" s="832"/>
      <c r="K423" s="832"/>
      <c r="L423" s="849"/>
      <c r="M423" s="849"/>
      <c r="N423" s="832"/>
      <c r="O423" s="832"/>
      <c r="P423" s="849">
        <v>23</v>
      </c>
      <c r="Q423" s="849">
        <v>1788.8899999999999</v>
      </c>
      <c r="R423" s="837"/>
      <c r="S423" s="850">
        <v>77.777826086956523</v>
      </c>
    </row>
    <row r="424" spans="1:19" ht="14.4" customHeight="1" x14ac:dyDescent="0.3">
      <c r="A424" s="831"/>
      <c r="B424" s="832" t="s">
        <v>3272</v>
      </c>
      <c r="C424" s="832" t="s">
        <v>592</v>
      </c>
      <c r="D424" s="832" t="s">
        <v>1431</v>
      </c>
      <c r="E424" s="832" t="s">
        <v>3269</v>
      </c>
      <c r="F424" s="832" t="s">
        <v>3306</v>
      </c>
      <c r="G424" s="832" t="s">
        <v>3307</v>
      </c>
      <c r="H424" s="849"/>
      <c r="I424" s="849"/>
      <c r="J424" s="832"/>
      <c r="K424" s="832"/>
      <c r="L424" s="849"/>
      <c r="M424" s="849"/>
      <c r="N424" s="832"/>
      <c r="O424" s="832"/>
      <c r="P424" s="849">
        <v>33</v>
      </c>
      <c r="Q424" s="849">
        <v>3849.99</v>
      </c>
      <c r="R424" s="837"/>
      <c r="S424" s="850">
        <v>116.66636363636363</v>
      </c>
    </row>
    <row r="425" spans="1:19" ht="14.4" customHeight="1" x14ac:dyDescent="0.3">
      <c r="A425" s="831"/>
      <c r="B425" s="832" t="s">
        <v>3272</v>
      </c>
      <c r="C425" s="832" t="s">
        <v>592</v>
      </c>
      <c r="D425" s="832" t="s">
        <v>1431</v>
      </c>
      <c r="E425" s="832" t="s">
        <v>3269</v>
      </c>
      <c r="F425" s="832" t="s">
        <v>3318</v>
      </c>
      <c r="G425" s="832" t="s">
        <v>3319</v>
      </c>
      <c r="H425" s="849"/>
      <c r="I425" s="849"/>
      <c r="J425" s="832"/>
      <c r="K425" s="832"/>
      <c r="L425" s="849"/>
      <c r="M425" s="849"/>
      <c r="N425" s="832"/>
      <c r="O425" s="832"/>
      <c r="P425" s="849">
        <v>7</v>
      </c>
      <c r="Q425" s="849">
        <v>1477.77</v>
      </c>
      <c r="R425" s="837"/>
      <c r="S425" s="850">
        <v>211.10999999999999</v>
      </c>
    </row>
    <row r="426" spans="1:19" ht="14.4" customHeight="1" x14ac:dyDescent="0.3">
      <c r="A426" s="831"/>
      <c r="B426" s="832" t="s">
        <v>3272</v>
      </c>
      <c r="C426" s="832" t="s">
        <v>592</v>
      </c>
      <c r="D426" s="832" t="s">
        <v>1431</v>
      </c>
      <c r="E426" s="832" t="s">
        <v>3269</v>
      </c>
      <c r="F426" s="832" t="s">
        <v>3320</v>
      </c>
      <c r="G426" s="832" t="s">
        <v>3321</v>
      </c>
      <c r="H426" s="849"/>
      <c r="I426" s="849"/>
      <c r="J426" s="832"/>
      <c r="K426" s="832"/>
      <c r="L426" s="849"/>
      <c r="M426" s="849"/>
      <c r="N426" s="832"/>
      <c r="O426" s="832"/>
      <c r="P426" s="849">
        <v>4</v>
      </c>
      <c r="Q426" s="849">
        <v>2333.33</v>
      </c>
      <c r="R426" s="837"/>
      <c r="S426" s="850">
        <v>583.33249999999998</v>
      </c>
    </row>
    <row r="427" spans="1:19" ht="14.4" customHeight="1" x14ac:dyDescent="0.3">
      <c r="A427" s="831"/>
      <c r="B427" s="832" t="s">
        <v>3272</v>
      </c>
      <c r="C427" s="832" t="s">
        <v>592</v>
      </c>
      <c r="D427" s="832" t="s">
        <v>1431</v>
      </c>
      <c r="E427" s="832" t="s">
        <v>3269</v>
      </c>
      <c r="F427" s="832" t="s">
        <v>3322</v>
      </c>
      <c r="G427" s="832" t="s">
        <v>3323</v>
      </c>
      <c r="H427" s="849"/>
      <c r="I427" s="849"/>
      <c r="J427" s="832"/>
      <c r="K427" s="832"/>
      <c r="L427" s="849"/>
      <c r="M427" s="849"/>
      <c r="N427" s="832"/>
      <c r="O427" s="832"/>
      <c r="P427" s="849">
        <v>1</v>
      </c>
      <c r="Q427" s="849">
        <v>466.67</v>
      </c>
      <c r="R427" s="837"/>
      <c r="S427" s="850">
        <v>466.67</v>
      </c>
    </row>
    <row r="428" spans="1:19" ht="14.4" customHeight="1" x14ac:dyDescent="0.3">
      <c r="A428" s="831"/>
      <c r="B428" s="832" t="s">
        <v>3272</v>
      </c>
      <c r="C428" s="832" t="s">
        <v>592</v>
      </c>
      <c r="D428" s="832" t="s">
        <v>1431</v>
      </c>
      <c r="E428" s="832" t="s">
        <v>3269</v>
      </c>
      <c r="F428" s="832" t="s">
        <v>3327</v>
      </c>
      <c r="G428" s="832" t="s">
        <v>3328</v>
      </c>
      <c r="H428" s="849"/>
      <c r="I428" s="849"/>
      <c r="J428" s="832"/>
      <c r="K428" s="832"/>
      <c r="L428" s="849"/>
      <c r="M428" s="849"/>
      <c r="N428" s="832"/>
      <c r="O428" s="832"/>
      <c r="P428" s="849">
        <v>19</v>
      </c>
      <c r="Q428" s="849">
        <v>950</v>
      </c>
      <c r="R428" s="837"/>
      <c r="S428" s="850">
        <v>50</v>
      </c>
    </row>
    <row r="429" spans="1:19" ht="14.4" customHeight="1" x14ac:dyDescent="0.3">
      <c r="A429" s="831"/>
      <c r="B429" s="832" t="s">
        <v>3272</v>
      </c>
      <c r="C429" s="832" t="s">
        <v>592</v>
      </c>
      <c r="D429" s="832" t="s">
        <v>1431</v>
      </c>
      <c r="E429" s="832" t="s">
        <v>3269</v>
      </c>
      <c r="F429" s="832" t="s">
        <v>3338</v>
      </c>
      <c r="G429" s="832" t="s">
        <v>3339</v>
      </c>
      <c r="H429" s="849"/>
      <c r="I429" s="849"/>
      <c r="J429" s="832"/>
      <c r="K429" s="832"/>
      <c r="L429" s="849"/>
      <c r="M429" s="849"/>
      <c r="N429" s="832"/>
      <c r="O429" s="832"/>
      <c r="P429" s="849">
        <v>1</v>
      </c>
      <c r="Q429" s="849">
        <v>305.56</v>
      </c>
      <c r="R429" s="837"/>
      <c r="S429" s="850">
        <v>305.56</v>
      </c>
    </row>
    <row r="430" spans="1:19" ht="14.4" customHeight="1" x14ac:dyDescent="0.3">
      <c r="A430" s="831"/>
      <c r="B430" s="832" t="s">
        <v>3272</v>
      </c>
      <c r="C430" s="832" t="s">
        <v>592</v>
      </c>
      <c r="D430" s="832" t="s">
        <v>1431</v>
      </c>
      <c r="E430" s="832" t="s">
        <v>3269</v>
      </c>
      <c r="F430" s="832" t="s">
        <v>3354</v>
      </c>
      <c r="G430" s="832" t="s">
        <v>3355</v>
      </c>
      <c r="H430" s="849"/>
      <c r="I430" s="849"/>
      <c r="J430" s="832"/>
      <c r="K430" s="832"/>
      <c r="L430" s="849"/>
      <c r="M430" s="849"/>
      <c r="N430" s="832"/>
      <c r="O430" s="832"/>
      <c r="P430" s="849">
        <v>3</v>
      </c>
      <c r="Q430" s="849">
        <v>283.32</v>
      </c>
      <c r="R430" s="837"/>
      <c r="S430" s="850">
        <v>94.44</v>
      </c>
    </row>
    <row r="431" spans="1:19" ht="14.4" customHeight="1" x14ac:dyDescent="0.3">
      <c r="A431" s="831"/>
      <c r="B431" s="832" t="s">
        <v>3272</v>
      </c>
      <c r="C431" s="832" t="s">
        <v>592</v>
      </c>
      <c r="D431" s="832" t="s">
        <v>1431</v>
      </c>
      <c r="E431" s="832" t="s">
        <v>3269</v>
      </c>
      <c r="F431" s="832" t="s">
        <v>3358</v>
      </c>
      <c r="G431" s="832" t="s">
        <v>3359</v>
      </c>
      <c r="H431" s="849"/>
      <c r="I431" s="849"/>
      <c r="J431" s="832"/>
      <c r="K431" s="832"/>
      <c r="L431" s="849"/>
      <c r="M431" s="849"/>
      <c r="N431" s="832"/>
      <c r="O431" s="832"/>
      <c r="P431" s="849">
        <v>1</v>
      </c>
      <c r="Q431" s="849">
        <v>96.67</v>
      </c>
      <c r="R431" s="837"/>
      <c r="S431" s="850">
        <v>96.67</v>
      </c>
    </row>
    <row r="432" spans="1:19" ht="14.4" customHeight="1" x14ac:dyDescent="0.3">
      <c r="A432" s="831"/>
      <c r="B432" s="832" t="s">
        <v>3272</v>
      </c>
      <c r="C432" s="832" t="s">
        <v>592</v>
      </c>
      <c r="D432" s="832" t="s">
        <v>1431</v>
      </c>
      <c r="E432" s="832" t="s">
        <v>3269</v>
      </c>
      <c r="F432" s="832" t="s">
        <v>3368</v>
      </c>
      <c r="G432" s="832" t="s">
        <v>3369</v>
      </c>
      <c r="H432" s="849"/>
      <c r="I432" s="849"/>
      <c r="J432" s="832"/>
      <c r="K432" s="832"/>
      <c r="L432" s="849"/>
      <c r="M432" s="849"/>
      <c r="N432" s="832"/>
      <c r="O432" s="832"/>
      <c r="P432" s="849">
        <v>1</v>
      </c>
      <c r="Q432" s="849">
        <v>116.67</v>
      </c>
      <c r="R432" s="837"/>
      <c r="S432" s="850">
        <v>116.67</v>
      </c>
    </row>
    <row r="433" spans="1:19" ht="14.4" customHeight="1" x14ac:dyDescent="0.3">
      <c r="A433" s="831"/>
      <c r="B433" s="832" t="s">
        <v>3272</v>
      </c>
      <c r="C433" s="832" t="s">
        <v>592</v>
      </c>
      <c r="D433" s="832" t="s">
        <v>1431</v>
      </c>
      <c r="E433" s="832" t="s">
        <v>3269</v>
      </c>
      <c r="F433" s="832" t="s">
        <v>3270</v>
      </c>
      <c r="G433" s="832" t="s">
        <v>3271</v>
      </c>
      <c r="H433" s="849"/>
      <c r="I433" s="849"/>
      <c r="J433" s="832"/>
      <c r="K433" s="832"/>
      <c r="L433" s="849">
        <v>0</v>
      </c>
      <c r="M433" s="849">
        <v>0</v>
      </c>
      <c r="N433" s="832"/>
      <c r="O433" s="832"/>
      <c r="P433" s="849">
        <v>68</v>
      </c>
      <c r="Q433" s="849">
        <v>23422.21</v>
      </c>
      <c r="R433" s="837"/>
      <c r="S433" s="850">
        <v>344.44426470588235</v>
      </c>
    </row>
    <row r="434" spans="1:19" ht="14.4" customHeight="1" x14ac:dyDescent="0.3">
      <c r="A434" s="831"/>
      <c r="B434" s="832" t="s">
        <v>3272</v>
      </c>
      <c r="C434" s="832" t="s">
        <v>592</v>
      </c>
      <c r="D434" s="832" t="s">
        <v>1432</v>
      </c>
      <c r="E434" s="832" t="s">
        <v>3269</v>
      </c>
      <c r="F434" s="832" t="s">
        <v>3304</v>
      </c>
      <c r="G434" s="832" t="s">
        <v>3305</v>
      </c>
      <c r="H434" s="849"/>
      <c r="I434" s="849"/>
      <c r="J434" s="832"/>
      <c r="K434" s="832"/>
      <c r="L434" s="849"/>
      <c r="M434" s="849"/>
      <c r="N434" s="832"/>
      <c r="O434" s="832"/>
      <c r="P434" s="849">
        <v>4</v>
      </c>
      <c r="Q434" s="849">
        <v>1000</v>
      </c>
      <c r="R434" s="837"/>
      <c r="S434" s="850">
        <v>250</v>
      </c>
    </row>
    <row r="435" spans="1:19" ht="14.4" customHeight="1" x14ac:dyDescent="0.3">
      <c r="A435" s="831"/>
      <c r="B435" s="832" t="s">
        <v>3272</v>
      </c>
      <c r="C435" s="832" t="s">
        <v>592</v>
      </c>
      <c r="D435" s="832" t="s">
        <v>1432</v>
      </c>
      <c r="E435" s="832" t="s">
        <v>3269</v>
      </c>
      <c r="F435" s="832" t="s">
        <v>3306</v>
      </c>
      <c r="G435" s="832" t="s">
        <v>3307</v>
      </c>
      <c r="H435" s="849"/>
      <c r="I435" s="849"/>
      <c r="J435" s="832"/>
      <c r="K435" s="832"/>
      <c r="L435" s="849">
        <v>3</v>
      </c>
      <c r="M435" s="849">
        <v>350</v>
      </c>
      <c r="N435" s="832">
        <v>1</v>
      </c>
      <c r="O435" s="832">
        <v>116.66666666666667</v>
      </c>
      <c r="P435" s="849">
        <v>8</v>
      </c>
      <c r="Q435" s="849">
        <v>933.34</v>
      </c>
      <c r="R435" s="837">
        <v>2.6666857142857143</v>
      </c>
      <c r="S435" s="850">
        <v>116.6675</v>
      </c>
    </row>
    <row r="436" spans="1:19" ht="14.4" customHeight="1" x14ac:dyDescent="0.3">
      <c r="A436" s="831"/>
      <c r="B436" s="832" t="s">
        <v>3272</v>
      </c>
      <c r="C436" s="832" t="s">
        <v>592</v>
      </c>
      <c r="D436" s="832" t="s">
        <v>1432</v>
      </c>
      <c r="E436" s="832" t="s">
        <v>3269</v>
      </c>
      <c r="F436" s="832" t="s">
        <v>3318</v>
      </c>
      <c r="G436" s="832" t="s">
        <v>3319</v>
      </c>
      <c r="H436" s="849"/>
      <c r="I436" s="849"/>
      <c r="J436" s="832"/>
      <c r="K436" s="832"/>
      <c r="L436" s="849"/>
      <c r="M436" s="849"/>
      <c r="N436" s="832"/>
      <c r="O436" s="832"/>
      <c r="P436" s="849">
        <v>5</v>
      </c>
      <c r="Q436" s="849">
        <v>1055.5500000000002</v>
      </c>
      <c r="R436" s="837"/>
      <c r="S436" s="850">
        <v>211.11000000000004</v>
      </c>
    </row>
    <row r="437" spans="1:19" ht="14.4" customHeight="1" x14ac:dyDescent="0.3">
      <c r="A437" s="831"/>
      <c r="B437" s="832" t="s">
        <v>3272</v>
      </c>
      <c r="C437" s="832" t="s">
        <v>592</v>
      </c>
      <c r="D437" s="832" t="s">
        <v>1432</v>
      </c>
      <c r="E437" s="832" t="s">
        <v>3269</v>
      </c>
      <c r="F437" s="832" t="s">
        <v>3320</v>
      </c>
      <c r="G437" s="832" t="s">
        <v>3321</v>
      </c>
      <c r="H437" s="849"/>
      <c r="I437" s="849"/>
      <c r="J437" s="832"/>
      <c r="K437" s="832"/>
      <c r="L437" s="849"/>
      <c r="M437" s="849"/>
      <c r="N437" s="832"/>
      <c r="O437" s="832"/>
      <c r="P437" s="849">
        <v>4</v>
      </c>
      <c r="Q437" s="849">
        <v>2333.34</v>
      </c>
      <c r="R437" s="837"/>
      <c r="S437" s="850">
        <v>583.33500000000004</v>
      </c>
    </row>
    <row r="438" spans="1:19" ht="14.4" customHeight="1" x14ac:dyDescent="0.3">
      <c r="A438" s="831"/>
      <c r="B438" s="832" t="s">
        <v>3272</v>
      </c>
      <c r="C438" s="832" t="s">
        <v>592</v>
      </c>
      <c r="D438" s="832" t="s">
        <v>1432</v>
      </c>
      <c r="E438" s="832" t="s">
        <v>3269</v>
      </c>
      <c r="F438" s="832" t="s">
        <v>3327</v>
      </c>
      <c r="G438" s="832" t="s">
        <v>3328</v>
      </c>
      <c r="H438" s="849"/>
      <c r="I438" s="849"/>
      <c r="J438" s="832"/>
      <c r="K438" s="832"/>
      <c r="L438" s="849"/>
      <c r="M438" s="849"/>
      <c r="N438" s="832"/>
      <c r="O438" s="832"/>
      <c r="P438" s="849">
        <v>19</v>
      </c>
      <c r="Q438" s="849">
        <v>950</v>
      </c>
      <c r="R438" s="837"/>
      <c r="S438" s="850">
        <v>50</v>
      </c>
    </row>
    <row r="439" spans="1:19" ht="14.4" customHeight="1" x14ac:dyDescent="0.3">
      <c r="A439" s="831"/>
      <c r="B439" s="832" t="s">
        <v>3272</v>
      </c>
      <c r="C439" s="832" t="s">
        <v>592</v>
      </c>
      <c r="D439" s="832" t="s">
        <v>1432</v>
      </c>
      <c r="E439" s="832" t="s">
        <v>3269</v>
      </c>
      <c r="F439" s="832" t="s">
        <v>3338</v>
      </c>
      <c r="G439" s="832" t="s">
        <v>3339</v>
      </c>
      <c r="H439" s="849"/>
      <c r="I439" s="849"/>
      <c r="J439" s="832"/>
      <c r="K439" s="832"/>
      <c r="L439" s="849">
        <v>2</v>
      </c>
      <c r="M439" s="849">
        <v>611.12</v>
      </c>
      <c r="N439" s="832">
        <v>1</v>
      </c>
      <c r="O439" s="832">
        <v>305.56</v>
      </c>
      <c r="P439" s="849">
        <v>6</v>
      </c>
      <c r="Q439" s="849">
        <v>1833.34</v>
      </c>
      <c r="R439" s="837">
        <v>2.9999672732032989</v>
      </c>
      <c r="S439" s="850">
        <v>305.55666666666667</v>
      </c>
    </row>
    <row r="440" spans="1:19" ht="14.4" customHeight="1" x14ac:dyDescent="0.3">
      <c r="A440" s="831"/>
      <c r="B440" s="832" t="s">
        <v>3272</v>
      </c>
      <c r="C440" s="832" t="s">
        <v>592</v>
      </c>
      <c r="D440" s="832" t="s">
        <v>1432</v>
      </c>
      <c r="E440" s="832" t="s">
        <v>3269</v>
      </c>
      <c r="F440" s="832" t="s">
        <v>3342</v>
      </c>
      <c r="G440" s="832" t="s">
        <v>3343</v>
      </c>
      <c r="H440" s="849"/>
      <c r="I440" s="849"/>
      <c r="J440" s="832"/>
      <c r="K440" s="832"/>
      <c r="L440" s="849">
        <v>1</v>
      </c>
      <c r="M440" s="849">
        <v>455.56</v>
      </c>
      <c r="N440" s="832">
        <v>1</v>
      </c>
      <c r="O440" s="832">
        <v>455.56</v>
      </c>
      <c r="P440" s="849"/>
      <c r="Q440" s="849"/>
      <c r="R440" s="837"/>
      <c r="S440" s="850"/>
    </row>
    <row r="441" spans="1:19" ht="14.4" customHeight="1" x14ac:dyDescent="0.3">
      <c r="A441" s="831"/>
      <c r="B441" s="832" t="s">
        <v>3272</v>
      </c>
      <c r="C441" s="832" t="s">
        <v>592</v>
      </c>
      <c r="D441" s="832" t="s">
        <v>1432</v>
      </c>
      <c r="E441" s="832" t="s">
        <v>3269</v>
      </c>
      <c r="F441" s="832" t="s">
        <v>3348</v>
      </c>
      <c r="G441" s="832" t="s">
        <v>3349</v>
      </c>
      <c r="H441" s="849"/>
      <c r="I441" s="849"/>
      <c r="J441" s="832"/>
      <c r="K441" s="832"/>
      <c r="L441" s="849">
        <v>2</v>
      </c>
      <c r="M441" s="849">
        <v>155.56</v>
      </c>
      <c r="N441" s="832">
        <v>1</v>
      </c>
      <c r="O441" s="832">
        <v>77.78</v>
      </c>
      <c r="P441" s="849">
        <v>8</v>
      </c>
      <c r="Q441" s="849">
        <v>622.23</v>
      </c>
      <c r="R441" s="837">
        <v>3.9999357161223967</v>
      </c>
      <c r="S441" s="850">
        <v>77.778750000000002</v>
      </c>
    </row>
    <row r="442" spans="1:19" ht="14.4" customHeight="1" x14ac:dyDescent="0.3">
      <c r="A442" s="831"/>
      <c r="B442" s="832" t="s">
        <v>3272</v>
      </c>
      <c r="C442" s="832" t="s">
        <v>592</v>
      </c>
      <c r="D442" s="832" t="s">
        <v>1432</v>
      </c>
      <c r="E442" s="832" t="s">
        <v>3269</v>
      </c>
      <c r="F442" s="832" t="s">
        <v>3354</v>
      </c>
      <c r="G442" s="832" t="s">
        <v>3355</v>
      </c>
      <c r="H442" s="849"/>
      <c r="I442" s="849"/>
      <c r="J442" s="832"/>
      <c r="K442" s="832"/>
      <c r="L442" s="849">
        <v>1</v>
      </c>
      <c r="M442" s="849">
        <v>94.44</v>
      </c>
      <c r="N442" s="832">
        <v>1</v>
      </c>
      <c r="O442" s="832">
        <v>94.44</v>
      </c>
      <c r="P442" s="849">
        <v>9</v>
      </c>
      <c r="Q442" s="849">
        <v>849.99999999999989</v>
      </c>
      <c r="R442" s="837">
        <v>9.0004235493434983</v>
      </c>
      <c r="S442" s="850">
        <v>94.444444444444429</v>
      </c>
    </row>
    <row r="443" spans="1:19" ht="14.4" customHeight="1" x14ac:dyDescent="0.3">
      <c r="A443" s="831"/>
      <c r="B443" s="832" t="s">
        <v>3272</v>
      </c>
      <c r="C443" s="832" t="s">
        <v>592</v>
      </c>
      <c r="D443" s="832" t="s">
        <v>1432</v>
      </c>
      <c r="E443" s="832" t="s">
        <v>3269</v>
      </c>
      <c r="F443" s="832" t="s">
        <v>3368</v>
      </c>
      <c r="G443" s="832" t="s">
        <v>3369</v>
      </c>
      <c r="H443" s="849"/>
      <c r="I443" s="849"/>
      <c r="J443" s="832"/>
      <c r="K443" s="832"/>
      <c r="L443" s="849">
        <v>1</v>
      </c>
      <c r="M443" s="849">
        <v>116.67</v>
      </c>
      <c r="N443" s="832">
        <v>1</v>
      </c>
      <c r="O443" s="832">
        <v>116.67</v>
      </c>
      <c r="P443" s="849">
        <v>5</v>
      </c>
      <c r="Q443" s="849">
        <v>583.34</v>
      </c>
      <c r="R443" s="837">
        <v>4.9999142881631959</v>
      </c>
      <c r="S443" s="850">
        <v>116.66800000000001</v>
      </c>
    </row>
    <row r="444" spans="1:19" ht="14.4" customHeight="1" x14ac:dyDescent="0.3">
      <c r="A444" s="831"/>
      <c r="B444" s="832" t="s">
        <v>3272</v>
      </c>
      <c r="C444" s="832" t="s">
        <v>592</v>
      </c>
      <c r="D444" s="832" t="s">
        <v>1432</v>
      </c>
      <c r="E444" s="832" t="s">
        <v>3269</v>
      </c>
      <c r="F444" s="832" t="s">
        <v>3270</v>
      </c>
      <c r="G444" s="832" t="s">
        <v>3271</v>
      </c>
      <c r="H444" s="849"/>
      <c r="I444" s="849"/>
      <c r="J444" s="832"/>
      <c r="K444" s="832"/>
      <c r="L444" s="849">
        <v>3</v>
      </c>
      <c r="M444" s="849">
        <v>1033.33</v>
      </c>
      <c r="N444" s="832">
        <v>1</v>
      </c>
      <c r="O444" s="832">
        <v>344.44333333333333</v>
      </c>
      <c r="P444" s="849">
        <v>44</v>
      </c>
      <c r="Q444" s="849">
        <v>15155.56</v>
      </c>
      <c r="R444" s="837">
        <v>14.666718279736386</v>
      </c>
      <c r="S444" s="850">
        <v>344.44454545454545</v>
      </c>
    </row>
    <row r="445" spans="1:19" ht="14.4" customHeight="1" x14ac:dyDescent="0.3">
      <c r="A445" s="831"/>
      <c r="B445" s="832" t="s">
        <v>3272</v>
      </c>
      <c r="C445" s="832" t="s">
        <v>592</v>
      </c>
      <c r="D445" s="832" t="s">
        <v>1435</v>
      </c>
      <c r="E445" s="832" t="s">
        <v>3269</v>
      </c>
      <c r="F445" s="832" t="s">
        <v>3306</v>
      </c>
      <c r="G445" s="832" t="s">
        <v>3307</v>
      </c>
      <c r="H445" s="849"/>
      <c r="I445" s="849"/>
      <c r="J445" s="832"/>
      <c r="K445" s="832"/>
      <c r="L445" s="849"/>
      <c r="M445" s="849"/>
      <c r="N445" s="832"/>
      <c r="O445" s="832"/>
      <c r="P445" s="849">
        <v>3</v>
      </c>
      <c r="Q445" s="849">
        <v>350.01</v>
      </c>
      <c r="R445" s="837"/>
      <c r="S445" s="850">
        <v>116.67</v>
      </c>
    </row>
    <row r="446" spans="1:19" ht="14.4" customHeight="1" x14ac:dyDescent="0.3">
      <c r="A446" s="831"/>
      <c r="B446" s="832" t="s">
        <v>3272</v>
      </c>
      <c r="C446" s="832" t="s">
        <v>592</v>
      </c>
      <c r="D446" s="832" t="s">
        <v>1435</v>
      </c>
      <c r="E446" s="832" t="s">
        <v>3269</v>
      </c>
      <c r="F446" s="832" t="s">
        <v>3318</v>
      </c>
      <c r="G446" s="832" t="s">
        <v>3319</v>
      </c>
      <c r="H446" s="849"/>
      <c r="I446" s="849"/>
      <c r="J446" s="832"/>
      <c r="K446" s="832"/>
      <c r="L446" s="849">
        <v>1</v>
      </c>
      <c r="M446" s="849">
        <v>211.11</v>
      </c>
      <c r="N446" s="832">
        <v>1</v>
      </c>
      <c r="O446" s="832">
        <v>211.11</v>
      </c>
      <c r="P446" s="849">
        <v>2</v>
      </c>
      <c r="Q446" s="849">
        <v>422.22</v>
      </c>
      <c r="R446" s="837">
        <v>2</v>
      </c>
      <c r="S446" s="850">
        <v>211.11</v>
      </c>
    </row>
    <row r="447" spans="1:19" ht="14.4" customHeight="1" x14ac:dyDescent="0.3">
      <c r="A447" s="831"/>
      <c r="B447" s="832" t="s">
        <v>3272</v>
      </c>
      <c r="C447" s="832" t="s">
        <v>592</v>
      </c>
      <c r="D447" s="832" t="s">
        <v>1435</v>
      </c>
      <c r="E447" s="832" t="s">
        <v>3269</v>
      </c>
      <c r="F447" s="832" t="s">
        <v>3320</v>
      </c>
      <c r="G447" s="832" t="s">
        <v>3321</v>
      </c>
      <c r="H447" s="849"/>
      <c r="I447" s="849"/>
      <c r="J447" s="832"/>
      <c r="K447" s="832"/>
      <c r="L447" s="849"/>
      <c r="M447" s="849"/>
      <c r="N447" s="832"/>
      <c r="O447" s="832"/>
      <c r="P447" s="849">
        <v>1</v>
      </c>
      <c r="Q447" s="849">
        <v>583.33000000000004</v>
      </c>
      <c r="R447" s="837"/>
      <c r="S447" s="850">
        <v>583.33000000000004</v>
      </c>
    </row>
    <row r="448" spans="1:19" ht="14.4" customHeight="1" x14ac:dyDescent="0.3">
      <c r="A448" s="831"/>
      <c r="B448" s="832" t="s">
        <v>3272</v>
      </c>
      <c r="C448" s="832" t="s">
        <v>592</v>
      </c>
      <c r="D448" s="832" t="s">
        <v>1435</v>
      </c>
      <c r="E448" s="832" t="s">
        <v>3269</v>
      </c>
      <c r="F448" s="832" t="s">
        <v>3354</v>
      </c>
      <c r="G448" s="832" t="s">
        <v>3355</v>
      </c>
      <c r="H448" s="849"/>
      <c r="I448" s="849"/>
      <c r="J448" s="832"/>
      <c r="K448" s="832"/>
      <c r="L448" s="849">
        <v>1</v>
      </c>
      <c r="M448" s="849">
        <v>94.44</v>
      </c>
      <c r="N448" s="832">
        <v>1</v>
      </c>
      <c r="O448" s="832">
        <v>94.44</v>
      </c>
      <c r="P448" s="849">
        <v>1</v>
      </c>
      <c r="Q448" s="849">
        <v>94.44</v>
      </c>
      <c r="R448" s="837">
        <v>1</v>
      </c>
      <c r="S448" s="850">
        <v>94.44</v>
      </c>
    </row>
    <row r="449" spans="1:19" ht="14.4" customHeight="1" x14ac:dyDescent="0.3">
      <c r="A449" s="831"/>
      <c r="B449" s="832" t="s">
        <v>3272</v>
      </c>
      <c r="C449" s="832" t="s">
        <v>592</v>
      </c>
      <c r="D449" s="832" t="s">
        <v>1435</v>
      </c>
      <c r="E449" s="832" t="s">
        <v>3269</v>
      </c>
      <c r="F449" s="832" t="s">
        <v>3270</v>
      </c>
      <c r="G449" s="832" t="s">
        <v>3271</v>
      </c>
      <c r="H449" s="849"/>
      <c r="I449" s="849"/>
      <c r="J449" s="832"/>
      <c r="K449" s="832"/>
      <c r="L449" s="849">
        <v>1</v>
      </c>
      <c r="M449" s="849">
        <v>344.44</v>
      </c>
      <c r="N449" s="832">
        <v>1</v>
      </c>
      <c r="O449" s="832">
        <v>344.44</v>
      </c>
      <c r="P449" s="849">
        <v>4</v>
      </c>
      <c r="Q449" s="849">
        <v>1377.77</v>
      </c>
      <c r="R449" s="837">
        <v>4.0000290326326793</v>
      </c>
      <c r="S449" s="850">
        <v>344.4425</v>
      </c>
    </row>
    <row r="450" spans="1:19" ht="14.4" customHeight="1" x14ac:dyDescent="0.3">
      <c r="A450" s="831"/>
      <c r="B450" s="832" t="s">
        <v>3272</v>
      </c>
      <c r="C450" s="832" t="s">
        <v>592</v>
      </c>
      <c r="D450" s="832" t="s">
        <v>1436</v>
      </c>
      <c r="E450" s="832" t="s">
        <v>3269</v>
      </c>
      <c r="F450" s="832" t="s">
        <v>3302</v>
      </c>
      <c r="G450" s="832" t="s">
        <v>3303</v>
      </c>
      <c r="H450" s="849"/>
      <c r="I450" s="849"/>
      <c r="J450" s="832"/>
      <c r="K450" s="832"/>
      <c r="L450" s="849"/>
      <c r="M450" s="849"/>
      <c r="N450" s="832"/>
      <c r="O450" s="832"/>
      <c r="P450" s="849">
        <v>2</v>
      </c>
      <c r="Q450" s="849">
        <v>155.56</v>
      </c>
      <c r="R450" s="837"/>
      <c r="S450" s="850">
        <v>77.78</v>
      </c>
    </row>
    <row r="451" spans="1:19" ht="14.4" customHeight="1" x14ac:dyDescent="0.3">
      <c r="A451" s="831"/>
      <c r="B451" s="832" t="s">
        <v>3272</v>
      </c>
      <c r="C451" s="832" t="s">
        <v>592</v>
      </c>
      <c r="D451" s="832" t="s">
        <v>1436</v>
      </c>
      <c r="E451" s="832" t="s">
        <v>3269</v>
      </c>
      <c r="F451" s="832" t="s">
        <v>3306</v>
      </c>
      <c r="G451" s="832" t="s">
        <v>3307</v>
      </c>
      <c r="H451" s="849"/>
      <c r="I451" s="849"/>
      <c r="J451" s="832"/>
      <c r="K451" s="832"/>
      <c r="L451" s="849"/>
      <c r="M451" s="849"/>
      <c r="N451" s="832"/>
      <c r="O451" s="832"/>
      <c r="P451" s="849">
        <v>5</v>
      </c>
      <c r="Q451" s="849">
        <v>583.34</v>
      </c>
      <c r="R451" s="837"/>
      <c r="S451" s="850">
        <v>116.66800000000001</v>
      </c>
    </row>
    <row r="452" spans="1:19" ht="14.4" customHeight="1" x14ac:dyDescent="0.3">
      <c r="A452" s="831"/>
      <c r="B452" s="832" t="s">
        <v>3272</v>
      </c>
      <c r="C452" s="832" t="s">
        <v>592</v>
      </c>
      <c r="D452" s="832" t="s">
        <v>1436</v>
      </c>
      <c r="E452" s="832" t="s">
        <v>3269</v>
      </c>
      <c r="F452" s="832" t="s">
        <v>3318</v>
      </c>
      <c r="G452" s="832" t="s">
        <v>3319</v>
      </c>
      <c r="H452" s="849"/>
      <c r="I452" s="849"/>
      <c r="J452" s="832"/>
      <c r="K452" s="832"/>
      <c r="L452" s="849"/>
      <c r="M452" s="849"/>
      <c r="N452" s="832"/>
      <c r="O452" s="832"/>
      <c r="P452" s="849">
        <v>1</v>
      </c>
      <c r="Q452" s="849">
        <v>211.11</v>
      </c>
      <c r="R452" s="837"/>
      <c r="S452" s="850">
        <v>211.11</v>
      </c>
    </row>
    <row r="453" spans="1:19" ht="14.4" customHeight="1" x14ac:dyDescent="0.3">
      <c r="A453" s="831"/>
      <c r="B453" s="832" t="s">
        <v>3272</v>
      </c>
      <c r="C453" s="832" t="s">
        <v>592</v>
      </c>
      <c r="D453" s="832" t="s">
        <v>1436</v>
      </c>
      <c r="E453" s="832" t="s">
        <v>3269</v>
      </c>
      <c r="F453" s="832" t="s">
        <v>3320</v>
      </c>
      <c r="G453" s="832" t="s">
        <v>3321</v>
      </c>
      <c r="H453" s="849"/>
      <c r="I453" s="849"/>
      <c r="J453" s="832"/>
      <c r="K453" s="832"/>
      <c r="L453" s="849"/>
      <c r="M453" s="849"/>
      <c r="N453" s="832"/>
      <c r="O453" s="832"/>
      <c r="P453" s="849">
        <v>2</v>
      </c>
      <c r="Q453" s="849">
        <v>1166.6600000000001</v>
      </c>
      <c r="R453" s="837"/>
      <c r="S453" s="850">
        <v>583.33000000000004</v>
      </c>
    </row>
    <row r="454" spans="1:19" ht="14.4" customHeight="1" x14ac:dyDescent="0.3">
      <c r="A454" s="831"/>
      <c r="B454" s="832" t="s">
        <v>3272</v>
      </c>
      <c r="C454" s="832" t="s">
        <v>592</v>
      </c>
      <c r="D454" s="832" t="s">
        <v>1436</v>
      </c>
      <c r="E454" s="832" t="s">
        <v>3269</v>
      </c>
      <c r="F454" s="832" t="s">
        <v>3327</v>
      </c>
      <c r="G454" s="832" t="s">
        <v>3328</v>
      </c>
      <c r="H454" s="849"/>
      <c r="I454" s="849"/>
      <c r="J454" s="832"/>
      <c r="K454" s="832"/>
      <c r="L454" s="849"/>
      <c r="M454" s="849"/>
      <c r="N454" s="832"/>
      <c r="O454" s="832"/>
      <c r="P454" s="849">
        <v>2</v>
      </c>
      <c r="Q454" s="849">
        <v>100</v>
      </c>
      <c r="R454" s="837"/>
      <c r="S454" s="850">
        <v>50</v>
      </c>
    </row>
    <row r="455" spans="1:19" ht="14.4" customHeight="1" x14ac:dyDescent="0.3">
      <c r="A455" s="831"/>
      <c r="B455" s="832" t="s">
        <v>3272</v>
      </c>
      <c r="C455" s="832" t="s">
        <v>592</v>
      </c>
      <c r="D455" s="832" t="s">
        <v>1436</v>
      </c>
      <c r="E455" s="832" t="s">
        <v>3269</v>
      </c>
      <c r="F455" s="832" t="s">
        <v>3354</v>
      </c>
      <c r="G455" s="832" t="s">
        <v>3355</v>
      </c>
      <c r="H455" s="849"/>
      <c r="I455" s="849"/>
      <c r="J455" s="832"/>
      <c r="K455" s="832"/>
      <c r="L455" s="849"/>
      <c r="M455" s="849"/>
      <c r="N455" s="832"/>
      <c r="O455" s="832"/>
      <c r="P455" s="849">
        <v>6</v>
      </c>
      <c r="Q455" s="849">
        <v>566.66</v>
      </c>
      <c r="R455" s="837"/>
      <c r="S455" s="850">
        <v>94.443333333333328</v>
      </c>
    </row>
    <row r="456" spans="1:19" ht="14.4" customHeight="1" x14ac:dyDescent="0.3">
      <c r="A456" s="831"/>
      <c r="B456" s="832" t="s">
        <v>3272</v>
      </c>
      <c r="C456" s="832" t="s">
        <v>592</v>
      </c>
      <c r="D456" s="832" t="s">
        <v>1436</v>
      </c>
      <c r="E456" s="832" t="s">
        <v>3269</v>
      </c>
      <c r="F456" s="832" t="s">
        <v>3358</v>
      </c>
      <c r="G456" s="832" t="s">
        <v>3359</v>
      </c>
      <c r="H456" s="849"/>
      <c r="I456" s="849"/>
      <c r="J456" s="832"/>
      <c r="K456" s="832"/>
      <c r="L456" s="849"/>
      <c r="M456" s="849"/>
      <c r="N456" s="832"/>
      <c r="O456" s="832"/>
      <c r="P456" s="849">
        <v>1</v>
      </c>
      <c r="Q456" s="849">
        <v>96.67</v>
      </c>
      <c r="R456" s="837"/>
      <c r="S456" s="850">
        <v>96.67</v>
      </c>
    </row>
    <row r="457" spans="1:19" ht="14.4" customHeight="1" x14ac:dyDescent="0.3">
      <c r="A457" s="831"/>
      <c r="B457" s="832" t="s">
        <v>3272</v>
      </c>
      <c r="C457" s="832" t="s">
        <v>592</v>
      </c>
      <c r="D457" s="832" t="s">
        <v>1436</v>
      </c>
      <c r="E457" s="832" t="s">
        <v>3269</v>
      </c>
      <c r="F457" s="832" t="s">
        <v>3270</v>
      </c>
      <c r="G457" s="832" t="s">
        <v>3271</v>
      </c>
      <c r="H457" s="849"/>
      <c r="I457" s="849"/>
      <c r="J457" s="832"/>
      <c r="K457" s="832"/>
      <c r="L457" s="849"/>
      <c r="M457" s="849"/>
      <c r="N457" s="832"/>
      <c r="O457" s="832"/>
      <c r="P457" s="849">
        <v>13</v>
      </c>
      <c r="Q457" s="849">
        <v>4477.7700000000004</v>
      </c>
      <c r="R457" s="837"/>
      <c r="S457" s="850">
        <v>344.44384615384621</v>
      </c>
    </row>
    <row r="458" spans="1:19" ht="14.4" customHeight="1" x14ac:dyDescent="0.3">
      <c r="A458" s="831"/>
      <c r="B458" s="832" t="s">
        <v>3272</v>
      </c>
      <c r="C458" s="832" t="s">
        <v>592</v>
      </c>
      <c r="D458" s="832" t="s">
        <v>1437</v>
      </c>
      <c r="E458" s="832" t="s">
        <v>3269</v>
      </c>
      <c r="F458" s="832" t="s">
        <v>3302</v>
      </c>
      <c r="G458" s="832" t="s">
        <v>3303</v>
      </c>
      <c r="H458" s="849"/>
      <c r="I458" s="849"/>
      <c r="J458" s="832"/>
      <c r="K458" s="832"/>
      <c r="L458" s="849"/>
      <c r="M458" s="849"/>
      <c r="N458" s="832"/>
      <c r="O458" s="832"/>
      <c r="P458" s="849">
        <v>1</v>
      </c>
      <c r="Q458" s="849">
        <v>77.78</v>
      </c>
      <c r="R458" s="837"/>
      <c r="S458" s="850">
        <v>77.78</v>
      </c>
    </row>
    <row r="459" spans="1:19" ht="14.4" customHeight="1" x14ac:dyDescent="0.3">
      <c r="A459" s="831"/>
      <c r="B459" s="832" t="s">
        <v>3272</v>
      </c>
      <c r="C459" s="832" t="s">
        <v>592</v>
      </c>
      <c r="D459" s="832" t="s">
        <v>1437</v>
      </c>
      <c r="E459" s="832" t="s">
        <v>3269</v>
      </c>
      <c r="F459" s="832" t="s">
        <v>3306</v>
      </c>
      <c r="G459" s="832" t="s">
        <v>3307</v>
      </c>
      <c r="H459" s="849"/>
      <c r="I459" s="849"/>
      <c r="J459" s="832"/>
      <c r="K459" s="832"/>
      <c r="L459" s="849"/>
      <c r="M459" s="849"/>
      <c r="N459" s="832"/>
      <c r="O459" s="832"/>
      <c r="P459" s="849">
        <v>3</v>
      </c>
      <c r="Q459" s="849">
        <v>350</v>
      </c>
      <c r="R459" s="837"/>
      <c r="S459" s="850">
        <v>116.66666666666667</v>
      </c>
    </row>
    <row r="460" spans="1:19" ht="14.4" customHeight="1" x14ac:dyDescent="0.3">
      <c r="A460" s="831"/>
      <c r="B460" s="832" t="s">
        <v>3272</v>
      </c>
      <c r="C460" s="832" t="s">
        <v>592</v>
      </c>
      <c r="D460" s="832" t="s">
        <v>1437</v>
      </c>
      <c r="E460" s="832" t="s">
        <v>3269</v>
      </c>
      <c r="F460" s="832" t="s">
        <v>3320</v>
      </c>
      <c r="G460" s="832" t="s">
        <v>3321</v>
      </c>
      <c r="H460" s="849"/>
      <c r="I460" s="849"/>
      <c r="J460" s="832"/>
      <c r="K460" s="832"/>
      <c r="L460" s="849"/>
      <c r="M460" s="849"/>
      <c r="N460" s="832"/>
      <c r="O460" s="832"/>
      <c r="P460" s="849">
        <v>5</v>
      </c>
      <c r="Q460" s="849">
        <v>2916.66</v>
      </c>
      <c r="R460" s="837"/>
      <c r="S460" s="850">
        <v>583.33199999999999</v>
      </c>
    </row>
    <row r="461" spans="1:19" ht="14.4" customHeight="1" x14ac:dyDescent="0.3">
      <c r="A461" s="831"/>
      <c r="B461" s="832" t="s">
        <v>3272</v>
      </c>
      <c r="C461" s="832" t="s">
        <v>592</v>
      </c>
      <c r="D461" s="832" t="s">
        <v>1437</v>
      </c>
      <c r="E461" s="832" t="s">
        <v>3269</v>
      </c>
      <c r="F461" s="832" t="s">
        <v>3327</v>
      </c>
      <c r="G461" s="832" t="s">
        <v>3328</v>
      </c>
      <c r="H461" s="849"/>
      <c r="I461" s="849"/>
      <c r="J461" s="832"/>
      <c r="K461" s="832"/>
      <c r="L461" s="849"/>
      <c r="M461" s="849"/>
      <c r="N461" s="832"/>
      <c r="O461" s="832"/>
      <c r="P461" s="849">
        <v>14</v>
      </c>
      <c r="Q461" s="849">
        <v>700</v>
      </c>
      <c r="R461" s="837"/>
      <c r="S461" s="850">
        <v>50</v>
      </c>
    </row>
    <row r="462" spans="1:19" ht="14.4" customHeight="1" x14ac:dyDescent="0.3">
      <c r="A462" s="831"/>
      <c r="B462" s="832" t="s">
        <v>3272</v>
      </c>
      <c r="C462" s="832" t="s">
        <v>592</v>
      </c>
      <c r="D462" s="832" t="s">
        <v>1437</v>
      </c>
      <c r="E462" s="832" t="s">
        <v>3269</v>
      </c>
      <c r="F462" s="832" t="s">
        <v>3338</v>
      </c>
      <c r="G462" s="832" t="s">
        <v>3339</v>
      </c>
      <c r="H462" s="849"/>
      <c r="I462" s="849"/>
      <c r="J462" s="832"/>
      <c r="K462" s="832"/>
      <c r="L462" s="849"/>
      <c r="M462" s="849"/>
      <c r="N462" s="832"/>
      <c r="O462" s="832"/>
      <c r="P462" s="849">
        <v>1</v>
      </c>
      <c r="Q462" s="849">
        <v>305.56</v>
      </c>
      <c r="R462" s="837"/>
      <c r="S462" s="850">
        <v>305.56</v>
      </c>
    </row>
    <row r="463" spans="1:19" ht="14.4" customHeight="1" x14ac:dyDescent="0.3">
      <c r="A463" s="831"/>
      <c r="B463" s="832" t="s">
        <v>3272</v>
      </c>
      <c r="C463" s="832" t="s">
        <v>592</v>
      </c>
      <c r="D463" s="832" t="s">
        <v>1437</v>
      </c>
      <c r="E463" s="832" t="s">
        <v>3269</v>
      </c>
      <c r="F463" s="832" t="s">
        <v>3348</v>
      </c>
      <c r="G463" s="832" t="s">
        <v>3349</v>
      </c>
      <c r="H463" s="849"/>
      <c r="I463" s="849"/>
      <c r="J463" s="832"/>
      <c r="K463" s="832"/>
      <c r="L463" s="849"/>
      <c r="M463" s="849"/>
      <c r="N463" s="832"/>
      <c r="O463" s="832"/>
      <c r="P463" s="849">
        <v>1</v>
      </c>
      <c r="Q463" s="849">
        <v>77.78</v>
      </c>
      <c r="R463" s="837"/>
      <c r="S463" s="850">
        <v>77.78</v>
      </c>
    </row>
    <row r="464" spans="1:19" ht="14.4" customHeight="1" x14ac:dyDescent="0.3">
      <c r="A464" s="831"/>
      <c r="B464" s="832" t="s">
        <v>3272</v>
      </c>
      <c r="C464" s="832" t="s">
        <v>592</v>
      </c>
      <c r="D464" s="832" t="s">
        <v>1437</v>
      </c>
      <c r="E464" s="832" t="s">
        <v>3269</v>
      </c>
      <c r="F464" s="832" t="s">
        <v>3354</v>
      </c>
      <c r="G464" s="832" t="s">
        <v>3355</v>
      </c>
      <c r="H464" s="849"/>
      <c r="I464" s="849"/>
      <c r="J464" s="832"/>
      <c r="K464" s="832"/>
      <c r="L464" s="849"/>
      <c r="M464" s="849"/>
      <c r="N464" s="832"/>
      <c r="O464" s="832"/>
      <c r="P464" s="849">
        <v>20</v>
      </c>
      <c r="Q464" s="849">
        <v>1888.8799999999999</v>
      </c>
      <c r="R464" s="837"/>
      <c r="S464" s="850">
        <v>94.443999999999988</v>
      </c>
    </row>
    <row r="465" spans="1:19" ht="14.4" customHeight="1" x14ac:dyDescent="0.3">
      <c r="A465" s="831"/>
      <c r="B465" s="832" t="s">
        <v>3272</v>
      </c>
      <c r="C465" s="832" t="s">
        <v>592</v>
      </c>
      <c r="D465" s="832" t="s">
        <v>1437</v>
      </c>
      <c r="E465" s="832" t="s">
        <v>3269</v>
      </c>
      <c r="F465" s="832" t="s">
        <v>3368</v>
      </c>
      <c r="G465" s="832" t="s">
        <v>3369</v>
      </c>
      <c r="H465" s="849"/>
      <c r="I465" s="849"/>
      <c r="J465" s="832"/>
      <c r="K465" s="832"/>
      <c r="L465" s="849"/>
      <c r="M465" s="849"/>
      <c r="N465" s="832"/>
      <c r="O465" s="832"/>
      <c r="P465" s="849">
        <v>9</v>
      </c>
      <c r="Q465" s="849">
        <v>1050</v>
      </c>
      <c r="R465" s="837"/>
      <c r="S465" s="850">
        <v>116.66666666666667</v>
      </c>
    </row>
    <row r="466" spans="1:19" ht="14.4" customHeight="1" x14ac:dyDescent="0.3">
      <c r="A466" s="831"/>
      <c r="B466" s="832" t="s">
        <v>3272</v>
      </c>
      <c r="C466" s="832" t="s">
        <v>592</v>
      </c>
      <c r="D466" s="832" t="s">
        <v>1437</v>
      </c>
      <c r="E466" s="832" t="s">
        <v>3269</v>
      </c>
      <c r="F466" s="832" t="s">
        <v>3270</v>
      </c>
      <c r="G466" s="832" t="s">
        <v>3271</v>
      </c>
      <c r="H466" s="849"/>
      <c r="I466" s="849"/>
      <c r="J466" s="832"/>
      <c r="K466" s="832"/>
      <c r="L466" s="849"/>
      <c r="M466" s="849"/>
      <c r="N466" s="832"/>
      <c r="O466" s="832"/>
      <c r="P466" s="849">
        <v>44</v>
      </c>
      <c r="Q466" s="849">
        <v>15155.56</v>
      </c>
      <c r="R466" s="837"/>
      <c r="S466" s="850">
        <v>344.44454545454545</v>
      </c>
    </row>
    <row r="467" spans="1:19" ht="14.4" customHeight="1" x14ac:dyDescent="0.3">
      <c r="A467" s="831"/>
      <c r="B467" s="832" t="s">
        <v>3272</v>
      </c>
      <c r="C467" s="832" t="s">
        <v>592</v>
      </c>
      <c r="D467" s="832" t="s">
        <v>1441</v>
      </c>
      <c r="E467" s="832" t="s">
        <v>3269</v>
      </c>
      <c r="F467" s="832" t="s">
        <v>3302</v>
      </c>
      <c r="G467" s="832" t="s">
        <v>3303</v>
      </c>
      <c r="H467" s="849"/>
      <c r="I467" s="849"/>
      <c r="J467" s="832"/>
      <c r="K467" s="832"/>
      <c r="L467" s="849">
        <v>1</v>
      </c>
      <c r="M467" s="849">
        <v>77.78</v>
      </c>
      <c r="N467" s="832">
        <v>1</v>
      </c>
      <c r="O467" s="832">
        <v>77.78</v>
      </c>
      <c r="P467" s="849">
        <v>6</v>
      </c>
      <c r="Q467" s="849">
        <v>466.67</v>
      </c>
      <c r="R467" s="837">
        <v>5.9998714322447935</v>
      </c>
      <c r="S467" s="850">
        <v>77.778333333333336</v>
      </c>
    </row>
    <row r="468" spans="1:19" ht="14.4" customHeight="1" x14ac:dyDescent="0.3">
      <c r="A468" s="831"/>
      <c r="B468" s="832" t="s">
        <v>3272</v>
      </c>
      <c r="C468" s="832" t="s">
        <v>592</v>
      </c>
      <c r="D468" s="832" t="s">
        <v>1441</v>
      </c>
      <c r="E468" s="832" t="s">
        <v>3269</v>
      </c>
      <c r="F468" s="832" t="s">
        <v>3306</v>
      </c>
      <c r="G468" s="832" t="s">
        <v>3307</v>
      </c>
      <c r="H468" s="849"/>
      <c r="I468" s="849"/>
      <c r="J468" s="832"/>
      <c r="K468" s="832"/>
      <c r="L468" s="849">
        <v>1</v>
      </c>
      <c r="M468" s="849">
        <v>116.67</v>
      </c>
      <c r="N468" s="832">
        <v>1</v>
      </c>
      <c r="O468" s="832">
        <v>116.67</v>
      </c>
      <c r="P468" s="849">
        <v>4</v>
      </c>
      <c r="Q468" s="849">
        <v>466.67</v>
      </c>
      <c r="R468" s="837">
        <v>3.9999142881631955</v>
      </c>
      <c r="S468" s="850">
        <v>116.6675</v>
      </c>
    </row>
    <row r="469" spans="1:19" ht="14.4" customHeight="1" x14ac:dyDescent="0.3">
      <c r="A469" s="831"/>
      <c r="B469" s="832" t="s">
        <v>3272</v>
      </c>
      <c r="C469" s="832" t="s">
        <v>592</v>
      </c>
      <c r="D469" s="832" t="s">
        <v>1441</v>
      </c>
      <c r="E469" s="832" t="s">
        <v>3269</v>
      </c>
      <c r="F469" s="832" t="s">
        <v>3318</v>
      </c>
      <c r="G469" s="832" t="s">
        <v>3319</v>
      </c>
      <c r="H469" s="849"/>
      <c r="I469" s="849"/>
      <c r="J469" s="832"/>
      <c r="K469" s="832"/>
      <c r="L469" s="849"/>
      <c r="M469" s="849"/>
      <c r="N469" s="832"/>
      <c r="O469" s="832"/>
      <c r="P469" s="849">
        <v>3</v>
      </c>
      <c r="Q469" s="849">
        <v>633.33000000000004</v>
      </c>
      <c r="R469" s="837"/>
      <c r="S469" s="850">
        <v>211.11</v>
      </c>
    </row>
    <row r="470" spans="1:19" ht="14.4" customHeight="1" x14ac:dyDescent="0.3">
      <c r="A470" s="831"/>
      <c r="B470" s="832" t="s">
        <v>3272</v>
      </c>
      <c r="C470" s="832" t="s">
        <v>592</v>
      </c>
      <c r="D470" s="832" t="s">
        <v>1441</v>
      </c>
      <c r="E470" s="832" t="s">
        <v>3269</v>
      </c>
      <c r="F470" s="832" t="s">
        <v>3320</v>
      </c>
      <c r="G470" s="832" t="s">
        <v>3321</v>
      </c>
      <c r="H470" s="849"/>
      <c r="I470" s="849"/>
      <c r="J470" s="832"/>
      <c r="K470" s="832"/>
      <c r="L470" s="849"/>
      <c r="M470" s="849"/>
      <c r="N470" s="832"/>
      <c r="O470" s="832"/>
      <c r="P470" s="849">
        <v>1</v>
      </c>
      <c r="Q470" s="849">
        <v>583.33000000000004</v>
      </c>
      <c r="R470" s="837"/>
      <c r="S470" s="850">
        <v>583.33000000000004</v>
      </c>
    </row>
    <row r="471" spans="1:19" ht="14.4" customHeight="1" x14ac:dyDescent="0.3">
      <c r="A471" s="831"/>
      <c r="B471" s="832" t="s">
        <v>3272</v>
      </c>
      <c r="C471" s="832" t="s">
        <v>592</v>
      </c>
      <c r="D471" s="832" t="s">
        <v>1441</v>
      </c>
      <c r="E471" s="832" t="s">
        <v>3269</v>
      </c>
      <c r="F471" s="832" t="s">
        <v>3327</v>
      </c>
      <c r="G471" s="832" t="s">
        <v>3328</v>
      </c>
      <c r="H471" s="849"/>
      <c r="I471" s="849"/>
      <c r="J471" s="832"/>
      <c r="K471" s="832"/>
      <c r="L471" s="849"/>
      <c r="M471" s="849"/>
      <c r="N471" s="832"/>
      <c r="O471" s="832"/>
      <c r="P471" s="849">
        <v>5</v>
      </c>
      <c r="Q471" s="849">
        <v>250</v>
      </c>
      <c r="R471" s="837"/>
      <c r="S471" s="850">
        <v>50</v>
      </c>
    </row>
    <row r="472" spans="1:19" ht="14.4" customHeight="1" x14ac:dyDescent="0.3">
      <c r="A472" s="831"/>
      <c r="B472" s="832" t="s">
        <v>3272</v>
      </c>
      <c r="C472" s="832" t="s">
        <v>592</v>
      </c>
      <c r="D472" s="832" t="s">
        <v>1441</v>
      </c>
      <c r="E472" s="832" t="s">
        <v>3269</v>
      </c>
      <c r="F472" s="832" t="s">
        <v>3338</v>
      </c>
      <c r="G472" s="832" t="s">
        <v>3339</v>
      </c>
      <c r="H472" s="849"/>
      <c r="I472" s="849"/>
      <c r="J472" s="832"/>
      <c r="K472" s="832"/>
      <c r="L472" s="849"/>
      <c r="M472" s="849"/>
      <c r="N472" s="832"/>
      <c r="O472" s="832"/>
      <c r="P472" s="849">
        <v>1</v>
      </c>
      <c r="Q472" s="849">
        <v>305.56</v>
      </c>
      <c r="R472" s="837"/>
      <c r="S472" s="850">
        <v>305.56</v>
      </c>
    </row>
    <row r="473" spans="1:19" ht="14.4" customHeight="1" x14ac:dyDescent="0.3">
      <c r="A473" s="831"/>
      <c r="B473" s="832" t="s">
        <v>3272</v>
      </c>
      <c r="C473" s="832" t="s">
        <v>592</v>
      </c>
      <c r="D473" s="832" t="s">
        <v>1441</v>
      </c>
      <c r="E473" s="832" t="s">
        <v>3269</v>
      </c>
      <c r="F473" s="832" t="s">
        <v>3348</v>
      </c>
      <c r="G473" s="832" t="s">
        <v>3349</v>
      </c>
      <c r="H473" s="849"/>
      <c r="I473" s="849"/>
      <c r="J473" s="832"/>
      <c r="K473" s="832"/>
      <c r="L473" s="849"/>
      <c r="M473" s="849"/>
      <c r="N473" s="832"/>
      <c r="O473" s="832"/>
      <c r="P473" s="849">
        <v>1</v>
      </c>
      <c r="Q473" s="849">
        <v>77.78</v>
      </c>
      <c r="R473" s="837"/>
      <c r="S473" s="850">
        <v>77.78</v>
      </c>
    </row>
    <row r="474" spans="1:19" ht="14.4" customHeight="1" x14ac:dyDescent="0.3">
      <c r="A474" s="831"/>
      <c r="B474" s="832" t="s">
        <v>3272</v>
      </c>
      <c r="C474" s="832" t="s">
        <v>592</v>
      </c>
      <c r="D474" s="832" t="s">
        <v>1441</v>
      </c>
      <c r="E474" s="832" t="s">
        <v>3269</v>
      </c>
      <c r="F474" s="832" t="s">
        <v>3354</v>
      </c>
      <c r="G474" s="832" t="s">
        <v>3355</v>
      </c>
      <c r="H474" s="849"/>
      <c r="I474" s="849"/>
      <c r="J474" s="832"/>
      <c r="K474" s="832"/>
      <c r="L474" s="849">
        <v>2</v>
      </c>
      <c r="M474" s="849">
        <v>188.88</v>
      </c>
      <c r="N474" s="832">
        <v>1</v>
      </c>
      <c r="O474" s="832">
        <v>94.44</v>
      </c>
      <c r="P474" s="849">
        <v>14</v>
      </c>
      <c r="Q474" s="849">
        <v>1322.21</v>
      </c>
      <c r="R474" s="837">
        <v>7.0002647183396869</v>
      </c>
      <c r="S474" s="850">
        <v>94.443571428571431</v>
      </c>
    </row>
    <row r="475" spans="1:19" ht="14.4" customHeight="1" x14ac:dyDescent="0.3">
      <c r="A475" s="831"/>
      <c r="B475" s="832" t="s">
        <v>3272</v>
      </c>
      <c r="C475" s="832" t="s">
        <v>592</v>
      </c>
      <c r="D475" s="832" t="s">
        <v>1441</v>
      </c>
      <c r="E475" s="832" t="s">
        <v>3269</v>
      </c>
      <c r="F475" s="832" t="s">
        <v>3358</v>
      </c>
      <c r="G475" s="832" t="s">
        <v>3359</v>
      </c>
      <c r="H475" s="849"/>
      <c r="I475" s="849"/>
      <c r="J475" s="832"/>
      <c r="K475" s="832"/>
      <c r="L475" s="849"/>
      <c r="M475" s="849"/>
      <c r="N475" s="832"/>
      <c r="O475" s="832"/>
      <c r="P475" s="849">
        <v>1</v>
      </c>
      <c r="Q475" s="849">
        <v>96.67</v>
      </c>
      <c r="R475" s="837"/>
      <c r="S475" s="850">
        <v>96.67</v>
      </c>
    </row>
    <row r="476" spans="1:19" ht="14.4" customHeight="1" x14ac:dyDescent="0.3">
      <c r="A476" s="831"/>
      <c r="B476" s="832" t="s">
        <v>3272</v>
      </c>
      <c r="C476" s="832" t="s">
        <v>592</v>
      </c>
      <c r="D476" s="832" t="s">
        <v>1441</v>
      </c>
      <c r="E476" s="832" t="s">
        <v>3269</v>
      </c>
      <c r="F476" s="832" t="s">
        <v>3368</v>
      </c>
      <c r="G476" s="832" t="s">
        <v>3369</v>
      </c>
      <c r="H476" s="849"/>
      <c r="I476" s="849"/>
      <c r="J476" s="832"/>
      <c r="K476" s="832"/>
      <c r="L476" s="849"/>
      <c r="M476" s="849"/>
      <c r="N476" s="832"/>
      <c r="O476" s="832"/>
      <c r="P476" s="849">
        <v>2</v>
      </c>
      <c r="Q476" s="849">
        <v>233.34</v>
      </c>
      <c r="R476" s="837"/>
      <c r="S476" s="850">
        <v>116.67</v>
      </c>
    </row>
    <row r="477" spans="1:19" ht="14.4" customHeight="1" x14ac:dyDescent="0.3">
      <c r="A477" s="831"/>
      <c r="B477" s="832" t="s">
        <v>3272</v>
      </c>
      <c r="C477" s="832" t="s">
        <v>592</v>
      </c>
      <c r="D477" s="832" t="s">
        <v>1441</v>
      </c>
      <c r="E477" s="832" t="s">
        <v>3269</v>
      </c>
      <c r="F477" s="832" t="s">
        <v>3270</v>
      </c>
      <c r="G477" s="832" t="s">
        <v>3271</v>
      </c>
      <c r="H477" s="849"/>
      <c r="I477" s="849"/>
      <c r="J477" s="832"/>
      <c r="K477" s="832"/>
      <c r="L477" s="849">
        <v>3</v>
      </c>
      <c r="M477" s="849">
        <v>1033.32</v>
      </c>
      <c r="N477" s="832">
        <v>1</v>
      </c>
      <c r="O477" s="832">
        <v>344.44</v>
      </c>
      <c r="P477" s="849">
        <v>31</v>
      </c>
      <c r="Q477" s="849">
        <v>10677.769999999999</v>
      </c>
      <c r="R477" s="837">
        <v>10.333459141408275</v>
      </c>
      <c r="S477" s="850">
        <v>344.44419354838703</v>
      </c>
    </row>
    <row r="478" spans="1:19" ht="14.4" customHeight="1" x14ac:dyDescent="0.3">
      <c r="A478" s="831"/>
      <c r="B478" s="832" t="s">
        <v>3272</v>
      </c>
      <c r="C478" s="832" t="s">
        <v>592</v>
      </c>
      <c r="D478" s="832" t="s">
        <v>1446</v>
      </c>
      <c r="E478" s="832" t="s">
        <v>3269</v>
      </c>
      <c r="F478" s="832" t="s">
        <v>3302</v>
      </c>
      <c r="G478" s="832" t="s">
        <v>3303</v>
      </c>
      <c r="H478" s="849"/>
      <c r="I478" s="849"/>
      <c r="J478" s="832"/>
      <c r="K478" s="832"/>
      <c r="L478" s="849"/>
      <c r="M478" s="849"/>
      <c r="N478" s="832"/>
      <c r="O478" s="832"/>
      <c r="P478" s="849">
        <v>3</v>
      </c>
      <c r="Q478" s="849">
        <v>233.34</v>
      </c>
      <c r="R478" s="837"/>
      <c r="S478" s="850">
        <v>77.78</v>
      </c>
    </row>
    <row r="479" spans="1:19" ht="14.4" customHeight="1" x14ac:dyDescent="0.3">
      <c r="A479" s="831"/>
      <c r="B479" s="832" t="s">
        <v>3272</v>
      </c>
      <c r="C479" s="832" t="s">
        <v>592</v>
      </c>
      <c r="D479" s="832" t="s">
        <v>1446</v>
      </c>
      <c r="E479" s="832" t="s">
        <v>3269</v>
      </c>
      <c r="F479" s="832" t="s">
        <v>3306</v>
      </c>
      <c r="G479" s="832" t="s">
        <v>3307</v>
      </c>
      <c r="H479" s="849"/>
      <c r="I479" s="849"/>
      <c r="J479" s="832"/>
      <c r="K479" s="832"/>
      <c r="L479" s="849">
        <v>2</v>
      </c>
      <c r="M479" s="849">
        <v>233.33</v>
      </c>
      <c r="N479" s="832">
        <v>1</v>
      </c>
      <c r="O479" s="832">
        <v>116.66500000000001</v>
      </c>
      <c r="P479" s="849">
        <v>15</v>
      </c>
      <c r="Q479" s="849">
        <v>1750</v>
      </c>
      <c r="R479" s="837">
        <v>7.5001071443877763</v>
      </c>
      <c r="S479" s="850">
        <v>116.66666666666667</v>
      </c>
    </row>
    <row r="480" spans="1:19" ht="14.4" customHeight="1" x14ac:dyDescent="0.3">
      <c r="A480" s="831"/>
      <c r="B480" s="832" t="s">
        <v>3272</v>
      </c>
      <c r="C480" s="832" t="s">
        <v>592</v>
      </c>
      <c r="D480" s="832" t="s">
        <v>1446</v>
      </c>
      <c r="E480" s="832" t="s">
        <v>3269</v>
      </c>
      <c r="F480" s="832" t="s">
        <v>3318</v>
      </c>
      <c r="G480" s="832" t="s">
        <v>3319</v>
      </c>
      <c r="H480" s="849"/>
      <c r="I480" s="849"/>
      <c r="J480" s="832"/>
      <c r="K480" s="832"/>
      <c r="L480" s="849"/>
      <c r="M480" s="849"/>
      <c r="N480" s="832"/>
      <c r="O480" s="832"/>
      <c r="P480" s="849">
        <v>3</v>
      </c>
      <c r="Q480" s="849">
        <v>633.33000000000004</v>
      </c>
      <c r="R480" s="837"/>
      <c r="S480" s="850">
        <v>211.11</v>
      </c>
    </row>
    <row r="481" spans="1:19" ht="14.4" customHeight="1" x14ac:dyDescent="0.3">
      <c r="A481" s="831"/>
      <c r="B481" s="832" t="s">
        <v>3272</v>
      </c>
      <c r="C481" s="832" t="s">
        <v>592</v>
      </c>
      <c r="D481" s="832" t="s">
        <v>1446</v>
      </c>
      <c r="E481" s="832" t="s">
        <v>3269</v>
      </c>
      <c r="F481" s="832" t="s">
        <v>3320</v>
      </c>
      <c r="G481" s="832" t="s">
        <v>3321</v>
      </c>
      <c r="H481" s="849"/>
      <c r="I481" s="849"/>
      <c r="J481" s="832"/>
      <c r="K481" s="832"/>
      <c r="L481" s="849"/>
      <c r="M481" s="849"/>
      <c r="N481" s="832"/>
      <c r="O481" s="832"/>
      <c r="P481" s="849">
        <v>1</v>
      </c>
      <c r="Q481" s="849">
        <v>583.33000000000004</v>
      </c>
      <c r="R481" s="837"/>
      <c r="S481" s="850">
        <v>583.33000000000004</v>
      </c>
    </row>
    <row r="482" spans="1:19" ht="14.4" customHeight="1" x14ac:dyDescent="0.3">
      <c r="A482" s="831"/>
      <c r="B482" s="832" t="s">
        <v>3272</v>
      </c>
      <c r="C482" s="832" t="s">
        <v>592</v>
      </c>
      <c r="D482" s="832" t="s">
        <v>1446</v>
      </c>
      <c r="E482" s="832" t="s">
        <v>3269</v>
      </c>
      <c r="F482" s="832" t="s">
        <v>3327</v>
      </c>
      <c r="G482" s="832" t="s">
        <v>3328</v>
      </c>
      <c r="H482" s="849"/>
      <c r="I482" s="849"/>
      <c r="J482" s="832"/>
      <c r="K482" s="832"/>
      <c r="L482" s="849">
        <v>0</v>
      </c>
      <c r="M482" s="849">
        <v>0</v>
      </c>
      <c r="N482" s="832"/>
      <c r="O482" s="832"/>
      <c r="P482" s="849">
        <v>53</v>
      </c>
      <c r="Q482" s="849">
        <v>2650</v>
      </c>
      <c r="R482" s="837"/>
      <c r="S482" s="850">
        <v>50</v>
      </c>
    </row>
    <row r="483" spans="1:19" ht="14.4" customHeight="1" x14ac:dyDescent="0.3">
      <c r="A483" s="831"/>
      <c r="B483" s="832" t="s">
        <v>3272</v>
      </c>
      <c r="C483" s="832" t="s">
        <v>592</v>
      </c>
      <c r="D483" s="832" t="s">
        <v>1446</v>
      </c>
      <c r="E483" s="832" t="s">
        <v>3269</v>
      </c>
      <c r="F483" s="832" t="s">
        <v>3338</v>
      </c>
      <c r="G483" s="832" t="s">
        <v>3339</v>
      </c>
      <c r="H483" s="849"/>
      <c r="I483" s="849"/>
      <c r="J483" s="832"/>
      <c r="K483" s="832"/>
      <c r="L483" s="849"/>
      <c r="M483" s="849"/>
      <c r="N483" s="832"/>
      <c r="O483" s="832"/>
      <c r="P483" s="849">
        <v>1</v>
      </c>
      <c r="Q483" s="849">
        <v>305.56</v>
      </c>
      <c r="R483" s="837"/>
      <c r="S483" s="850">
        <v>305.56</v>
      </c>
    </row>
    <row r="484" spans="1:19" ht="14.4" customHeight="1" x14ac:dyDescent="0.3">
      <c r="A484" s="831"/>
      <c r="B484" s="832" t="s">
        <v>3272</v>
      </c>
      <c r="C484" s="832" t="s">
        <v>592</v>
      </c>
      <c r="D484" s="832" t="s">
        <v>1446</v>
      </c>
      <c r="E484" s="832" t="s">
        <v>3269</v>
      </c>
      <c r="F484" s="832" t="s">
        <v>3348</v>
      </c>
      <c r="G484" s="832" t="s">
        <v>3349</v>
      </c>
      <c r="H484" s="849"/>
      <c r="I484" s="849"/>
      <c r="J484" s="832"/>
      <c r="K484" s="832"/>
      <c r="L484" s="849"/>
      <c r="M484" s="849"/>
      <c r="N484" s="832"/>
      <c r="O484" s="832"/>
      <c r="P484" s="849">
        <v>1</v>
      </c>
      <c r="Q484" s="849">
        <v>77.78</v>
      </c>
      <c r="R484" s="837"/>
      <c r="S484" s="850">
        <v>77.78</v>
      </c>
    </row>
    <row r="485" spans="1:19" ht="14.4" customHeight="1" x14ac:dyDescent="0.3">
      <c r="A485" s="831"/>
      <c r="B485" s="832" t="s">
        <v>3272</v>
      </c>
      <c r="C485" s="832" t="s">
        <v>592</v>
      </c>
      <c r="D485" s="832" t="s">
        <v>1446</v>
      </c>
      <c r="E485" s="832" t="s">
        <v>3269</v>
      </c>
      <c r="F485" s="832" t="s">
        <v>3354</v>
      </c>
      <c r="G485" s="832" t="s">
        <v>3355</v>
      </c>
      <c r="H485" s="849"/>
      <c r="I485" s="849"/>
      <c r="J485" s="832"/>
      <c r="K485" s="832"/>
      <c r="L485" s="849"/>
      <c r="M485" s="849"/>
      <c r="N485" s="832"/>
      <c r="O485" s="832"/>
      <c r="P485" s="849">
        <v>12</v>
      </c>
      <c r="Q485" s="849">
        <v>1133.33</v>
      </c>
      <c r="R485" s="837"/>
      <c r="S485" s="850">
        <v>94.444166666666661</v>
      </c>
    </row>
    <row r="486" spans="1:19" ht="14.4" customHeight="1" x14ac:dyDescent="0.3">
      <c r="A486" s="831"/>
      <c r="B486" s="832" t="s">
        <v>3272</v>
      </c>
      <c r="C486" s="832" t="s">
        <v>592</v>
      </c>
      <c r="D486" s="832" t="s">
        <v>1446</v>
      </c>
      <c r="E486" s="832" t="s">
        <v>3269</v>
      </c>
      <c r="F486" s="832" t="s">
        <v>3358</v>
      </c>
      <c r="G486" s="832" t="s">
        <v>3359</v>
      </c>
      <c r="H486" s="849"/>
      <c r="I486" s="849"/>
      <c r="J486" s="832"/>
      <c r="K486" s="832"/>
      <c r="L486" s="849">
        <v>4</v>
      </c>
      <c r="M486" s="849">
        <v>386.67</v>
      </c>
      <c r="N486" s="832">
        <v>1</v>
      </c>
      <c r="O486" s="832">
        <v>96.667500000000004</v>
      </c>
      <c r="P486" s="849"/>
      <c r="Q486" s="849"/>
      <c r="R486" s="837"/>
      <c r="S486" s="850"/>
    </row>
    <row r="487" spans="1:19" ht="14.4" customHeight="1" x14ac:dyDescent="0.3">
      <c r="A487" s="831"/>
      <c r="B487" s="832" t="s">
        <v>3272</v>
      </c>
      <c r="C487" s="832" t="s">
        <v>592</v>
      </c>
      <c r="D487" s="832" t="s">
        <v>1446</v>
      </c>
      <c r="E487" s="832" t="s">
        <v>3269</v>
      </c>
      <c r="F487" s="832" t="s">
        <v>3368</v>
      </c>
      <c r="G487" s="832" t="s">
        <v>3369</v>
      </c>
      <c r="H487" s="849"/>
      <c r="I487" s="849"/>
      <c r="J487" s="832"/>
      <c r="K487" s="832"/>
      <c r="L487" s="849"/>
      <c r="M487" s="849"/>
      <c r="N487" s="832"/>
      <c r="O487" s="832"/>
      <c r="P487" s="849">
        <v>6</v>
      </c>
      <c r="Q487" s="849">
        <v>700</v>
      </c>
      <c r="R487" s="837"/>
      <c r="S487" s="850">
        <v>116.66666666666667</v>
      </c>
    </row>
    <row r="488" spans="1:19" ht="14.4" customHeight="1" x14ac:dyDescent="0.3">
      <c r="A488" s="831"/>
      <c r="B488" s="832" t="s">
        <v>3272</v>
      </c>
      <c r="C488" s="832" t="s">
        <v>592</v>
      </c>
      <c r="D488" s="832" t="s">
        <v>1446</v>
      </c>
      <c r="E488" s="832" t="s">
        <v>3269</v>
      </c>
      <c r="F488" s="832" t="s">
        <v>3270</v>
      </c>
      <c r="G488" s="832" t="s">
        <v>3271</v>
      </c>
      <c r="H488" s="849"/>
      <c r="I488" s="849"/>
      <c r="J488" s="832"/>
      <c r="K488" s="832"/>
      <c r="L488" s="849">
        <v>7</v>
      </c>
      <c r="M488" s="849">
        <v>2411.11</v>
      </c>
      <c r="N488" s="832">
        <v>1</v>
      </c>
      <c r="O488" s="832">
        <v>344.44428571428574</v>
      </c>
      <c r="P488" s="849">
        <v>67</v>
      </c>
      <c r="Q488" s="849">
        <v>23077.77</v>
      </c>
      <c r="R488" s="837">
        <v>9.5714297564192421</v>
      </c>
      <c r="S488" s="850">
        <v>344.44432835820896</v>
      </c>
    </row>
    <row r="489" spans="1:19" ht="14.4" customHeight="1" x14ac:dyDescent="0.3">
      <c r="A489" s="831"/>
      <c r="B489" s="832" t="s">
        <v>3272</v>
      </c>
      <c r="C489" s="832" t="s">
        <v>592</v>
      </c>
      <c r="D489" s="832" t="s">
        <v>1448</v>
      </c>
      <c r="E489" s="832" t="s">
        <v>3269</v>
      </c>
      <c r="F489" s="832" t="s">
        <v>3302</v>
      </c>
      <c r="G489" s="832" t="s">
        <v>3303</v>
      </c>
      <c r="H489" s="849"/>
      <c r="I489" s="849"/>
      <c r="J489" s="832"/>
      <c r="K489" s="832"/>
      <c r="L489" s="849"/>
      <c r="M489" s="849"/>
      <c r="N489" s="832"/>
      <c r="O489" s="832"/>
      <c r="P489" s="849">
        <v>5</v>
      </c>
      <c r="Q489" s="849">
        <v>388.9</v>
      </c>
      <c r="R489" s="837"/>
      <c r="S489" s="850">
        <v>77.78</v>
      </c>
    </row>
    <row r="490" spans="1:19" ht="14.4" customHeight="1" x14ac:dyDescent="0.3">
      <c r="A490" s="831"/>
      <c r="B490" s="832" t="s">
        <v>3272</v>
      </c>
      <c r="C490" s="832" t="s">
        <v>592</v>
      </c>
      <c r="D490" s="832" t="s">
        <v>1448</v>
      </c>
      <c r="E490" s="832" t="s">
        <v>3269</v>
      </c>
      <c r="F490" s="832" t="s">
        <v>3306</v>
      </c>
      <c r="G490" s="832" t="s">
        <v>3307</v>
      </c>
      <c r="H490" s="849"/>
      <c r="I490" s="849"/>
      <c r="J490" s="832"/>
      <c r="K490" s="832"/>
      <c r="L490" s="849"/>
      <c r="M490" s="849"/>
      <c r="N490" s="832"/>
      <c r="O490" s="832"/>
      <c r="P490" s="849">
        <v>17</v>
      </c>
      <c r="Q490" s="849">
        <v>1983.3400000000001</v>
      </c>
      <c r="R490" s="837"/>
      <c r="S490" s="850">
        <v>116.66705882352942</v>
      </c>
    </row>
    <row r="491" spans="1:19" ht="14.4" customHeight="1" x14ac:dyDescent="0.3">
      <c r="A491" s="831"/>
      <c r="B491" s="832" t="s">
        <v>3272</v>
      </c>
      <c r="C491" s="832" t="s">
        <v>592</v>
      </c>
      <c r="D491" s="832" t="s">
        <v>1448</v>
      </c>
      <c r="E491" s="832" t="s">
        <v>3269</v>
      </c>
      <c r="F491" s="832" t="s">
        <v>3318</v>
      </c>
      <c r="G491" s="832" t="s">
        <v>3319</v>
      </c>
      <c r="H491" s="849"/>
      <c r="I491" s="849"/>
      <c r="J491" s="832"/>
      <c r="K491" s="832"/>
      <c r="L491" s="849"/>
      <c r="M491" s="849"/>
      <c r="N491" s="832"/>
      <c r="O491" s="832"/>
      <c r="P491" s="849">
        <v>14</v>
      </c>
      <c r="Q491" s="849">
        <v>2955.55</v>
      </c>
      <c r="R491" s="837"/>
      <c r="S491" s="850">
        <v>211.11071428571429</v>
      </c>
    </row>
    <row r="492" spans="1:19" ht="14.4" customHeight="1" x14ac:dyDescent="0.3">
      <c r="A492" s="831"/>
      <c r="B492" s="832" t="s">
        <v>3272</v>
      </c>
      <c r="C492" s="832" t="s">
        <v>592</v>
      </c>
      <c r="D492" s="832" t="s">
        <v>1448</v>
      </c>
      <c r="E492" s="832" t="s">
        <v>3269</v>
      </c>
      <c r="F492" s="832" t="s">
        <v>3320</v>
      </c>
      <c r="G492" s="832" t="s">
        <v>3321</v>
      </c>
      <c r="H492" s="849"/>
      <c r="I492" s="849"/>
      <c r="J492" s="832"/>
      <c r="K492" s="832"/>
      <c r="L492" s="849"/>
      <c r="M492" s="849"/>
      <c r="N492" s="832"/>
      <c r="O492" s="832"/>
      <c r="P492" s="849">
        <v>11</v>
      </c>
      <c r="Q492" s="849">
        <v>6416.66</v>
      </c>
      <c r="R492" s="837"/>
      <c r="S492" s="850">
        <v>583.33272727272731</v>
      </c>
    </row>
    <row r="493" spans="1:19" ht="14.4" customHeight="1" x14ac:dyDescent="0.3">
      <c r="A493" s="831"/>
      <c r="B493" s="832" t="s">
        <v>3272</v>
      </c>
      <c r="C493" s="832" t="s">
        <v>592</v>
      </c>
      <c r="D493" s="832" t="s">
        <v>1448</v>
      </c>
      <c r="E493" s="832" t="s">
        <v>3269</v>
      </c>
      <c r="F493" s="832" t="s">
        <v>3327</v>
      </c>
      <c r="G493" s="832" t="s">
        <v>3328</v>
      </c>
      <c r="H493" s="849"/>
      <c r="I493" s="849"/>
      <c r="J493" s="832"/>
      <c r="K493" s="832"/>
      <c r="L493" s="849"/>
      <c r="M493" s="849"/>
      <c r="N493" s="832"/>
      <c r="O493" s="832"/>
      <c r="P493" s="849">
        <v>42</v>
      </c>
      <c r="Q493" s="849">
        <v>2100</v>
      </c>
      <c r="R493" s="837"/>
      <c r="S493" s="850">
        <v>50</v>
      </c>
    </row>
    <row r="494" spans="1:19" ht="14.4" customHeight="1" x14ac:dyDescent="0.3">
      <c r="A494" s="831"/>
      <c r="B494" s="832" t="s">
        <v>3272</v>
      </c>
      <c r="C494" s="832" t="s">
        <v>592</v>
      </c>
      <c r="D494" s="832" t="s">
        <v>1448</v>
      </c>
      <c r="E494" s="832" t="s">
        <v>3269</v>
      </c>
      <c r="F494" s="832" t="s">
        <v>3338</v>
      </c>
      <c r="G494" s="832" t="s">
        <v>3339</v>
      </c>
      <c r="H494" s="849"/>
      <c r="I494" s="849"/>
      <c r="J494" s="832"/>
      <c r="K494" s="832"/>
      <c r="L494" s="849"/>
      <c r="M494" s="849"/>
      <c r="N494" s="832"/>
      <c r="O494" s="832"/>
      <c r="P494" s="849">
        <v>8</v>
      </c>
      <c r="Q494" s="849">
        <v>2444.46</v>
      </c>
      <c r="R494" s="837"/>
      <c r="S494" s="850">
        <v>305.5575</v>
      </c>
    </row>
    <row r="495" spans="1:19" ht="14.4" customHeight="1" x14ac:dyDescent="0.3">
      <c r="A495" s="831"/>
      <c r="B495" s="832" t="s">
        <v>3272</v>
      </c>
      <c r="C495" s="832" t="s">
        <v>592</v>
      </c>
      <c r="D495" s="832" t="s">
        <v>1448</v>
      </c>
      <c r="E495" s="832" t="s">
        <v>3269</v>
      </c>
      <c r="F495" s="832" t="s">
        <v>3348</v>
      </c>
      <c r="G495" s="832" t="s">
        <v>3349</v>
      </c>
      <c r="H495" s="849"/>
      <c r="I495" s="849"/>
      <c r="J495" s="832"/>
      <c r="K495" s="832"/>
      <c r="L495" s="849"/>
      <c r="M495" s="849"/>
      <c r="N495" s="832"/>
      <c r="O495" s="832"/>
      <c r="P495" s="849">
        <v>8</v>
      </c>
      <c r="Q495" s="849">
        <v>622.23</v>
      </c>
      <c r="R495" s="837"/>
      <c r="S495" s="850">
        <v>77.778750000000002</v>
      </c>
    </row>
    <row r="496" spans="1:19" ht="14.4" customHeight="1" x14ac:dyDescent="0.3">
      <c r="A496" s="831"/>
      <c r="B496" s="832" t="s">
        <v>3272</v>
      </c>
      <c r="C496" s="832" t="s">
        <v>592</v>
      </c>
      <c r="D496" s="832" t="s">
        <v>1448</v>
      </c>
      <c r="E496" s="832" t="s">
        <v>3269</v>
      </c>
      <c r="F496" s="832" t="s">
        <v>3354</v>
      </c>
      <c r="G496" s="832" t="s">
        <v>3355</v>
      </c>
      <c r="H496" s="849"/>
      <c r="I496" s="849"/>
      <c r="J496" s="832"/>
      <c r="K496" s="832"/>
      <c r="L496" s="849"/>
      <c r="M496" s="849"/>
      <c r="N496" s="832"/>
      <c r="O496" s="832"/>
      <c r="P496" s="849">
        <v>31</v>
      </c>
      <c r="Q496" s="849">
        <v>2927.7799999999997</v>
      </c>
      <c r="R496" s="837"/>
      <c r="S496" s="850">
        <v>94.444516129032252</v>
      </c>
    </row>
    <row r="497" spans="1:19" ht="14.4" customHeight="1" x14ac:dyDescent="0.3">
      <c r="A497" s="831"/>
      <c r="B497" s="832" t="s">
        <v>3272</v>
      </c>
      <c r="C497" s="832" t="s">
        <v>592</v>
      </c>
      <c r="D497" s="832" t="s">
        <v>1448</v>
      </c>
      <c r="E497" s="832" t="s">
        <v>3269</v>
      </c>
      <c r="F497" s="832" t="s">
        <v>3358</v>
      </c>
      <c r="G497" s="832" t="s">
        <v>3359</v>
      </c>
      <c r="H497" s="849"/>
      <c r="I497" s="849"/>
      <c r="J497" s="832"/>
      <c r="K497" s="832"/>
      <c r="L497" s="849"/>
      <c r="M497" s="849"/>
      <c r="N497" s="832"/>
      <c r="O497" s="832"/>
      <c r="P497" s="849">
        <v>7</v>
      </c>
      <c r="Q497" s="849">
        <v>676.67</v>
      </c>
      <c r="R497" s="837"/>
      <c r="S497" s="850">
        <v>96.667142857142849</v>
      </c>
    </row>
    <row r="498" spans="1:19" ht="14.4" customHeight="1" x14ac:dyDescent="0.3">
      <c r="A498" s="831"/>
      <c r="B498" s="832" t="s">
        <v>3272</v>
      </c>
      <c r="C498" s="832" t="s">
        <v>592</v>
      </c>
      <c r="D498" s="832" t="s">
        <v>1448</v>
      </c>
      <c r="E498" s="832" t="s">
        <v>3269</v>
      </c>
      <c r="F498" s="832" t="s">
        <v>3368</v>
      </c>
      <c r="G498" s="832" t="s">
        <v>3369</v>
      </c>
      <c r="H498" s="849"/>
      <c r="I498" s="849"/>
      <c r="J498" s="832"/>
      <c r="K498" s="832"/>
      <c r="L498" s="849"/>
      <c r="M498" s="849"/>
      <c r="N498" s="832"/>
      <c r="O498" s="832"/>
      <c r="P498" s="849">
        <v>3</v>
      </c>
      <c r="Q498" s="849">
        <v>350</v>
      </c>
      <c r="R498" s="837"/>
      <c r="S498" s="850">
        <v>116.66666666666667</v>
      </c>
    </row>
    <row r="499" spans="1:19" ht="14.4" customHeight="1" x14ac:dyDescent="0.3">
      <c r="A499" s="831"/>
      <c r="B499" s="832" t="s">
        <v>3272</v>
      </c>
      <c r="C499" s="832" t="s">
        <v>592</v>
      </c>
      <c r="D499" s="832" t="s">
        <v>1448</v>
      </c>
      <c r="E499" s="832" t="s">
        <v>3269</v>
      </c>
      <c r="F499" s="832" t="s">
        <v>3270</v>
      </c>
      <c r="G499" s="832" t="s">
        <v>3271</v>
      </c>
      <c r="H499" s="849"/>
      <c r="I499" s="849"/>
      <c r="J499" s="832"/>
      <c r="K499" s="832"/>
      <c r="L499" s="849"/>
      <c r="M499" s="849"/>
      <c r="N499" s="832"/>
      <c r="O499" s="832"/>
      <c r="P499" s="849">
        <v>99</v>
      </c>
      <c r="Q499" s="849">
        <v>34100</v>
      </c>
      <c r="R499" s="837"/>
      <c r="S499" s="850">
        <v>344.44444444444446</v>
      </c>
    </row>
    <row r="500" spans="1:19" ht="14.4" customHeight="1" x14ac:dyDescent="0.3">
      <c r="A500" s="831"/>
      <c r="B500" s="832" t="s">
        <v>3272</v>
      </c>
      <c r="C500" s="832" t="s">
        <v>592</v>
      </c>
      <c r="D500" s="832" t="s">
        <v>1450</v>
      </c>
      <c r="E500" s="832" t="s">
        <v>3269</v>
      </c>
      <c r="F500" s="832" t="s">
        <v>3302</v>
      </c>
      <c r="G500" s="832" t="s">
        <v>3303</v>
      </c>
      <c r="H500" s="849"/>
      <c r="I500" s="849"/>
      <c r="J500" s="832"/>
      <c r="K500" s="832"/>
      <c r="L500" s="849">
        <v>1</v>
      </c>
      <c r="M500" s="849">
        <v>77.78</v>
      </c>
      <c r="N500" s="832">
        <v>1</v>
      </c>
      <c r="O500" s="832">
        <v>77.78</v>
      </c>
      <c r="P500" s="849"/>
      <c r="Q500" s="849"/>
      <c r="R500" s="837"/>
      <c r="S500" s="850"/>
    </row>
    <row r="501" spans="1:19" ht="14.4" customHeight="1" x14ac:dyDescent="0.3">
      <c r="A501" s="831"/>
      <c r="B501" s="832" t="s">
        <v>3272</v>
      </c>
      <c r="C501" s="832" t="s">
        <v>592</v>
      </c>
      <c r="D501" s="832" t="s">
        <v>1450</v>
      </c>
      <c r="E501" s="832" t="s">
        <v>3269</v>
      </c>
      <c r="F501" s="832" t="s">
        <v>3306</v>
      </c>
      <c r="G501" s="832" t="s">
        <v>3307</v>
      </c>
      <c r="H501" s="849"/>
      <c r="I501" s="849"/>
      <c r="J501" s="832"/>
      <c r="K501" s="832"/>
      <c r="L501" s="849">
        <v>7</v>
      </c>
      <c r="M501" s="849">
        <v>816.67000000000007</v>
      </c>
      <c r="N501" s="832">
        <v>1</v>
      </c>
      <c r="O501" s="832">
        <v>116.66714285714286</v>
      </c>
      <c r="P501" s="849"/>
      <c r="Q501" s="849"/>
      <c r="R501" s="837"/>
      <c r="S501" s="850"/>
    </row>
    <row r="502" spans="1:19" ht="14.4" customHeight="1" x14ac:dyDescent="0.3">
      <c r="A502" s="831"/>
      <c r="B502" s="832" t="s">
        <v>3272</v>
      </c>
      <c r="C502" s="832" t="s">
        <v>592</v>
      </c>
      <c r="D502" s="832" t="s">
        <v>1450</v>
      </c>
      <c r="E502" s="832" t="s">
        <v>3269</v>
      </c>
      <c r="F502" s="832" t="s">
        <v>3318</v>
      </c>
      <c r="G502" s="832" t="s">
        <v>3319</v>
      </c>
      <c r="H502" s="849"/>
      <c r="I502" s="849"/>
      <c r="J502" s="832"/>
      <c r="K502" s="832"/>
      <c r="L502" s="849">
        <v>5</v>
      </c>
      <c r="M502" s="849">
        <v>1055.5500000000002</v>
      </c>
      <c r="N502" s="832">
        <v>1</v>
      </c>
      <c r="O502" s="832">
        <v>211.11000000000004</v>
      </c>
      <c r="P502" s="849"/>
      <c r="Q502" s="849"/>
      <c r="R502" s="837"/>
      <c r="S502" s="850"/>
    </row>
    <row r="503" spans="1:19" ht="14.4" customHeight="1" x14ac:dyDescent="0.3">
      <c r="A503" s="831"/>
      <c r="B503" s="832" t="s">
        <v>3272</v>
      </c>
      <c r="C503" s="832" t="s">
        <v>592</v>
      </c>
      <c r="D503" s="832" t="s">
        <v>1450</v>
      </c>
      <c r="E503" s="832" t="s">
        <v>3269</v>
      </c>
      <c r="F503" s="832" t="s">
        <v>3327</v>
      </c>
      <c r="G503" s="832" t="s">
        <v>3328</v>
      </c>
      <c r="H503" s="849"/>
      <c r="I503" s="849"/>
      <c r="J503" s="832"/>
      <c r="K503" s="832"/>
      <c r="L503" s="849">
        <v>3</v>
      </c>
      <c r="M503" s="849">
        <v>150</v>
      </c>
      <c r="N503" s="832">
        <v>1</v>
      </c>
      <c r="O503" s="832">
        <v>50</v>
      </c>
      <c r="P503" s="849"/>
      <c r="Q503" s="849"/>
      <c r="R503" s="837"/>
      <c r="S503" s="850"/>
    </row>
    <row r="504" spans="1:19" ht="14.4" customHeight="1" x14ac:dyDescent="0.3">
      <c r="A504" s="831"/>
      <c r="B504" s="832" t="s">
        <v>3272</v>
      </c>
      <c r="C504" s="832" t="s">
        <v>592</v>
      </c>
      <c r="D504" s="832" t="s">
        <v>1450</v>
      </c>
      <c r="E504" s="832" t="s">
        <v>3269</v>
      </c>
      <c r="F504" s="832" t="s">
        <v>3354</v>
      </c>
      <c r="G504" s="832" t="s">
        <v>3355</v>
      </c>
      <c r="H504" s="849"/>
      <c r="I504" s="849"/>
      <c r="J504" s="832"/>
      <c r="K504" s="832"/>
      <c r="L504" s="849">
        <v>2</v>
      </c>
      <c r="M504" s="849">
        <v>188.88</v>
      </c>
      <c r="N504" s="832">
        <v>1</v>
      </c>
      <c r="O504" s="832">
        <v>94.44</v>
      </c>
      <c r="P504" s="849"/>
      <c r="Q504" s="849"/>
      <c r="R504" s="837"/>
      <c r="S504" s="850"/>
    </row>
    <row r="505" spans="1:19" ht="14.4" customHeight="1" x14ac:dyDescent="0.3">
      <c r="A505" s="831"/>
      <c r="B505" s="832" t="s">
        <v>3272</v>
      </c>
      <c r="C505" s="832" t="s">
        <v>592</v>
      </c>
      <c r="D505" s="832" t="s">
        <v>1450</v>
      </c>
      <c r="E505" s="832" t="s">
        <v>3269</v>
      </c>
      <c r="F505" s="832" t="s">
        <v>3358</v>
      </c>
      <c r="G505" s="832" t="s">
        <v>3359</v>
      </c>
      <c r="H505" s="849"/>
      <c r="I505" s="849"/>
      <c r="J505" s="832"/>
      <c r="K505" s="832"/>
      <c r="L505" s="849">
        <v>1</v>
      </c>
      <c r="M505" s="849">
        <v>96.67</v>
      </c>
      <c r="N505" s="832">
        <v>1</v>
      </c>
      <c r="O505" s="832">
        <v>96.67</v>
      </c>
      <c r="P505" s="849"/>
      <c r="Q505" s="849"/>
      <c r="R505" s="837"/>
      <c r="S505" s="850"/>
    </row>
    <row r="506" spans="1:19" ht="14.4" customHeight="1" x14ac:dyDescent="0.3">
      <c r="A506" s="831"/>
      <c r="B506" s="832" t="s">
        <v>3272</v>
      </c>
      <c r="C506" s="832" t="s">
        <v>592</v>
      </c>
      <c r="D506" s="832" t="s">
        <v>1450</v>
      </c>
      <c r="E506" s="832" t="s">
        <v>3269</v>
      </c>
      <c r="F506" s="832" t="s">
        <v>3270</v>
      </c>
      <c r="G506" s="832" t="s">
        <v>3271</v>
      </c>
      <c r="H506" s="849"/>
      <c r="I506" s="849"/>
      <c r="J506" s="832"/>
      <c r="K506" s="832"/>
      <c r="L506" s="849">
        <v>14</v>
      </c>
      <c r="M506" s="849">
        <v>4822.2199999999993</v>
      </c>
      <c r="N506" s="832">
        <v>1</v>
      </c>
      <c r="O506" s="832">
        <v>344.44428571428568</v>
      </c>
      <c r="P506" s="849"/>
      <c r="Q506" s="849"/>
      <c r="R506" s="837"/>
      <c r="S506" s="850"/>
    </row>
    <row r="507" spans="1:19" ht="14.4" customHeight="1" x14ac:dyDescent="0.3">
      <c r="A507" s="831"/>
      <c r="B507" s="832" t="s">
        <v>3272</v>
      </c>
      <c r="C507" s="832" t="s">
        <v>592</v>
      </c>
      <c r="D507" s="832" t="s">
        <v>1451</v>
      </c>
      <c r="E507" s="832" t="s">
        <v>3269</v>
      </c>
      <c r="F507" s="832" t="s">
        <v>3302</v>
      </c>
      <c r="G507" s="832" t="s">
        <v>3303</v>
      </c>
      <c r="H507" s="849"/>
      <c r="I507" s="849"/>
      <c r="J507" s="832"/>
      <c r="K507" s="832"/>
      <c r="L507" s="849"/>
      <c r="M507" s="849"/>
      <c r="N507" s="832"/>
      <c r="O507" s="832"/>
      <c r="P507" s="849">
        <v>4</v>
      </c>
      <c r="Q507" s="849">
        <v>311.12</v>
      </c>
      <c r="R507" s="837"/>
      <c r="S507" s="850">
        <v>77.78</v>
      </c>
    </row>
    <row r="508" spans="1:19" ht="14.4" customHeight="1" x14ac:dyDescent="0.3">
      <c r="A508" s="831"/>
      <c r="B508" s="832" t="s">
        <v>3272</v>
      </c>
      <c r="C508" s="832" t="s">
        <v>592</v>
      </c>
      <c r="D508" s="832" t="s">
        <v>1451</v>
      </c>
      <c r="E508" s="832" t="s">
        <v>3269</v>
      </c>
      <c r="F508" s="832" t="s">
        <v>3306</v>
      </c>
      <c r="G508" s="832" t="s">
        <v>3307</v>
      </c>
      <c r="H508" s="849"/>
      <c r="I508" s="849"/>
      <c r="J508" s="832"/>
      <c r="K508" s="832"/>
      <c r="L508" s="849">
        <v>3</v>
      </c>
      <c r="M508" s="849">
        <v>350</v>
      </c>
      <c r="N508" s="832">
        <v>1</v>
      </c>
      <c r="O508" s="832">
        <v>116.66666666666667</v>
      </c>
      <c r="P508" s="849">
        <v>15</v>
      </c>
      <c r="Q508" s="849">
        <v>1750</v>
      </c>
      <c r="R508" s="837">
        <v>5</v>
      </c>
      <c r="S508" s="850">
        <v>116.66666666666667</v>
      </c>
    </row>
    <row r="509" spans="1:19" ht="14.4" customHeight="1" x14ac:dyDescent="0.3">
      <c r="A509" s="831"/>
      <c r="B509" s="832" t="s">
        <v>3272</v>
      </c>
      <c r="C509" s="832" t="s">
        <v>592</v>
      </c>
      <c r="D509" s="832" t="s">
        <v>1451</v>
      </c>
      <c r="E509" s="832" t="s">
        <v>3269</v>
      </c>
      <c r="F509" s="832" t="s">
        <v>3318</v>
      </c>
      <c r="G509" s="832" t="s">
        <v>3319</v>
      </c>
      <c r="H509" s="849"/>
      <c r="I509" s="849"/>
      <c r="J509" s="832"/>
      <c r="K509" s="832"/>
      <c r="L509" s="849">
        <v>3</v>
      </c>
      <c r="M509" s="849">
        <v>633.33000000000004</v>
      </c>
      <c r="N509" s="832">
        <v>1</v>
      </c>
      <c r="O509" s="832">
        <v>211.11</v>
      </c>
      <c r="P509" s="849">
        <v>13</v>
      </c>
      <c r="Q509" s="849">
        <v>2744.4400000000005</v>
      </c>
      <c r="R509" s="837">
        <v>4.3333491228901213</v>
      </c>
      <c r="S509" s="850">
        <v>211.11076923076928</v>
      </c>
    </row>
    <row r="510" spans="1:19" ht="14.4" customHeight="1" x14ac:dyDescent="0.3">
      <c r="A510" s="831"/>
      <c r="B510" s="832" t="s">
        <v>3272</v>
      </c>
      <c r="C510" s="832" t="s">
        <v>592</v>
      </c>
      <c r="D510" s="832" t="s">
        <v>1451</v>
      </c>
      <c r="E510" s="832" t="s">
        <v>3269</v>
      </c>
      <c r="F510" s="832" t="s">
        <v>3320</v>
      </c>
      <c r="G510" s="832" t="s">
        <v>3321</v>
      </c>
      <c r="H510" s="849"/>
      <c r="I510" s="849"/>
      <c r="J510" s="832"/>
      <c r="K510" s="832"/>
      <c r="L510" s="849"/>
      <c r="M510" s="849"/>
      <c r="N510" s="832"/>
      <c r="O510" s="832"/>
      <c r="P510" s="849">
        <v>1</v>
      </c>
      <c r="Q510" s="849">
        <v>583.33000000000004</v>
      </c>
      <c r="R510" s="837"/>
      <c r="S510" s="850">
        <v>583.33000000000004</v>
      </c>
    </row>
    <row r="511" spans="1:19" ht="14.4" customHeight="1" x14ac:dyDescent="0.3">
      <c r="A511" s="831"/>
      <c r="B511" s="832" t="s">
        <v>3272</v>
      </c>
      <c r="C511" s="832" t="s">
        <v>592</v>
      </c>
      <c r="D511" s="832" t="s">
        <v>1451</v>
      </c>
      <c r="E511" s="832" t="s">
        <v>3269</v>
      </c>
      <c r="F511" s="832" t="s">
        <v>3327</v>
      </c>
      <c r="G511" s="832" t="s">
        <v>3328</v>
      </c>
      <c r="H511" s="849"/>
      <c r="I511" s="849"/>
      <c r="J511" s="832"/>
      <c r="K511" s="832"/>
      <c r="L511" s="849">
        <v>1</v>
      </c>
      <c r="M511" s="849">
        <v>50</v>
      </c>
      <c r="N511" s="832">
        <v>1</v>
      </c>
      <c r="O511" s="832">
        <v>50</v>
      </c>
      <c r="P511" s="849">
        <v>18</v>
      </c>
      <c r="Q511" s="849">
        <v>900</v>
      </c>
      <c r="R511" s="837">
        <v>18</v>
      </c>
      <c r="S511" s="850">
        <v>50</v>
      </c>
    </row>
    <row r="512" spans="1:19" ht="14.4" customHeight="1" x14ac:dyDescent="0.3">
      <c r="A512" s="831"/>
      <c r="B512" s="832" t="s">
        <v>3272</v>
      </c>
      <c r="C512" s="832" t="s">
        <v>592</v>
      </c>
      <c r="D512" s="832" t="s">
        <v>1451</v>
      </c>
      <c r="E512" s="832" t="s">
        <v>3269</v>
      </c>
      <c r="F512" s="832" t="s">
        <v>3338</v>
      </c>
      <c r="G512" s="832" t="s">
        <v>3339</v>
      </c>
      <c r="H512" s="849"/>
      <c r="I512" s="849"/>
      <c r="J512" s="832"/>
      <c r="K512" s="832"/>
      <c r="L512" s="849">
        <v>2</v>
      </c>
      <c r="M512" s="849">
        <v>611.11</v>
      </c>
      <c r="N512" s="832">
        <v>1</v>
      </c>
      <c r="O512" s="832">
        <v>305.55500000000001</v>
      </c>
      <c r="P512" s="849">
        <v>1</v>
      </c>
      <c r="Q512" s="849">
        <v>305.56</v>
      </c>
      <c r="R512" s="837">
        <v>0.50000818183305784</v>
      </c>
      <c r="S512" s="850">
        <v>305.56</v>
      </c>
    </row>
    <row r="513" spans="1:19" ht="14.4" customHeight="1" x14ac:dyDescent="0.3">
      <c r="A513" s="831"/>
      <c r="B513" s="832" t="s">
        <v>3272</v>
      </c>
      <c r="C513" s="832" t="s">
        <v>592</v>
      </c>
      <c r="D513" s="832" t="s">
        <v>1451</v>
      </c>
      <c r="E513" s="832" t="s">
        <v>3269</v>
      </c>
      <c r="F513" s="832" t="s">
        <v>3348</v>
      </c>
      <c r="G513" s="832" t="s">
        <v>3349</v>
      </c>
      <c r="H513" s="849"/>
      <c r="I513" s="849"/>
      <c r="J513" s="832"/>
      <c r="K513" s="832"/>
      <c r="L513" s="849">
        <v>2</v>
      </c>
      <c r="M513" s="849">
        <v>155.56</v>
      </c>
      <c r="N513" s="832">
        <v>1</v>
      </c>
      <c r="O513" s="832">
        <v>77.78</v>
      </c>
      <c r="P513" s="849">
        <v>1</v>
      </c>
      <c r="Q513" s="849">
        <v>77.78</v>
      </c>
      <c r="R513" s="837">
        <v>0.5</v>
      </c>
      <c r="S513" s="850">
        <v>77.78</v>
      </c>
    </row>
    <row r="514" spans="1:19" ht="14.4" customHeight="1" x14ac:dyDescent="0.3">
      <c r="A514" s="831"/>
      <c r="B514" s="832" t="s">
        <v>3272</v>
      </c>
      <c r="C514" s="832" t="s">
        <v>592</v>
      </c>
      <c r="D514" s="832" t="s">
        <v>1451</v>
      </c>
      <c r="E514" s="832" t="s">
        <v>3269</v>
      </c>
      <c r="F514" s="832" t="s">
        <v>3354</v>
      </c>
      <c r="G514" s="832" t="s">
        <v>3355</v>
      </c>
      <c r="H514" s="849"/>
      <c r="I514" s="849"/>
      <c r="J514" s="832"/>
      <c r="K514" s="832"/>
      <c r="L514" s="849">
        <v>3</v>
      </c>
      <c r="M514" s="849">
        <v>283.33</v>
      </c>
      <c r="N514" s="832">
        <v>1</v>
      </c>
      <c r="O514" s="832">
        <v>94.443333333333328</v>
      </c>
      <c r="P514" s="849">
        <v>17</v>
      </c>
      <c r="Q514" s="849">
        <v>1605.5400000000002</v>
      </c>
      <c r="R514" s="837">
        <v>5.6666784315109595</v>
      </c>
      <c r="S514" s="850">
        <v>94.443529411764715</v>
      </c>
    </row>
    <row r="515" spans="1:19" ht="14.4" customHeight="1" x14ac:dyDescent="0.3">
      <c r="A515" s="831"/>
      <c r="B515" s="832" t="s">
        <v>3272</v>
      </c>
      <c r="C515" s="832" t="s">
        <v>592</v>
      </c>
      <c r="D515" s="832" t="s">
        <v>1451</v>
      </c>
      <c r="E515" s="832" t="s">
        <v>3269</v>
      </c>
      <c r="F515" s="832" t="s">
        <v>3358</v>
      </c>
      <c r="G515" s="832" t="s">
        <v>3359</v>
      </c>
      <c r="H515" s="849"/>
      <c r="I515" s="849"/>
      <c r="J515" s="832"/>
      <c r="K515" s="832"/>
      <c r="L515" s="849"/>
      <c r="M515" s="849"/>
      <c r="N515" s="832"/>
      <c r="O515" s="832"/>
      <c r="P515" s="849">
        <v>1</v>
      </c>
      <c r="Q515" s="849">
        <v>96.67</v>
      </c>
      <c r="R515" s="837"/>
      <c r="S515" s="850">
        <v>96.67</v>
      </c>
    </row>
    <row r="516" spans="1:19" ht="14.4" customHeight="1" x14ac:dyDescent="0.3">
      <c r="A516" s="831"/>
      <c r="B516" s="832" t="s">
        <v>3272</v>
      </c>
      <c r="C516" s="832" t="s">
        <v>592</v>
      </c>
      <c r="D516" s="832" t="s">
        <v>1451</v>
      </c>
      <c r="E516" s="832" t="s">
        <v>3269</v>
      </c>
      <c r="F516" s="832" t="s">
        <v>3368</v>
      </c>
      <c r="G516" s="832" t="s">
        <v>3369</v>
      </c>
      <c r="H516" s="849"/>
      <c r="I516" s="849"/>
      <c r="J516" s="832"/>
      <c r="K516" s="832"/>
      <c r="L516" s="849"/>
      <c r="M516" s="849"/>
      <c r="N516" s="832"/>
      <c r="O516" s="832"/>
      <c r="P516" s="849">
        <v>1</v>
      </c>
      <c r="Q516" s="849">
        <v>116.67</v>
      </c>
      <c r="R516" s="837"/>
      <c r="S516" s="850">
        <v>116.67</v>
      </c>
    </row>
    <row r="517" spans="1:19" ht="14.4" customHeight="1" x14ac:dyDescent="0.3">
      <c r="A517" s="831"/>
      <c r="B517" s="832" t="s">
        <v>3272</v>
      </c>
      <c r="C517" s="832" t="s">
        <v>592</v>
      </c>
      <c r="D517" s="832" t="s">
        <v>1451</v>
      </c>
      <c r="E517" s="832" t="s">
        <v>3269</v>
      </c>
      <c r="F517" s="832" t="s">
        <v>3270</v>
      </c>
      <c r="G517" s="832" t="s">
        <v>3271</v>
      </c>
      <c r="H517" s="849"/>
      <c r="I517" s="849"/>
      <c r="J517" s="832"/>
      <c r="K517" s="832"/>
      <c r="L517" s="849">
        <v>10</v>
      </c>
      <c r="M517" s="849">
        <v>3444.44</v>
      </c>
      <c r="N517" s="832">
        <v>1</v>
      </c>
      <c r="O517" s="832">
        <v>344.44400000000002</v>
      </c>
      <c r="P517" s="849">
        <v>70</v>
      </c>
      <c r="Q517" s="849">
        <v>24111.109999999997</v>
      </c>
      <c r="R517" s="837">
        <v>7.0000087096886565</v>
      </c>
      <c r="S517" s="850">
        <v>344.44442857142855</v>
      </c>
    </row>
    <row r="518" spans="1:19" ht="14.4" customHeight="1" x14ac:dyDescent="0.3">
      <c r="A518" s="831"/>
      <c r="B518" s="832" t="s">
        <v>3272</v>
      </c>
      <c r="C518" s="832" t="s">
        <v>592</v>
      </c>
      <c r="D518" s="832" t="s">
        <v>1453</v>
      </c>
      <c r="E518" s="832" t="s">
        <v>3269</v>
      </c>
      <c r="F518" s="832" t="s">
        <v>3302</v>
      </c>
      <c r="G518" s="832" t="s">
        <v>3303</v>
      </c>
      <c r="H518" s="849"/>
      <c r="I518" s="849"/>
      <c r="J518" s="832"/>
      <c r="K518" s="832"/>
      <c r="L518" s="849"/>
      <c r="M518" s="849"/>
      <c r="N518" s="832"/>
      <c r="O518" s="832"/>
      <c r="P518" s="849">
        <v>5</v>
      </c>
      <c r="Q518" s="849">
        <v>388.9</v>
      </c>
      <c r="R518" s="837"/>
      <c r="S518" s="850">
        <v>77.78</v>
      </c>
    </row>
    <row r="519" spans="1:19" ht="14.4" customHeight="1" x14ac:dyDescent="0.3">
      <c r="A519" s="831"/>
      <c r="B519" s="832" t="s">
        <v>3272</v>
      </c>
      <c r="C519" s="832" t="s">
        <v>592</v>
      </c>
      <c r="D519" s="832" t="s">
        <v>1453</v>
      </c>
      <c r="E519" s="832" t="s">
        <v>3269</v>
      </c>
      <c r="F519" s="832" t="s">
        <v>3306</v>
      </c>
      <c r="G519" s="832" t="s">
        <v>3307</v>
      </c>
      <c r="H519" s="849"/>
      <c r="I519" s="849"/>
      <c r="J519" s="832"/>
      <c r="K519" s="832"/>
      <c r="L519" s="849"/>
      <c r="M519" s="849"/>
      <c r="N519" s="832"/>
      <c r="O519" s="832"/>
      <c r="P519" s="849">
        <v>13</v>
      </c>
      <c r="Q519" s="849">
        <v>1516.66</v>
      </c>
      <c r="R519" s="837"/>
      <c r="S519" s="850">
        <v>116.66615384615385</v>
      </c>
    </row>
    <row r="520" spans="1:19" ht="14.4" customHeight="1" x14ac:dyDescent="0.3">
      <c r="A520" s="831"/>
      <c r="B520" s="832" t="s">
        <v>3272</v>
      </c>
      <c r="C520" s="832" t="s">
        <v>592</v>
      </c>
      <c r="D520" s="832" t="s">
        <v>1453</v>
      </c>
      <c r="E520" s="832" t="s">
        <v>3269</v>
      </c>
      <c r="F520" s="832" t="s">
        <v>3318</v>
      </c>
      <c r="G520" s="832" t="s">
        <v>3319</v>
      </c>
      <c r="H520" s="849"/>
      <c r="I520" s="849"/>
      <c r="J520" s="832"/>
      <c r="K520" s="832"/>
      <c r="L520" s="849"/>
      <c r="M520" s="849"/>
      <c r="N520" s="832"/>
      <c r="O520" s="832"/>
      <c r="P520" s="849">
        <v>5</v>
      </c>
      <c r="Q520" s="849">
        <v>1055.5500000000002</v>
      </c>
      <c r="R520" s="837"/>
      <c r="S520" s="850">
        <v>211.11000000000004</v>
      </c>
    </row>
    <row r="521" spans="1:19" ht="14.4" customHeight="1" x14ac:dyDescent="0.3">
      <c r="A521" s="831"/>
      <c r="B521" s="832" t="s">
        <v>3272</v>
      </c>
      <c r="C521" s="832" t="s">
        <v>592</v>
      </c>
      <c r="D521" s="832" t="s">
        <v>1453</v>
      </c>
      <c r="E521" s="832" t="s">
        <v>3269</v>
      </c>
      <c r="F521" s="832" t="s">
        <v>3320</v>
      </c>
      <c r="G521" s="832" t="s">
        <v>3321</v>
      </c>
      <c r="H521" s="849"/>
      <c r="I521" s="849"/>
      <c r="J521" s="832"/>
      <c r="K521" s="832"/>
      <c r="L521" s="849"/>
      <c r="M521" s="849"/>
      <c r="N521" s="832"/>
      <c r="O521" s="832"/>
      <c r="P521" s="849">
        <v>2</v>
      </c>
      <c r="Q521" s="849">
        <v>1166.6600000000001</v>
      </c>
      <c r="R521" s="837"/>
      <c r="S521" s="850">
        <v>583.33000000000004</v>
      </c>
    </row>
    <row r="522" spans="1:19" ht="14.4" customHeight="1" x14ac:dyDescent="0.3">
      <c r="A522" s="831"/>
      <c r="B522" s="832" t="s">
        <v>3272</v>
      </c>
      <c r="C522" s="832" t="s">
        <v>592</v>
      </c>
      <c r="D522" s="832" t="s">
        <v>1453</v>
      </c>
      <c r="E522" s="832" t="s">
        <v>3269</v>
      </c>
      <c r="F522" s="832" t="s">
        <v>3327</v>
      </c>
      <c r="G522" s="832" t="s">
        <v>3328</v>
      </c>
      <c r="H522" s="849"/>
      <c r="I522" s="849"/>
      <c r="J522" s="832"/>
      <c r="K522" s="832"/>
      <c r="L522" s="849"/>
      <c r="M522" s="849"/>
      <c r="N522" s="832"/>
      <c r="O522" s="832"/>
      <c r="P522" s="849">
        <v>12</v>
      </c>
      <c r="Q522" s="849">
        <v>600</v>
      </c>
      <c r="R522" s="837"/>
      <c r="S522" s="850">
        <v>50</v>
      </c>
    </row>
    <row r="523" spans="1:19" ht="14.4" customHeight="1" x14ac:dyDescent="0.3">
      <c r="A523" s="831"/>
      <c r="B523" s="832" t="s">
        <v>3272</v>
      </c>
      <c r="C523" s="832" t="s">
        <v>592</v>
      </c>
      <c r="D523" s="832" t="s">
        <v>1453</v>
      </c>
      <c r="E523" s="832" t="s">
        <v>3269</v>
      </c>
      <c r="F523" s="832" t="s">
        <v>3338</v>
      </c>
      <c r="G523" s="832" t="s">
        <v>3339</v>
      </c>
      <c r="H523" s="849"/>
      <c r="I523" s="849"/>
      <c r="J523" s="832"/>
      <c r="K523" s="832"/>
      <c r="L523" s="849"/>
      <c r="M523" s="849"/>
      <c r="N523" s="832"/>
      <c r="O523" s="832"/>
      <c r="P523" s="849">
        <v>2</v>
      </c>
      <c r="Q523" s="849">
        <v>611.12</v>
      </c>
      <c r="R523" s="837"/>
      <c r="S523" s="850">
        <v>305.56</v>
      </c>
    </row>
    <row r="524" spans="1:19" ht="14.4" customHeight="1" x14ac:dyDescent="0.3">
      <c r="A524" s="831"/>
      <c r="B524" s="832" t="s">
        <v>3272</v>
      </c>
      <c r="C524" s="832" t="s">
        <v>592</v>
      </c>
      <c r="D524" s="832" t="s">
        <v>1453</v>
      </c>
      <c r="E524" s="832" t="s">
        <v>3269</v>
      </c>
      <c r="F524" s="832" t="s">
        <v>3348</v>
      </c>
      <c r="G524" s="832" t="s">
        <v>3349</v>
      </c>
      <c r="H524" s="849"/>
      <c r="I524" s="849"/>
      <c r="J524" s="832"/>
      <c r="K524" s="832"/>
      <c r="L524" s="849"/>
      <c r="M524" s="849"/>
      <c r="N524" s="832"/>
      <c r="O524" s="832"/>
      <c r="P524" s="849">
        <v>2</v>
      </c>
      <c r="Q524" s="849">
        <v>155.56</v>
      </c>
      <c r="R524" s="837"/>
      <c r="S524" s="850">
        <v>77.78</v>
      </c>
    </row>
    <row r="525" spans="1:19" ht="14.4" customHeight="1" x14ac:dyDescent="0.3">
      <c r="A525" s="831"/>
      <c r="B525" s="832" t="s">
        <v>3272</v>
      </c>
      <c r="C525" s="832" t="s">
        <v>592</v>
      </c>
      <c r="D525" s="832" t="s">
        <v>1453</v>
      </c>
      <c r="E525" s="832" t="s">
        <v>3269</v>
      </c>
      <c r="F525" s="832" t="s">
        <v>3354</v>
      </c>
      <c r="G525" s="832" t="s">
        <v>3355</v>
      </c>
      <c r="H525" s="849"/>
      <c r="I525" s="849"/>
      <c r="J525" s="832"/>
      <c r="K525" s="832"/>
      <c r="L525" s="849"/>
      <c r="M525" s="849"/>
      <c r="N525" s="832"/>
      <c r="O525" s="832"/>
      <c r="P525" s="849">
        <v>9</v>
      </c>
      <c r="Q525" s="849">
        <v>849.99999999999989</v>
      </c>
      <c r="R525" s="837"/>
      <c r="S525" s="850">
        <v>94.444444444444429</v>
      </c>
    </row>
    <row r="526" spans="1:19" ht="14.4" customHeight="1" x14ac:dyDescent="0.3">
      <c r="A526" s="831"/>
      <c r="B526" s="832" t="s">
        <v>3272</v>
      </c>
      <c r="C526" s="832" t="s">
        <v>592</v>
      </c>
      <c r="D526" s="832" t="s">
        <v>1453</v>
      </c>
      <c r="E526" s="832" t="s">
        <v>3269</v>
      </c>
      <c r="F526" s="832" t="s">
        <v>3358</v>
      </c>
      <c r="G526" s="832" t="s">
        <v>3359</v>
      </c>
      <c r="H526" s="849"/>
      <c r="I526" s="849"/>
      <c r="J526" s="832"/>
      <c r="K526" s="832"/>
      <c r="L526" s="849"/>
      <c r="M526" s="849"/>
      <c r="N526" s="832"/>
      <c r="O526" s="832"/>
      <c r="P526" s="849">
        <v>2</v>
      </c>
      <c r="Q526" s="849">
        <v>193.34</v>
      </c>
      <c r="R526" s="837"/>
      <c r="S526" s="850">
        <v>96.67</v>
      </c>
    </row>
    <row r="527" spans="1:19" ht="14.4" customHeight="1" x14ac:dyDescent="0.3">
      <c r="A527" s="831"/>
      <c r="B527" s="832" t="s">
        <v>3272</v>
      </c>
      <c r="C527" s="832" t="s">
        <v>592</v>
      </c>
      <c r="D527" s="832" t="s">
        <v>1453</v>
      </c>
      <c r="E527" s="832" t="s">
        <v>3269</v>
      </c>
      <c r="F527" s="832" t="s">
        <v>3364</v>
      </c>
      <c r="G527" s="832" t="s">
        <v>3365</v>
      </c>
      <c r="H527" s="849"/>
      <c r="I527" s="849"/>
      <c r="J527" s="832"/>
      <c r="K527" s="832"/>
      <c r="L527" s="849"/>
      <c r="M527" s="849"/>
      <c r="N527" s="832"/>
      <c r="O527" s="832"/>
      <c r="P527" s="849">
        <v>1</v>
      </c>
      <c r="Q527" s="849">
        <v>1283.33</v>
      </c>
      <c r="R527" s="837"/>
      <c r="S527" s="850">
        <v>1283.33</v>
      </c>
    </row>
    <row r="528" spans="1:19" ht="14.4" customHeight="1" x14ac:dyDescent="0.3">
      <c r="A528" s="831"/>
      <c r="B528" s="832" t="s">
        <v>3272</v>
      </c>
      <c r="C528" s="832" t="s">
        <v>592</v>
      </c>
      <c r="D528" s="832" t="s">
        <v>1453</v>
      </c>
      <c r="E528" s="832" t="s">
        <v>3269</v>
      </c>
      <c r="F528" s="832" t="s">
        <v>3368</v>
      </c>
      <c r="G528" s="832" t="s">
        <v>3369</v>
      </c>
      <c r="H528" s="849"/>
      <c r="I528" s="849"/>
      <c r="J528" s="832"/>
      <c r="K528" s="832"/>
      <c r="L528" s="849"/>
      <c r="M528" s="849"/>
      <c r="N528" s="832"/>
      <c r="O528" s="832"/>
      <c r="P528" s="849">
        <v>4</v>
      </c>
      <c r="Q528" s="849">
        <v>466.66</v>
      </c>
      <c r="R528" s="837"/>
      <c r="S528" s="850">
        <v>116.66500000000001</v>
      </c>
    </row>
    <row r="529" spans="1:19" ht="14.4" customHeight="1" x14ac:dyDescent="0.3">
      <c r="A529" s="831"/>
      <c r="B529" s="832" t="s">
        <v>3272</v>
      </c>
      <c r="C529" s="832" t="s">
        <v>592</v>
      </c>
      <c r="D529" s="832" t="s">
        <v>1453</v>
      </c>
      <c r="E529" s="832" t="s">
        <v>3269</v>
      </c>
      <c r="F529" s="832" t="s">
        <v>3270</v>
      </c>
      <c r="G529" s="832" t="s">
        <v>3271</v>
      </c>
      <c r="H529" s="849"/>
      <c r="I529" s="849"/>
      <c r="J529" s="832"/>
      <c r="K529" s="832"/>
      <c r="L529" s="849"/>
      <c r="M529" s="849"/>
      <c r="N529" s="832"/>
      <c r="O529" s="832"/>
      <c r="P529" s="849">
        <v>41</v>
      </c>
      <c r="Q529" s="849">
        <v>14122.220000000001</v>
      </c>
      <c r="R529" s="837"/>
      <c r="S529" s="850">
        <v>344.44439024390249</v>
      </c>
    </row>
    <row r="530" spans="1:19" ht="14.4" customHeight="1" x14ac:dyDescent="0.3">
      <c r="A530" s="831"/>
      <c r="B530" s="832" t="s">
        <v>3272</v>
      </c>
      <c r="C530" s="832" t="s">
        <v>592</v>
      </c>
      <c r="D530" s="832" t="s">
        <v>1442</v>
      </c>
      <c r="E530" s="832" t="s">
        <v>3269</v>
      </c>
      <c r="F530" s="832" t="s">
        <v>3302</v>
      </c>
      <c r="G530" s="832" t="s">
        <v>3303</v>
      </c>
      <c r="H530" s="849"/>
      <c r="I530" s="849"/>
      <c r="J530" s="832"/>
      <c r="K530" s="832"/>
      <c r="L530" s="849"/>
      <c r="M530" s="849"/>
      <c r="N530" s="832"/>
      <c r="O530" s="832"/>
      <c r="P530" s="849">
        <v>5</v>
      </c>
      <c r="Q530" s="849">
        <v>388.9</v>
      </c>
      <c r="R530" s="837"/>
      <c r="S530" s="850">
        <v>77.78</v>
      </c>
    </row>
    <row r="531" spans="1:19" ht="14.4" customHeight="1" x14ac:dyDescent="0.3">
      <c r="A531" s="831"/>
      <c r="B531" s="832" t="s">
        <v>3272</v>
      </c>
      <c r="C531" s="832" t="s">
        <v>592</v>
      </c>
      <c r="D531" s="832" t="s">
        <v>1442</v>
      </c>
      <c r="E531" s="832" t="s">
        <v>3269</v>
      </c>
      <c r="F531" s="832" t="s">
        <v>3306</v>
      </c>
      <c r="G531" s="832" t="s">
        <v>3307</v>
      </c>
      <c r="H531" s="849"/>
      <c r="I531" s="849"/>
      <c r="J531" s="832"/>
      <c r="K531" s="832"/>
      <c r="L531" s="849"/>
      <c r="M531" s="849"/>
      <c r="N531" s="832"/>
      <c r="O531" s="832"/>
      <c r="P531" s="849">
        <v>21</v>
      </c>
      <c r="Q531" s="849">
        <v>2450</v>
      </c>
      <c r="R531" s="837"/>
      <c r="S531" s="850">
        <v>116.66666666666667</v>
      </c>
    </row>
    <row r="532" spans="1:19" ht="14.4" customHeight="1" x14ac:dyDescent="0.3">
      <c r="A532" s="831"/>
      <c r="B532" s="832" t="s">
        <v>3272</v>
      </c>
      <c r="C532" s="832" t="s">
        <v>592</v>
      </c>
      <c r="D532" s="832" t="s">
        <v>1442</v>
      </c>
      <c r="E532" s="832" t="s">
        <v>3269</v>
      </c>
      <c r="F532" s="832" t="s">
        <v>3318</v>
      </c>
      <c r="G532" s="832" t="s">
        <v>3319</v>
      </c>
      <c r="H532" s="849"/>
      <c r="I532" s="849"/>
      <c r="J532" s="832"/>
      <c r="K532" s="832"/>
      <c r="L532" s="849"/>
      <c r="M532" s="849"/>
      <c r="N532" s="832"/>
      <c r="O532" s="832"/>
      <c r="P532" s="849">
        <v>21</v>
      </c>
      <c r="Q532" s="849">
        <v>4433.33</v>
      </c>
      <c r="R532" s="837"/>
      <c r="S532" s="850">
        <v>211.11095238095237</v>
      </c>
    </row>
    <row r="533" spans="1:19" ht="14.4" customHeight="1" x14ac:dyDescent="0.3">
      <c r="A533" s="831"/>
      <c r="B533" s="832" t="s">
        <v>3272</v>
      </c>
      <c r="C533" s="832" t="s">
        <v>592</v>
      </c>
      <c r="D533" s="832" t="s">
        <v>1442</v>
      </c>
      <c r="E533" s="832" t="s">
        <v>3269</v>
      </c>
      <c r="F533" s="832" t="s">
        <v>3320</v>
      </c>
      <c r="G533" s="832" t="s">
        <v>3321</v>
      </c>
      <c r="H533" s="849"/>
      <c r="I533" s="849"/>
      <c r="J533" s="832"/>
      <c r="K533" s="832"/>
      <c r="L533" s="849"/>
      <c r="M533" s="849"/>
      <c r="N533" s="832"/>
      <c r="O533" s="832"/>
      <c r="P533" s="849">
        <v>3</v>
      </c>
      <c r="Q533" s="849">
        <v>1749.9900000000002</v>
      </c>
      <c r="R533" s="837"/>
      <c r="S533" s="850">
        <v>583.33000000000004</v>
      </c>
    </row>
    <row r="534" spans="1:19" ht="14.4" customHeight="1" x14ac:dyDescent="0.3">
      <c r="A534" s="831"/>
      <c r="B534" s="832" t="s">
        <v>3272</v>
      </c>
      <c r="C534" s="832" t="s">
        <v>592</v>
      </c>
      <c r="D534" s="832" t="s">
        <v>1442</v>
      </c>
      <c r="E534" s="832" t="s">
        <v>3269</v>
      </c>
      <c r="F534" s="832" t="s">
        <v>3327</v>
      </c>
      <c r="G534" s="832" t="s">
        <v>3328</v>
      </c>
      <c r="H534" s="849"/>
      <c r="I534" s="849"/>
      <c r="J534" s="832"/>
      <c r="K534" s="832"/>
      <c r="L534" s="849"/>
      <c r="M534" s="849"/>
      <c r="N534" s="832"/>
      <c r="O534" s="832"/>
      <c r="P534" s="849">
        <v>13</v>
      </c>
      <c r="Q534" s="849">
        <v>650</v>
      </c>
      <c r="R534" s="837"/>
      <c r="S534" s="850">
        <v>50</v>
      </c>
    </row>
    <row r="535" spans="1:19" ht="14.4" customHeight="1" x14ac:dyDescent="0.3">
      <c r="A535" s="831"/>
      <c r="B535" s="832" t="s">
        <v>3272</v>
      </c>
      <c r="C535" s="832" t="s">
        <v>592</v>
      </c>
      <c r="D535" s="832" t="s">
        <v>1442</v>
      </c>
      <c r="E535" s="832" t="s">
        <v>3269</v>
      </c>
      <c r="F535" s="832" t="s">
        <v>3354</v>
      </c>
      <c r="G535" s="832" t="s">
        <v>3355</v>
      </c>
      <c r="H535" s="849"/>
      <c r="I535" s="849"/>
      <c r="J535" s="832"/>
      <c r="K535" s="832"/>
      <c r="L535" s="849"/>
      <c r="M535" s="849"/>
      <c r="N535" s="832"/>
      <c r="O535" s="832"/>
      <c r="P535" s="849">
        <v>13</v>
      </c>
      <c r="Q535" s="849">
        <v>1227.77</v>
      </c>
      <c r="R535" s="837"/>
      <c r="S535" s="850">
        <v>94.443846153846152</v>
      </c>
    </row>
    <row r="536" spans="1:19" ht="14.4" customHeight="1" x14ac:dyDescent="0.3">
      <c r="A536" s="831"/>
      <c r="B536" s="832" t="s">
        <v>3272</v>
      </c>
      <c r="C536" s="832" t="s">
        <v>592</v>
      </c>
      <c r="D536" s="832" t="s">
        <v>1442</v>
      </c>
      <c r="E536" s="832" t="s">
        <v>3269</v>
      </c>
      <c r="F536" s="832" t="s">
        <v>3358</v>
      </c>
      <c r="G536" s="832" t="s">
        <v>3359</v>
      </c>
      <c r="H536" s="849"/>
      <c r="I536" s="849"/>
      <c r="J536" s="832"/>
      <c r="K536" s="832"/>
      <c r="L536" s="849"/>
      <c r="M536" s="849"/>
      <c r="N536" s="832"/>
      <c r="O536" s="832"/>
      <c r="P536" s="849">
        <v>2</v>
      </c>
      <c r="Q536" s="849">
        <v>193.33</v>
      </c>
      <c r="R536" s="837"/>
      <c r="S536" s="850">
        <v>96.665000000000006</v>
      </c>
    </row>
    <row r="537" spans="1:19" ht="14.4" customHeight="1" x14ac:dyDescent="0.3">
      <c r="A537" s="831"/>
      <c r="B537" s="832" t="s">
        <v>3272</v>
      </c>
      <c r="C537" s="832" t="s">
        <v>592</v>
      </c>
      <c r="D537" s="832" t="s">
        <v>1442</v>
      </c>
      <c r="E537" s="832" t="s">
        <v>3269</v>
      </c>
      <c r="F537" s="832" t="s">
        <v>3368</v>
      </c>
      <c r="G537" s="832" t="s">
        <v>3369</v>
      </c>
      <c r="H537" s="849"/>
      <c r="I537" s="849"/>
      <c r="J537" s="832"/>
      <c r="K537" s="832"/>
      <c r="L537" s="849"/>
      <c r="M537" s="849"/>
      <c r="N537" s="832"/>
      <c r="O537" s="832"/>
      <c r="P537" s="849">
        <v>1</v>
      </c>
      <c r="Q537" s="849">
        <v>116.67</v>
      </c>
      <c r="R537" s="837"/>
      <c r="S537" s="850">
        <v>116.67</v>
      </c>
    </row>
    <row r="538" spans="1:19" ht="14.4" customHeight="1" x14ac:dyDescent="0.3">
      <c r="A538" s="831"/>
      <c r="B538" s="832" t="s">
        <v>3272</v>
      </c>
      <c r="C538" s="832" t="s">
        <v>592</v>
      </c>
      <c r="D538" s="832" t="s">
        <v>1442</v>
      </c>
      <c r="E538" s="832" t="s">
        <v>3269</v>
      </c>
      <c r="F538" s="832" t="s">
        <v>3270</v>
      </c>
      <c r="G538" s="832" t="s">
        <v>3271</v>
      </c>
      <c r="H538" s="849"/>
      <c r="I538" s="849"/>
      <c r="J538" s="832"/>
      <c r="K538" s="832"/>
      <c r="L538" s="849"/>
      <c r="M538" s="849"/>
      <c r="N538" s="832"/>
      <c r="O538" s="832"/>
      <c r="P538" s="849">
        <v>57</v>
      </c>
      <c r="Q538" s="849">
        <v>19633.319999999996</v>
      </c>
      <c r="R538" s="837"/>
      <c r="S538" s="850">
        <v>344.44421052631571</v>
      </c>
    </row>
    <row r="539" spans="1:19" ht="14.4" customHeight="1" x14ac:dyDescent="0.3">
      <c r="A539" s="831"/>
      <c r="B539" s="832" t="s">
        <v>3272</v>
      </c>
      <c r="C539" s="832" t="s">
        <v>592</v>
      </c>
      <c r="D539" s="832" t="s">
        <v>1445</v>
      </c>
      <c r="E539" s="832" t="s">
        <v>3269</v>
      </c>
      <c r="F539" s="832" t="s">
        <v>3302</v>
      </c>
      <c r="G539" s="832" t="s">
        <v>3303</v>
      </c>
      <c r="H539" s="849"/>
      <c r="I539" s="849"/>
      <c r="J539" s="832"/>
      <c r="K539" s="832"/>
      <c r="L539" s="849"/>
      <c r="M539" s="849"/>
      <c r="N539" s="832"/>
      <c r="O539" s="832"/>
      <c r="P539" s="849">
        <v>8</v>
      </c>
      <c r="Q539" s="849">
        <v>622.23</v>
      </c>
      <c r="R539" s="837"/>
      <c r="S539" s="850">
        <v>77.778750000000002</v>
      </c>
    </row>
    <row r="540" spans="1:19" ht="14.4" customHeight="1" x14ac:dyDescent="0.3">
      <c r="A540" s="831"/>
      <c r="B540" s="832" t="s">
        <v>3272</v>
      </c>
      <c r="C540" s="832" t="s">
        <v>592</v>
      </c>
      <c r="D540" s="832" t="s">
        <v>1445</v>
      </c>
      <c r="E540" s="832" t="s">
        <v>3269</v>
      </c>
      <c r="F540" s="832" t="s">
        <v>3386</v>
      </c>
      <c r="G540" s="832" t="s">
        <v>3387</v>
      </c>
      <c r="H540" s="849"/>
      <c r="I540" s="849"/>
      <c r="J540" s="832"/>
      <c r="K540" s="832"/>
      <c r="L540" s="849"/>
      <c r="M540" s="849"/>
      <c r="N540" s="832"/>
      <c r="O540" s="832"/>
      <c r="P540" s="849">
        <v>1</v>
      </c>
      <c r="Q540" s="849">
        <v>300</v>
      </c>
      <c r="R540" s="837"/>
      <c r="S540" s="850">
        <v>300</v>
      </c>
    </row>
    <row r="541" spans="1:19" ht="14.4" customHeight="1" x14ac:dyDescent="0.3">
      <c r="A541" s="831"/>
      <c r="B541" s="832" t="s">
        <v>3272</v>
      </c>
      <c r="C541" s="832" t="s">
        <v>592</v>
      </c>
      <c r="D541" s="832" t="s">
        <v>1445</v>
      </c>
      <c r="E541" s="832" t="s">
        <v>3269</v>
      </c>
      <c r="F541" s="832" t="s">
        <v>3306</v>
      </c>
      <c r="G541" s="832" t="s">
        <v>3307</v>
      </c>
      <c r="H541" s="849"/>
      <c r="I541" s="849"/>
      <c r="J541" s="832"/>
      <c r="K541" s="832"/>
      <c r="L541" s="849"/>
      <c r="M541" s="849"/>
      <c r="N541" s="832"/>
      <c r="O541" s="832"/>
      <c r="P541" s="849">
        <v>9</v>
      </c>
      <c r="Q541" s="849">
        <v>1050.01</v>
      </c>
      <c r="R541" s="837"/>
      <c r="S541" s="850">
        <v>116.66777777777777</v>
      </c>
    </row>
    <row r="542" spans="1:19" ht="14.4" customHeight="1" x14ac:dyDescent="0.3">
      <c r="A542" s="831"/>
      <c r="B542" s="832" t="s">
        <v>3272</v>
      </c>
      <c r="C542" s="832" t="s">
        <v>592</v>
      </c>
      <c r="D542" s="832" t="s">
        <v>1445</v>
      </c>
      <c r="E542" s="832" t="s">
        <v>3269</v>
      </c>
      <c r="F542" s="832" t="s">
        <v>3318</v>
      </c>
      <c r="G542" s="832" t="s">
        <v>3319</v>
      </c>
      <c r="H542" s="849"/>
      <c r="I542" s="849"/>
      <c r="J542" s="832"/>
      <c r="K542" s="832"/>
      <c r="L542" s="849"/>
      <c r="M542" s="849"/>
      <c r="N542" s="832"/>
      <c r="O542" s="832"/>
      <c r="P542" s="849">
        <v>6</v>
      </c>
      <c r="Q542" s="849">
        <v>1266.6600000000001</v>
      </c>
      <c r="R542" s="837"/>
      <c r="S542" s="850">
        <v>211.11</v>
      </c>
    </row>
    <row r="543" spans="1:19" ht="14.4" customHeight="1" x14ac:dyDescent="0.3">
      <c r="A543" s="831"/>
      <c r="B543" s="832" t="s">
        <v>3272</v>
      </c>
      <c r="C543" s="832" t="s">
        <v>592</v>
      </c>
      <c r="D543" s="832" t="s">
        <v>1445</v>
      </c>
      <c r="E543" s="832" t="s">
        <v>3269</v>
      </c>
      <c r="F543" s="832" t="s">
        <v>3320</v>
      </c>
      <c r="G543" s="832" t="s">
        <v>3321</v>
      </c>
      <c r="H543" s="849"/>
      <c r="I543" s="849"/>
      <c r="J543" s="832"/>
      <c r="K543" s="832"/>
      <c r="L543" s="849"/>
      <c r="M543" s="849"/>
      <c r="N543" s="832"/>
      <c r="O543" s="832"/>
      <c r="P543" s="849">
        <v>2</v>
      </c>
      <c r="Q543" s="849">
        <v>1166.6600000000001</v>
      </c>
      <c r="R543" s="837"/>
      <c r="S543" s="850">
        <v>583.33000000000004</v>
      </c>
    </row>
    <row r="544" spans="1:19" ht="14.4" customHeight="1" x14ac:dyDescent="0.3">
      <c r="A544" s="831"/>
      <c r="B544" s="832" t="s">
        <v>3272</v>
      </c>
      <c r="C544" s="832" t="s">
        <v>592</v>
      </c>
      <c r="D544" s="832" t="s">
        <v>1445</v>
      </c>
      <c r="E544" s="832" t="s">
        <v>3269</v>
      </c>
      <c r="F544" s="832" t="s">
        <v>3327</v>
      </c>
      <c r="G544" s="832" t="s">
        <v>3328</v>
      </c>
      <c r="H544" s="849"/>
      <c r="I544" s="849"/>
      <c r="J544" s="832"/>
      <c r="K544" s="832"/>
      <c r="L544" s="849"/>
      <c r="M544" s="849"/>
      <c r="N544" s="832"/>
      <c r="O544" s="832"/>
      <c r="P544" s="849">
        <v>5</v>
      </c>
      <c r="Q544" s="849">
        <v>250</v>
      </c>
      <c r="R544" s="837"/>
      <c r="S544" s="850">
        <v>50</v>
      </c>
    </row>
    <row r="545" spans="1:19" ht="14.4" customHeight="1" x14ac:dyDescent="0.3">
      <c r="A545" s="831"/>
      <c r="B545" s="832" t="s">
        <v>3272</v>
      </c>
      <c r="C545" s="832" t="s">
        <v>592</v>
      </c>
      <c r="D545" s="832" t="s">
        <v>1445</v>
      </c>
      <c r="E545" s="832" t="s">
        <v>3269</v>
      </c>
      <c r="F545" s="832" t="s">
        <v>3338</v>
      </c>
      <c r="G545" s="832" t="s">
        <v>3339</v>
      </c>
      <c r="H545" s="849"/>
      <c r="I545" s="849"/>
      <c r="J545" s="832"/>
      <c r="K545" s="832"/>
      <c r="L545" s="849"/>
      <c r="M545" s="849"/>
      <c r="N545" s="832"/>
      <c r="O545" s="832"/>
      <c r="P545" s="849">
        <v>7</v>
      </c>
      <c r="Q545" s="849">
        <v>2138.9</v>
      </c>
      <c r="R545" s="837"/>
      <c r="S545" s="850">
        <v>305.55714285714288</v>
      </c>
    </row>
    <row r="546" spans="1:19" ht="14.4" customHeight="1" x14ac:dyDescent="0.3">
      <c r="A546" s="831"/>
      <c r="B546" s="832" t="s">
        <v>3272</v>
      </c>
      <c r="C546" s="832" t="s">
        <v>592</v>
      </c>
      <c r="D546" s="832" t="s">
        <v>1445</v>
      </c>
      <c r="E546" s="832" t="s">
        <v>3269</v>
      </c>
      <c r="F546" s="832" t="s">
        <v>3348</v>
      </c>
      <c r="G546" s="832" t="s">
        <v>3349</v>
      </c>
      <c r="H546" s="849"/>
      <c r="I546" s="849"/>
      <c r="J546" s="832"/>
      <c r="K546" s="832"/>
      <c r="L546" s="849"/>
      <c r="M546" s="849"/>
      <c r="N546" s="832"/>
      <c r="O546" s="832"/>
      <c r="P546" s="849">
        <v>6</v>
      </c>
      <c r="Q546" s="849">
        <v>466.67</v>
      </c>
      <c r="R546" s="837"/>
      <c r="S546" s="850">
        <v>77.778333333333336</v>
      </c>
    </row>
    <row r="547" spans="1:19" ht="14.4" customHeight="1" x14ac:dyDescent="0.3">
      <c r="A547" s="831"/>
      <c r="B547" s="832" t="s">
        <v>3272</v>
      </c>
      <c r="C547" s="832" t="s">
        <v>592</v>
      </c>
      <c r="D547" s="832" t="s">
        <v>1445</v>
      </c>
      <c r="E547" s="832" t="s">
        <v>3269</v>
      </c>
      <c r="F547" s="832" t="s">
        <v>3354</v>
      </c>
      <c r="G547" s="832" t="s">
        <v>3355</v>
      </c>
      <c r="H547" s="849"/>
      <c r="I547" s="849"/>
      <c r="J547" s="832"/>
      <c r="K547" s="832"/>
      <c r="L547" s="849"/>
      <c r="M547" s="849"/>
      <c r="N547" s="832"/>
      <c r="O547" s="832"/>
      <c r="P547" s="849">
        <v>6</v>
      </c>
      <c r="Q547" s="849">
        <v>566.66</v>
      </c>
      <c r="R547" s="837"/>
      <c r="S547" s="850">
        <v>94.443333333333328</v>
      </c>
    </row>
    <row r="548" spans="1:19" ht="14.4" customHeight="1" x14ac:dyDescent="0.3">
      <c r="A548" s="831"/>
      <c r="B548" s="832" t="s">
        <v>3272</v>
      </c>
      <c r="C548" s="832" t="s">
        <v>592</v>
      </c>
      <c r="D548" s="832" t="s">
        <v>1445</v>
      </c>
      <c r="E548" s="832" t="s">
        <v>3269</v>
      </c>
      <c r="F548" s="832" t="s">
        <v>3368</v>
      </c>
      <c r="G548" s="832" t="s">
        <v>3369</v>
      </c>
      <c r="H548" s="849"/>
      <c r="I548" s="849"/>
      <c r="J548" s="832"/>
      <c r="K548" s="832"/>
      <c r="L548" s="849"/>
      <c r="M548" s="849"/>
      <c r="N548" s="832"/>
      <c r="O548" s="832"/>
      <c r="P548" s="849">
        <v>4</v>
      </c>
      <c r="Q548" s="849">
        <v>466.67</v>
      </c>
      <c r="R548" s="837"/>
      <c r="S548" s="850">
        <v>116.6675</v>
      </c>
    </row>
    <row r="549" spans="1:19" ht="14.4" customHeight="1" x14ac:dyDescent="0.3">
      <c r="A549" s="831"/>
      <c r="B549" s="832" t="s">
        <v>3272</v>
      </c>
      <c r="C549" s="832" t="s">
        <v>592</v>
      </c>
      <c r="D549" s="832" t="s">
        <v>1445</v>
      </c>
      <c r="E549" s="832" t="s">
        <v>3269</v>
      </c>
      <c r="F549" s="832" t="s">
        <v>3270</v>
      </c>
      <c r="G549" s="832" t="s">
        <v>3271</v>
      </c>
      <c r="H549" s="849"/>
      <c r="I549" s="849"/>
      <c r="J549" s="832"/>
      <c r="K549" s="832"/>
      <c r="L549" s="849"/>
      <c r="M549" s="849"/>
      <c r="N549" s="832"/>
      <c r="O549" s="832"/>
      <c r="P549" s="849">
        <v>21</v>
      </c>
      <c r="Q549" s="849">
        <v>7233.33</v>
      </c>
      <c r="R549" s="837"/>
      <c r="S549" s="850">
        <v>344.44428571428568</v>
      </c>
    </row>
    <row r="550" spans="1:19" ht="14.4" customHeight="1" x14ac:dyDescent="0.3">
      <c r="A550" s="831"/>
      <c r="B550" s="832" t="s">
        <v>3272</v>
      </c>
      <c r="C550" s="832" t="s">
        <v>592</v>
      </c>
      <c r="D550" s="832" t="s">
        <v>1433</v>
      </c>
      <c r="E550" s="832" t="s">
        <v>3269</v>
      </c>
      <c r="F550" s="832" t="s">
        <v>3302</v>
      </c>
      <c r="G550" s="832" t="s">
        <v>3303</v>
      </c>
      <c r="H550" s="849"/>
      <c r="I550" s="849"/>
      <c r="J550" s="832"/>
      <c r="K550" s="832"/>
      <c r="L550" s="849"/>
      <c r="M550" s="849"/>
      <c r="N550" s="832"/>
      <c r="O550" s="832"/>
      <c r="P550" s="849">
        <v>5</v>
      </c>
      <c r="Q550" s="849">
        <v>388.9</v>
      </c>
      <c r="R550" s="837"/>
      <c r="S550" s="850">
        <v>77.78</v>
      </c>
    </row>
    <row r="551" spans="1:19" ht="14.4" customHeight="1" x14ac:dyDescent="0.3">
      <c r="A551" s="831"/>
      <c r="B551" s="832" t="s">
        <v>3272</v>
      </c>
      <c r="C551" s="832" t="s">
        <v>592</v>
      </c>
      <c r="D551" s="832" t="s">
        <v>1433</v>
      </c>
      <c r="E551" s="832" t="s">
        <v>3269</v>
      </c>
      <c r="F551" s="832" t="s">
        <v>3320</v>
      </c>
      <c r="G551" s="832" t="s">
        <v>3321</v>
      </c>
      <c r="H551" s="849"/>
      <c r="I551" s="849"/>
      <c r="J551" s="832"/>
      <c r="K551" s="832"/>
      <c r="L551" s="849"/>
      <c r="M551" s="849"/>
      <c r="N551" s="832"/>
      <c r="O551" s="832"/>
      <c r="P551" s="849">
        <v>1</v>
      </c>
      <c r="Q551" s="849">
        <v>583.33000000000004</v>
      </c>
      <c r="R551" s="837"/>
      <c r="S551" s="850">
        <v>583.33000000000004</v>
      </c>
    </row>
    <row r="552" spans="1:19" ht="14.4" customHeight="1" x14ac:dyDescent="0.3">
      <c r="A552" s="831"/>
      <c r="B552" s="832" t="s">
        <v>3272</v>
      </c>
      <c r="C552" s="832" t="s">
        <v>592</v>
      </c>
      <c r="D552" s="832" t="s">
        <v>1433</v>
      </c>
      <c r="E552" s="832" t="s">
        <v>3269</v>
      </c>
      <c r="F552" s="832" t="s">
        <v>3327</v>
      </c>
      <c r="G552" s="832" t="s">
        <v>3328</v>
      </c>
      <c r="H552" s="849"/>
      <c r="I552" s="849"/>
      <c r="J552" s="832"/>
      <c r="K552" s="832"/>
      <c r="L552" s="849"/>
      <c r="M552" s="849"/>
      <c r="N552" s="832"/>
      <c r="O552" s="832"/>
      <c r="P552" s="849">
        <v>4</v>
      </c>
      <c r="Q552" s="849">
        <v>200</v>
      </c>
      <c r="R552" s="837"/>
      <c r="S552" s="850">
        <v>50</v>
      </c>
    </row>
    <row r="553" spans="1:19" ht="14.4" customHeight="1" x14ac:dyDescent="0.3">
      <c r="A553" s="831"/>
      <c r="B553" s="832" t="s">
        <v>3272</v>
      </c>
      <c r="C553" s="832" t="s">
        <v>592</v>
      </c>
      <c r="D553" s="832" t="s">
        <v>1433</v>
      </c>
      <c r="E553" s="832" t="s">
        <v>3269</v>
      </c>
      <c r="F553" s="832" t="s">
        <v>3354</v>
      </c>
      <c r="G553" s="832" t="s">
        <v>3355</v>
      </c>
      <c r="H553" s="849"/>
      <c r="I553" s="849"/>
      <c r="J553" s="832"/>
      <c r="K553" s="832"/>
      <c r="L553" s="849"/>
      <c r="M553" s="849"/>
      <c r="N553" s="832"/>
      <c r="O553" s="832"/>
      <c r="P553" s="849">
        <v>3</v>
      </c>
      <c r="Q553" s="849">
        <v>283.33</v>
      </c>
      <c r="R553" s="837"/>
      <c r="S553" s="850">
        <v>94.443333333333328</v>
      </c>
    </row>
    <row r="554" spans="1:19" ht="14.4" customHeight="1" x14ac:dyDescent="0.3">
      <c r="A554" s="831"/>
      <c r="B554" s="832" t="s">
        <v>3272</v>
      </c>
      <c r="C554" s="832" t="s">
        <v>592</v>
      </c>
      <c r="D554" s="832" t="s">
        <v>1433</v>
      </c>
      <c r="E554" s="832" t="s">
        <v>3269</v>
      </c>
      <c r="F554" s="832" t="s">
        <v>3368</v>
      </c>
      <c r="G554" s="832" t="s">
        <v>3369</v>
      </c>
      <c r="H554" s="849"/>
      <c r="I554" s="849"/>
      <c r="J554" s="832"/>
      <c r="K554" s="832"/>
      <c r="L554" s="849"/>
      <c r="M554" s="849"/>
      <c r="N554" s="832"/>
      <c r="O554" s="832"/>
      <c r="P554" s="849">
        <v>1</v>
      </c>
      <c r="Q554" s="849">
        <v>116.67</v>
      </c>
      <c r="R554" s="837"/>
      <c r="S554" s="850">
        <v>116.67</v>
      </c>
    </row>
    <row r="555" spans="1:19" ht="14.4" customHeight="1" x14ac:dyDescent="0.3">
      <c r="A555" s="831"/>
      <c r="B555" s="832" t="s">
        <v>3272</v>
      </c>
      <c r="C555" s="832" t="s">
        <v>592</v>
      </c>
      <c r="D555" s="832" t="s">
        <v>1433</v>
      </c>
      <c r="E555" s="832" t="s">
        <v>3269</v>
      </c>
      <c r="F555" s="832" t="s">
        <v>3270</v>
      </c>
      <c r="G555" s="832" t="s">
        <v>3271</v>
      </c>
      <c r="H555" s="849"/>
      <c r="I555" s="849"/>
      <c r="J555" s="832"/>
      <c r="K555" s="832"/>
      <c r="L555" s="849"/>
      <c r="M555" s="849"/>
      <c r="N555" s="832"/>
      <c r="O555" s="832"/>
      <c r="P555" s="849">
        <v>12</v>
      </c>
      <c r="Q555" s="849">
        <v>4133.33</v>
      </c>
      <c r="R555" s="837"/>
      <c r="S555" s="850">
        <v>344.44416666666666</v>
      </c>
    </row>
    <row r="556" spans="1:19" ht="14.4" customHeight="1" x14ac:dyDescent="0.3">
      <c r="A556" s="831"/>
      <c r="B556" s="832" t="s">
        <v>3272</v>
      </c>
      <c r="C556" s="832" t="s">
        <v>592</v>
      </c>
      <c r="D556" s="832" t="s">
        <v>1417</v>
      </c>
      <c r="E556" s="832" t="s">
        <v>3269</v>
      </c>
      <c r="F556" s="832" t="s">
        <v>3306</v>
      </c>
      <c r="G556" s="832" t="s">
        <v>3307</v>
      </c>
      <c r="H556" s="849"/>
      <c r="I556" s="849"/>
      <c r="J556" s="832"/>
      <c r="K556" s="832"/>
      <c r="L556" s="849"/>
      <c r="M556" s="849"/>
      <c r="N556" s="832"/>
      <c r="O556" s="832"/>
      <c r="P556" s="849">
        <v>3</v>
      </c>
      <c r="Q556" s="849">
        <v>350.01</v>
      </c>
      <c r="R556" s="837"/>
      <c r="S556" s="850">
        <v>116.67</v>
      </c>
    </row>
    <row r="557" spans="1:19" ht="14.4" customHeight="1" x14ac:dyDescent="0.3">
      <c r="A557" s="831"/>
      <c r="B557" s="832" t="s">
        <v>3272</v>
      </c>
      <c r="C557" s="832" t="s">
        <v>592</v>
      </c>
      <c r="D557" s="832" t="s">
        <v>1417</v>
      </c>
      <c r="E557" s="832" t="s">
        <v>3269</v>
      </c>
      <c r="F557" s="832" t="s">
        <v>3320</v>
      </c>
      <c r="G557" s="832" t="s">
        <v>3321</v>
      </c>
      <c r="H557" s="849"/>
      <c r="I557" s="849"/>
      <c r="J557" s="832"/>
      <c r="K557" s="832"/>
      <c r="L557" s="849"/>
      <c r="M557" s="849"/>
      <c r="N557" s="832"/>
      <c r="O557" s="832"/>
      <c r="P557" s="849">
        <v>3</v>
      </c>
      <c r="Q557" s="849">
        <v>1750</v>
      </c>
      <c r="R557" s="837"/>
      <c r="S557" s="850">
        <v>583.33333333333337</v>
      </c>
    </row>
    <row r="558" spans="1:19" ht="14.4" customHeight="1" x14ac:dyDescent="0.3">
      <c r="A558" s="831"/>
      <c r="B558" s="832" t="s">
        <v>3272</v>
      </c>
      <c r="C558" s="832" t="s">
        <v>592</v>
      </c>
      <c r="D558" s="832" t="s">
        <v>1417</v>
      </c>
      <c r="E558" s="832" t="s">
        <v>3269</v>
      </c>
      <c r="F558" s="832" t="s">
        <v>3322</v>
      </c>
      <c r="G558" s="832" t="s">
        <v>3323</v>
      </c>
      <c r="H558" s="849"/>
      <c r="I558" s="849"/>
      <c r="J558" s="832"/>
      <c r="K558" s="832"/>
      <c r="L558" s="849"/>
      <c r="M558" s="849"/>
      <c r="N558" s="832"/>
      <c r="O558" s="832"/>
      <c r="P558" s="849">
        <v>1</v>
      </c>
      <c r="Q558" s="849">
        <v>466.67</v>
      </c>
      <c r="R558" s="837"/>
      <c r="S558" s="850">
        <v>466.67</v>
      </c>
    </row>
    <row r="559" spans="1:19" ht="14.4" customHeight="1" x14ac:dyDescent="0.3">
      <c r="A559" s="831"/>
      <c r="B559" s="832" t="s">
        <v>3272</v>
      </c>
      <c r="C559" s="832" t="s">
        <v>592</v>
      </c>
      <c r="D559" s="832" t="s">
        <v>1417</v>
      </c>
      <c r="E559" s="832" t="s">
        <v>3269</v>
      </c>
      <c r="F559" s="832" t="s">
        <v>3327</v>
      </c>
      <c r="G559" s="832" t="s">
        <v>3328</v>
      </c>
      <c r="H559" s="849"/>
      <c r="I559" s="849"/>
      <c r="J559" s="832"/>
      <c r="K559" s="832"/>
      <c r="L559" s="849"/>
      <c r="M559" s="849"/>
      <c r="N559" s="832"/>
      <c r="O559" s="832"/>
      <c r="P559" s="849">
        <v>1</v>
      </c>
      <c r="Q559" s="849">
        <v>50</v>
      </c>
      <c r="R559" s="837"/>
      <c r="S559" s="850">
        <v>50</v>
      </c>
    </row>
    <row r="560" spans="1:19" ht="14.4" customHeight="1" x14ac:dyDescent="0.3">
      <c r="A560" s="831"/>
      <c r="B560" s="832" t="s">
        <v>3272</v>
      </c>
      <c r="C560" s="832" t="s">
        <v>592</v>
      </c>
      <c r="D560" s="832" t="s">
        <v>1417</v>
      </c>
      <c r="E560" s="832" t="s">
        <v>3269</v>
      </c>
      <c r="F560" s="832" t="s">
        <v>3354</v>
      </c>
      <c r="G560" s="832" t="s">
        <v>3355</v>
      </c>
      <c r="H560" s="849"/>
      <c r="I560" s="849"/>
      <c r="J560" s="832"/>
      <c r="K560" s="832"/>
      <c r="L560" s="849"/>
      <c r="M560" s="849"/>
      <c r="N560" s="832"/>
      <c r="O560" s="832"/>
      <c r="P560" s="849">
        <v>7</v>
      </c>
      <c r="Q560" s="849">
        <v>661.1</v>
      </c>
      <c r="R560" s="837"/>
      <c r="S560" s="850">
        <v>94.44285714285715</v>
      </c>
    </row>
    <row r="561" spans="1:19" ht="14.4" customHeight="1" x14ac:dyDescent="0.3">
      <c r="A561" s="831"/>
      <c r="B561" s="832" t="s">
        <v>3272</v>
      </c>
      <c r="C561" s="832" t="s">
        <v>592</v>
      </c>
      <c r="D561" s="832" t="s">
        <v>1417</v>
      </c>
      <c r="E561" s="832" t="s">
        <v>3269</v>
      </c>
      <c r="F561" s="832" t="s">
        <v>3368</v>
      </c>
      <c r="G561" s="832" t="s">
        <v>3369</v>
      </c>
      <c r="H561" s="849"/>
      <c r="I561" s="849"/>
      <c r="J561" s="832"/>
      <c r="K561" s="832"/>
      <c r="L561" s="849"/>
      <c r="M561" s="849"/>
      <c r="N561" s="832"/>
      <c r="O561" s="832"/>
      <c r="P561" s="849">
        <v>1</v>
      </c>
      <c r="Q561" s="849">
        <v>116.67</v>
      </c>
      <c r="R561" s="837"/>
      <c r="S561" s="850">
        <v>116.67</v>
      </c>
    </row>
    <row r="562" spans="1:19" ht="14.4" customHeight="1" x14ac:dyDescent="0.3">
      <c r="A562" s="831"/>
      <c r="B562" s="832" t="s">
        <v>3272</v>
      </c>
      <c r="C562" s="832" t="s">
        <v>592</v>
      </c>
      <c r="D562" s="832" t="s">
        <v>1417</v>
      </c>
      <c r="E562" s="832" t="s">
        <v>3269</v>
      </c>
      <c r="F562" s="832" t="s">
        <v>3270</v>
      </c>
      <c r="G562" s="832" t="s">
        <v>3271</v>
      </c>
      <c r="H562" s="849"/>
      <c r="I562" s="849"/>
      <c r="J562" s="832"/>
      <c r="K562" s="832"/>
      <c r="L562" s="849"/>
      <c r="M562" s="849"/>
      <c r="N562" s="832"/>
      <c r="O562" s="832"/>
      <c r="P562" s="849">
        <v>13</v>
      </c>
      <c r="Q562" s="849">
        <v>4477.7599999999993</v>
      </c>
      <c r="R562" s="837"/>
      <c r="S562" s="850">
        <v>344.44307692307689</v>
      </c>
    </row>
    <row r="563" spans="1:19" ht="14.4" customHeight="1" x14ac:dyDescent="0.3">
      <c r="A563" s="831"/>
      <c r="B563" s="832" t="s">
        <v>3272</v>
      </c>
      <c r="C563" s="832" t="s">
        <v>592</v>
      </c>
      <c r="D563" s="832" t="s">
        <v>3264</v>
      </c>
      <c r="E563" s="832" t="s">
        <v>3269</v>
      </c>
      <c r="F563" s="832" t="s">
        <v>3302</v>
      </c>
      <c r="G563" s="832" t="s">
        <v>3303</v>
      </c>
      <c r="H563" s="849"/>
      <c r="I563" s="849"/>
      <c r="J563" s="832"/>
      <c r="K563" s="832"/>
      <c r="L563" s="849"/>
      <c r="M563" s="849"/>
      <c r="N563" s="832"/>
      <c r="O563" s="832"/>
      <c r="P563" s="849">
        <v>2</v>
      </c>
      <c r="Q563" s="849">
        <v>155.56</v>
      </c>
      <c r="R563" s="837"/>
      <c r="S563" s="850">
        <v>77.78</v>
      </c>
    </row>
    <row r="564" spans="1:19" ht="14.4" customHeight="1" x14ac:dyDescent="0.3">
      <c r="A564" s="831"/>
      <c r="B564" s="832" t="s">
        <v>3272</v>
      </c>
      <c r="C564" s="832" t="s">
        <v>592</v>
      </c>
      <c r="D564" s="832" t="s">
        <v>3264</v>
      </c>
      <c r="E564" s="832" t="s">
        <v>3269</v>
      </c>
      <c r="F564" s="832" t="s">
        <v>3306</v>
      </c>
      <c r="G564" s="832" t="s">
        <v>3307</v>
      </c>
      <c r="H564" s="849"/>
      <c r="I564" s="849"/>
      <c r="J564" s="832"/>
      <c r="K564" s="832"/>
      <c r="L564" s="849"/>
      <c r="M564" s="849"/>
      <c r="N564" s="832"/>
      <c r="O564" s="832"/>
      <c r="P564" s="849">
        <v>5</v>
      </c>
      <c r="Q564" s="849">
        <v>583.35</v>
      </c>
      <c r="R564" s="837"/>
      <c r="S564" s="850">
        <v>116.67</v>
      </c>
    </row>
    <row r="565" spans="1:19" ht="14.4" customHeight="1" x14ac:dyDescent="0.3">
      <c r="A565" s="831"/>
      <c r="B565" s="832" t="s">
        <v>3272</v>
      </c>
      <c r="C565" s="832" t="s">
        <v>592</v>
      </c>
      <c r="D565" s="832" t="s">
        <v>3264</v>
      </c>
      <c r="E565" s="832" t="s">
        <v>3269</v>
      </c>
      <c r="F565" s="832" t="s">
        <v>3318</v>
      </c>
      <c r="G565" s="832" t="s">
        <v>3319</v>
      </c>
      <c r="H565" s="849"/>
      <c r="I565" s="849"/>
      <c r="J565" s="832"/>
      <c r="K565" s="832"/>
      <c r="L565" s="849"/>
      <c r="M565" s="849"/>
      <c r="N565" s="832"/>
      <c r="O565" s="832"/>
      <c r="P565" s="849">
        <v>2</v>
      </c>
      <c r="Q565" s="849">
        <v>422.22</v>
      </c>
      <c r="R565" s="837"/>
      <c r="S565" s="850">
        <v>211.11</v>
      </c>
    </row>
    <row r="566" spans="1:19" ht="14.4" customHeight="1" x14ac:dyDescent="0.3">
      <c r="A566" s="831"/>
      <c r="B566" s="832" t="s">
        <v>3272</v>
      </c>
      <c r="C566" s="832" t="s">
        <v>592</v>
      </c>
      <c r="D566" s="832" t="s">
        <v>3264</v>
      </c>
      <c r="E566" s="832" t="s">
        <v>3269</v>
      </c>
      <c r="F566" s="832" t="s">
        <v>3320</v>
      </c>
      <c r="G566" s="832" t="s">
        <v>3321</v>
      </c>
      <c r="H566" s="849"/>
      <c r="I566" s="849"/>
      <c r="J566" s="832"/>
      <c r="K566" s="832"/>
      <c r="L566" s="849"/>
      <c r="M566" s="849"/>
      <c r="N566" s="832"/>
      <c r="O566" s="832"/>
      <c r="P566" s="849">
        <v>1</v>
      </c>
      <c r="Q566" s="849">
        <v>583.33000000000004</v>
      </c>
      <c r="R566" s="837"/>
      <c r="S566" s="850">
        <v>583.33000000000004</v>
      </c>
    </row>
    <row r="567" spans="1:19" ht="14.4" customHeight="1" x14ac:dyDescent="0.3">
      <c r="A567" s="831"/>
      <c r="B567" s="832" t="s">
        <v>3272</v>
      </c>
      <c r="C567" s="832" t="s">
        <v>592</v>
      </c>
      <c r="D567" s="832" t="s">
        <v>3264</v>
      </c>
      <c r="E567" s="832" t="s">
        <v>3269</v>
      </c>
      <c r="F567" s="832" t="s">
        <v>3327</v>
      </c>
      <c r="G567" s="832" t="s">
        <v>3328</v>
      </c>
      <c r="H567" s="849"/>
      <c r="I567" s="849"/>
      <c r="J567" s="832"/>
      <c r="K567" s="832"/>
      <c r="L567" s="849"/>
      <c r="M567" s="849"/>
      <c r="N567" s="832"/>
      <c r="O567" s="832"/>
      <c r="P567" s="849">
        <v>7</v>
      </c>
      <c r="Q567" s="849">
        <v>350</v>
      </c>
      <c r="R567" s="837"/>
      <c r="S567" s="850">
        <v>50</v>
      </c>
    </row>
    <row r="568" spans="1:19" ht="14.4" customHeight="1" x14ac:dyDescent="0.3">
      <c r="A568" s="831"/>
      <c r="B568" s="832" t="s">
        <v>3272</v>
      </c>
      <c r="C568" s="832" t="s">
        <v>592</v>
      </c>
      <c r="D568" s="832" t="s">
        <v>3264</v>
      </c>
      <c r="E568" s="832" t="s">
        <v>3269</v>
      </c>
      <c r="F568" s="832" t="s">
        <v>3338</v>
      </c>
      <c r="G568" s="832" t="s">
        <v>3339</v>
      </c>
      <c r="H568" s="849"/>
      <c r="I568" s="849"/>
      <c r="J568" s="832"/>
      <c r="K568" s="832"/>
      <c r="L568" s="849"/>
      <c r="M568" s="849"/>
      <c r="N568" s="832"/>
      <c r="O568" s="832"/>
      <c r="P568" s="849">
        <v>1</v>
      </c>
      <c r="Q568" s="849">
        <v>305.56</v>
      </c>
      <c r="R568" s="837"/>
      <c r="S568" s="850">
        <v>305.56</v>
      </c>
    </row>
    <row r="569" spans="1:19" ht="14.4" customHeight="1" x14ac:dyDescent="0.3">
      <c r="A569" s="831"/>
      <c r="B569" s="832" t="s">
        <v>3272</v>
      </c>
      <c r="C569" s="832" t="s">
        <v>592</v>
      </c>
      <c r="D569" s="832" t="s">
        <v>3264</v>
      </c>
      <c r="E569" s="832" t="s">
        <v>3269</v>
      </c>
      <c r="F569" s="832" t="s">
        <v>3348</v>
      </c>
      <c r="G569" s="832" t="s">
        <v>3349</v>
      </c>
      <c r="H569" s="849"/>
      <c r="I569" s="849"/>
      <c r="J569" s="832"/>
      <c r="K569" s="832"/>
      <c r="L569" s="849"/>
      <c r="M569" s="849"/>
      <c r="N569" s="832"/>
      <c r="O569" s="832"/>
      <c r="P569" s="849">
        <v>1</v>
      </c>
      <c r="Q569" s="849">
        <v>77.78</v>
      </c>
      <c r="R569" s="837"/>
      <c r="S569" s="850">
        <v>77.78</v>
      </c>
    </row>
    <row r="570" spans="1:19" ht="14.4" customHeight="1" x14ac:dyDescent="0.3">
      <c r="A570" s="831"/>
      <c r="B570" s="832" t="s">
        <v>3272</v>
      </c>
      <c r="C570" s="832" t="s">
        <v>592</v>
      </c>
      <c r="D570" s="832" t="s">
        <v>3264</v>
      </c>
      <c r="E570" s="832" t="s">
        <v>3269</v>
      </c>
      <c r="F570" s="832" t="s">
        <v>3354</v>
      </c>
      <c r="G570" s="832" t="s">
        <v>3355</v>
      </c>
      <c r="H570" s="849"/>
      <c r="I570" s="849"/>
      <c r="J570" s="832"/>
      <c r="K570" s="832"/>
      <c r="L570" s="849"/>
      <c r="M570" s="849"/>
      <c r="N570" s="832"/>
      <c r="O570" s="832"/>
      <c r="P570" s="849">
        <v>1</v>
      </c>
      <c r="Q570" s="849">
        <v>94.44</v>
      </c>
      <c r="R570" s="837"/>
      <c r="S570" s="850">
        <v>94.44</v>
      </c>
    </row>
    <row r="571" spans="1:19" ht="14.4" customHeight="1" x14ac:dyDescent="0.3">
      <c r="A571" s="831"/>
      <c r="B571" s="832" t="s">
        <v>3272</v>
      </c>
      <c r="C571" s="832" t="s">
        <v>592</v>
      </c>
      <c r="D571" s="832" t="s">
        <v>3264</v>
      </c>
      <c r="E571" s="832" t="s">
        <v>3269</v>
      </c>
      <c r="F571" s="832" t="s">
        <v>3270</v>
      </c>
      <c r="G571" s="832" t="s">
        <v>3271</v>
      </c>
      <c r="H571" s="849"/>
      <c r="I571" s="849"/>
      <c r="J571" s="832"/>
      <c r="K571" s="832"/>
      <c r="L571" s="849"/>
      <c r="M571" s="849"/>
      <c r="N571" s="832"/>
      <c r="O571" s="832"/>
      <c r="P571" s="849">
        <v>14</v>
      </c>
      <c r="Q571" s="849">
        <v>4822.22</v>
      </c>
      <c r="R571" s="837"/>
      <c r="S571" s="850">
        <v>344.44428571428574</v>
      </c>
    </row>
    <row r="572" spans="1:19" ht="14.4" customHeight="1" x14ac:dyDescent="0.3">
      <c r="A572" s="831"/>
      <c r="B572" s="832" t="s">
        <v>3397</v>
      </c>
      <c r="C572" s="832" t="s">
        <v>589</v>
      </c>
      <c r="D572" s="832" t="s">
        <v>1413</v>
      </c>
      <c r="E572" s="832" t="s">
        <v>3269</v>
      </c>
      <c r="F572" s="832" t="s">
        <v>3302</v>
      </c>
      <c r="G572" s="832" t="s">
        <v>3303</v>
      </c>
      <c r="H572" s="849">
        <v>14</v>
      </c>
      <c r="I572" s="849">
        <v>1088.8899999999999</v>
      </c>
      <c r="J572" s="832">
        <v>0.37837847229461585</v>
      </c>
      <c r="K572" s="832">
        <v>77.77785714285713</v>
      </c>
      <c r="L572" s="849">
        <v>37</v>
      </c>
      <c r="M572" s="849">
        <v>2877.7800000000007</v>
      </c>
      <c r="N572" s="832">
        <v>1</v>
      </c>
      <c r="O572" s="832">
        <v>77.777837837837851</v>
      </c>
      <c r="P572" s="849">
        <v>3</v>
      </c>
      <c r="Q572" s="849">
        <v>233.34</v>
      </c>
      <c r="R572" s="837">
        <v>8.1083335070783719E-2</v>
      </c>
      <c r="S572" s="850">
        <v>77.78</v>
      </c>
    </row>
    <row r="573" spans="1:19" ht="14.4" customHeight="1" x14ac:dyDescent="0.3">
      <c r="A573" s="831"/>
      <c r="B573" s="832" t="s">
        <v>3397</v>
      </c>
      <c r="C573" s="832" t="s">
        <v>589</v>
      </c>
      <c r="D573" s="832" t="s">
        <v>1413</v>
      </c>
      <c r="E573" s="832" t="s">
        <v>3269</v>
      </c>
      <c r="F573" s="832" t="s">
        <v>3306</v>
      </c>
      <c r="G573" s="832" t="s">
        <v>3307</v>
      </c>
      <c r="H573" s="849">
        <v>53</v>
      </c>
      <c r="I573" s="849">
        <v>5888.8899999999994</v>
      </c>
      <c r="J573" s="832">
        <v>0.586932753133805</v>
      </c>
      <c r="K573" s="832">
        <v>111.11113207547169</v>
      </c>
      <c r="L573" s="849">
        <v>86</v>
      </c>
      <c r="M573" s="849">
        <v>10033.33</v>
      </c>
      <c r="N573" s="832">
        <v>1</v>
      </c>
      <c r="O573" s="832">
        <v>116.66662790697674</v>
      </c>
      <c r="P573" s="849">
        <v>6</v>
      </c>
      <c r="Q573" s="849">
        <v>700</v>
      </c>
      <c r="R573" s="837">
        <v>6.9767465039024937E-2</v>
      </c>
      <c r="S573" s="850">
        <v>116.66666666666667</v>
      </c>
    </row>
    <row r="574" spans="1:19" ht="14.4" customHeight="1" x14ac:dyDescent="0.3">
      <c r="A574" s="831"/>
      <c r="B574" s="832" t="s">
        <v>3397</v>
      </c>
      <c r="C574" s="832" t="s">
        <v>589</v>
      </c>
      <c r="D574" s="832" t="s">
        <v>1413</v>
      </c>
      <c r="E574" s="832" t="s">
        <v>3269</v>
      </c>
      <c r="F574" s="832" t="s">
        <v>3318</v>
      </c>
      <c r="G574" s="832" t="s">
        <v>3319</v>
      </c>
      <c r="H574" s="849">
        <v>50</v>
      </c>
      <c r="I574" s="849">
        <v>9333.32</v>
      </c>
      <c r="J574" s="832">
        <v>0.83415959938832174</v>
      </c>
      <c r="K574" s="832">
        <v>186.66639999999998</v>
      </c>
      <c r="L574" s="849">
        <v>53</v>
      </c>
      <c r="M574" s="849">
        <v>11188.890000000001</v>
      </c>
      <c r="N574" s="832">
        <v>1</v>
      </c>
      <c r="O574" s="832">
        <v>211.11113207547172</v>
      </c>
      <c r="P574" s="849">
        <v>7</v>
      </c>
      <c r="Q574" s="849">
        <v>1477.7700000000002</v>
      </c>
      <c r="R574" s="837">
        <v>0.13207476344838495</v>
      </c>
      <c r="S574" s="850">
        <v>211.11000000000004</v>
      </c>
    </row>
    <row r="575" spans="1:19" ht="14.4" customHeight="1" x14ac:dyDescent="0.3">
      <c r="A575" s="831"/>
      <c r="B575" s="832" t="s">
        <v>3397</v>
      </c>
      <c r="C575" s="832" t="s">
        <v>589</v>
      </c>
      <c r="D575" s="832" t="s">
        <v>1413</v>
      </c>
      <c r="E575" s="832" t="s">
        <v>3269</v>
      </c>
      <c r="F575" s="832" t="s">
        <v>3320</v>
      </c>
      <c r="G575" s="832" t="s">
        <v>3321</v>
      </c>
      <c r="H575" s="849">
        <v>5</v>
      </c>
      <c r="I575" s="849">
        <v>2916.66</v>
      </c>
      <c r="J575" s="832">
        <v>0.23809488824072508</v>
      </c>
      <c r="K575" s="832">
        <v>583.33199999999999</v>
      </c>
      <c r="L575" s="849">
        <v>21</v>
      </c>
      <c r="M575" s="849">
        <v>12249.99</v>
      </c>
      <c r="N575" s="832">
        <v>1</v>
      </c>
      <c r="O575" s="832">
        <v>583.33285714285716</v>
      </c>
      <c r="P575" s="849">
        <v>1</v>
      </c>
      <c r="Q575" s="849">
        <v>583.33000000000004</v>
      </c>
      <c r="R575" s="837">
        <v>4.761881438270562E-2</v>
      </c>
      <c r="S575" s="850">
        <v>583.33000000000004</v>
      </c>
    </row>
    <row r="576" spans="1:19" ht="14.4" customHeight="1" x14ac:dyDescent="0.3">
      <c r="A576" s="831"/>
      <c r="B576" s="832" t="s">
        <v>3397</v>
      </c>
      <c r="C576" s="832" t="s">
        <v>589</v>
      </c>
      <c r="D576" s="832" t="s">
        <v>1413</v>
      </c>
      <c r="E576" s="832" t="s">
        <v>3269</v>
      </c>
      <c r="F576" s="832" t="s">
        <v>3322</v>
      </c>
      <c r="G576" s="832" t="s">
        <v>3323</v>
      </c>
      <c r="H576" s="849">
        <v>2</v>
      </c>
      <c r="I576" s="849">
        <v>933.33</v>
      </c>
      <c r="J576" s="832"/>
      <c r="K576" s="832">
        <v>466.66500000000002</v>
      </c>
      <c r="L576" s="849"/>
      <c r="M576" s="849"/>
      <c r="N576" s="832"/>
      <c r="O576" s="832"/>
      <c r="P576" s="849"/>
      <c r="Q576" s="849"/>
      <c r="R576" s="837"/>
      <c r="S576" s="850"/>
    </row>
    <row r="577" spans="1:19" ht="14.4" customHeight="1" x14ac:dyDescent="0.3">
      <c r="A577" s="831"/>
      <c r="B577" s="832" t="s">
        <v>3397</v>
      </c>
      <c r="C577" s="832" t="s">
        <v>589</v>
      </c>
      <c r="D577" s="832" t="s">
        <v>1413</v>
      </c>
      <c r="E577" s="832" t="s">
        <v>3269</v>
      </c>
      <c r="F577" s="832" t="s">
        <v>3327</v>
      </c>
      <c r="G577" s="832" t="s">
        <v>3328</v>
      </c>
      <c r="H577" s="849">
        <v>42</v>
      </c>
      <c r="I577" s="849">
        <v>2100</v>
      </c>
      <c r="J577" s="832">
        <v>0.44680851063829785</v>
      </c>
      <c r="K577" s="832">
        <v>50</v>
      </c>
      <c r="L577" s="849">
        <v>94</v>
      </c>
      <c r="M577" s="849">
        <v>4700</v>
      </c>
      <c r="N577" s="832">
        <v>1</v>
      </c>
      <c r="O577" s="832">
        <v>50</v>
      </c>
      <c r="P577" s="849">
        <v>8</v>
      </c>
      <c r="Q577" s="849">
        <v>400</v>
      </c>
      <c r="R577" s="837">
        <v>8.5106382978723402E-2</v>
      </c>
      <c r="S577" s="850">
        <v>50</v>
      </c>
    </row>
    <row r="578" spans="1:19" ht="14.4" customHeight="1" x14ac:dyDescent="0.3">
      <c r="A578" s="831"/>
      <c r="B578" s="832" t="s">
        <v>3397</v>
      </c>
      <c r="C578" s="832" t="s">
        <v>589</v>
      </c>
      <c r="D578" s="832" t="s">
        <v>1413</v>
      </c>
      <c r="E578" s="832" t="s">
        <v>3269</v>
      </c>
      <c r="F578" s="832" t="s">
        <v>3332</v>
      </c>
      <c r="G578" s="832" t="s">
        <v>3333</v>
      </c>
      <c r="H578" s="849"/>
      <c r="I578" s="849"/>
      <c r="J578" s="832"/>
      <c r="K578" s="832"/>
      <c r="L578" s="849">
        <v>1</v>
      </c>
      <c r="M578" s="849">
        <v>101.11</v>
      </c>
      <c r="N578" s="832">
        <v>1</v>
      </c>
      <c r="O578" s="832">
        <v>101.11</v>
      </c>
      <c r="P578" s="849"/>
      <c r="Q578" s="849"/>
      <c r="R578" s="837"/>
      <c r="S578" s="850"/>
    </row>
    <row r="579" spans="1:19" ht="14.4" customHeight="1" x14ac:dyDescent="0.3">
      <c r="A579" s="831"/>
      <c r="B579" s="832" t="s">
        <v>3397</v>
      </c>
      <c r="C579" s="832" t="s">
        <v>589</v>
      </c>
      <c r="D579" s="832" t="s">
        <v>1413</v>
      </c>
      <c r="E579" s="832" t="s">
        <v>3269</v>
      </c>
      <c r="F579" s="832" t="s">
        <v>3400</v>
      </c>
      <c r="G579" s="832" t="s">
        <v>3401</v>
      </c>
      <c r="H579" s="849">
        <v>2</v>
      </c>
      <c r="I579" s="849">
        <v>0</v>
      </c>
      <c r="J579" s="832"/>
      <c r="K579" s="832">
        <v>0</v>
      </c>
      <c r="L579" s="849"/>
      <c r="M579" s="849"/>
      <c r="N579" s="832"/>
      <c r="O579" s="832"/>
      <c r="P579" s="849"/>
      <c r="Q579" s="849"/>
      <c r="R579" s="837"/>
      <c r="S579" s="850"/>
    </row>
    <row r="580" spans="1:19" ht="14.4" customHeight="1" x14ac:dyDescent="0.3">
      <c r="A580" s="831"/>
      <c r="B580" s="832" t="s">
        <v>3397</v>
      </c>
      <c r="C580" s="832" t="s">
        <v>589</v>
      </c>
      <c r="D580" s="832" t="s">
        <v>1413</v>
      </c>
      <c r="E580" s="832" t="s">
        <v>3269</v>
      </c>
      <c r="F580" s="832" t="s">
        <v>3344</v>
      </c>
      <c r="G580" s="832" t="s">
        <v>3345</v>
      </c>
      <c r="H580" s="849">
        <v>283</v>
      </c>
      <c r="I580" s="849">
        <v>0</v>
      </c>
      <c r="J580" s="832"/>
      <c r="K580" s="832">
        <v>0</v>
      </c>
      <c r="L580" s="849">
        <v>383</v>
      </c>
      <c r="M580" s="849">
        <v>0</v>
      </c>
      <c r="N580" s="832"/>
      <c r="O580" s="832">
        <v>0</v>
      </c>
      <c r="P580" s="849">
        <v>42</v>
      </c>
      <c r="Q580" s="849">
        <v>0</v>
      </c>
      <c r="R580" s="837"/>
      <c r="S580" s="850">
        <v>0</v>
      </c>
    </row>
    <row r="581" spans="1:19" ht="14.4" customHeight="1" x14ac:dyDescent="0.3">
      <c r="A581" s="831"/>
      <c r="B581" s="832" t="s">
        <v>3397</v>
      </c>
      <c r="C581" s="832" t="s">
        <v>589</v>
      </c>
      <c r="D581" s="832" t="s">
        <v>1413</v>
      </c>
      <c r="E581" s="832" t="s">
        <v>3269</v>
      </c>
      <c r="F581" s="832" t="s">
        <v>3354</v>
      </c>
      <c r="G581" s="832" t="s">
        <v>3355</v>
      </c>
      <c r="H581" s="849">
        <v>145</v>
      </c>
      <c r="I581" s="849">
        <v>12888.900000000001</v>
      </c>
      <c r="J581" s="832">
        <v>0.79343406517302839</v>
      </c>
      <c r="K581" s="832">
        <v>88.888965517241388</v>
      </c>
      <c r="L581" s="849">
        <v>172</v>
      </c>
      <c r="M581" s="849">
        <v>16244.45</v>
      </c>
      <c r="N581" s="832">
        <v>1</v>
      </c>
      <c r="O581" s="832">
        <v>94.444476744186048</v>
      </c>
      <c r="P581" s="849">
        <v>22</v>
      </c>
      <c r="Q581" s="849">
        <v>2077.7800000000002</v>
      </c>
      <c r="R581" s="837">
        <v>0.12790706979922375</v>
      </c>
      <c r="S581" s="850">
        <v>94.444545454545462</v>
      </c>
    </row>
    <row r="582" spans="1:19" ht="14.4" customHeight="1" x14ac:dyDescent="0.3">
      <c r="A582" s="831"/>
      <c r="B582" s="832" t="s">
        <v>3397</v>
      </c>
      <c r="C582" s="832" t="s">
        <v>589</v>
      </c>
      <c r="D582" s="832" t="s">
        <v>1413</v>
      </c>
      <c r="E582" s="832" t="s">
        <v>3269</v>
      </c>
      <c r="F582" s="832" t="s">
        <v>3358</v>
      </c>
      <c r="G582" s="832" t="s">
        <v>3359</v>
      </c>
      <c r="H582" s="849">
        <v>5</v>
      </c>
      <c r="I582" s="849">
        <v>483.33000000000004</v>
      </c>
      <c r="J582" s="832">
        <v>0.18518461756558457</v>
      </c>
      <c r="K582" s="832">
        <v>96.666000000000011</v>
      </c>
      <c r="L582" s="849">
        <v>27</v>
      </c>
      <c r="M582" s="849">
        <v>2609.9899999999998</v>
      </c>
      <c r="N582" s="832">
        <v>1</v>
      </c>
      <c r="O582" s="832">
        <v>96.666296296296295</v>
      </c>
      <c r="P582" s="849">
        <v>6</v>
      </c>
      <c r="Q582" s="849">
        <v>580</v>
      </c>
      <c r="R582" s="837">
        <v>0.22222307365162319</v>
      </c>
      <c r="S582" s="850">
        <v>96.666666666666671</v>
      </c>
    </row>
    <row r="583" spans="1:19" ht="14.4" customHeight="1" x14ac:dyDescent="0.3">
      <c r="A583" s="831"/>
      <c r="B583" s="832" t="s">
        <v>3397</v>
      </c>
      <c r="C583" s="832" t="s">
        <v>589</v>
      </c>
      <c r="D583" s="832" t="s">
        <v>1413</v>
      </c>
      <c r="E583" s="832" t="s">
        <v>3269</v>
      </c>
      <c r="F583" s="832" t="s">
        <v>3368</v>
      </c>
      <c r="G583" s="832" t="s">
        <v>3369</v>
      </c>
      <c r="H583" s="849">
        <v>27</v>
      </c>
      <c r="I583" s="849">
        <v>3150</v>
      </c>
      <c r="J583" s="832">
        <v>0.99999682540690338</v>
      </c>
      <c r="K583" s="832">
        <v>116.66666666666667</v>
      </c>
      <c r="L583" s="849">
        <v>27</v>
      </c>
      <c r="M583" s="849">
        <v>3150.01</v>
      </c>
      <c r="N583" s="832">
        <v>1</v>
      </c>
      <c r="O583" s="832">
        <v>116.66703703703705</v>
      </c>
      <c r="P583" s="849">
        <v>2</v>
      </c>
      <c r="Q583" s="849">
        <v>233.34</v>
      </c>
      <c r="R583" s="837">
        <v>7.4075955314427566E-2</v>
      </c>
      <c r="S583" s="850">
        <v>116.67</v>
      </c>
    </row>
    <row r="584" spans="1:19" ht="14.4" customHeight="1" x14ac:dyDescent="0.3">
      <c r="A584" s="831"/>
      <c r="B584" s="832" t="s">
        <v>3397</v>
      </c>
      <c r="C584" s="832" t="s">
        <v>589</v>
      </c>
      <c r="D584" s="832" t="s">
        <v>1413</v>
      </c>
      <c r="E584" s="832" t="s">
        <v>3269</v>
      </c>
      <c r="F584" s="832" t="s">
        <v>3270</v>
      </c>
      <c r="G584" s="832" t="s">
        <v>3271</v>
      </c>
      <c r="H584" s="849">
        <v>315</v>
      </c>
      <c r="I584" s="849">
        <v>103249.98999999999</v>
      </c>
      <c r="J584" s="832">
        <v>0.76274313039857811</v>
      </c>
      <c r="K584" s="832">
        <v>327.77774603174601</v>
      </c>
      <c r="L584" s="849">
        <v>393</v>
      </c>
      <c r="M584" s="849">
        <v>135366.66</v>
      </c>
      <c r="N584" s="832">
        <v>1</v>
      </c>
      <c r="O584" s="832">
        <v>344.44442748091603</v>
      </c>
      <c r="P584" s="849">
        <v>42</v>
      </c>
      <c r="Q584" s="849">
        <v>14466.66</v>
      </c>
      <c r="R584" s="837">
        <v>0.1068701850219249</v>
      </c>
      <c r="S584" s="850">
        <v>344.44428571428568</v>
      </c>
    </row>
    <row r="585" spans="1:19" ht="14.4" customHeight="1" x14ac:dyDescent="0.3">
      <c r="A585" s="831"/>
      <c r="B585" s="832" t="s">
        <v>3397</v>
      </c>
      <c r="C585" s="832" t="s">
        <v>589</v>
      </c>
      <c r="D585" s="832" t="s">
        <v>1414</v>
      </c>
      <c r="E585" s="832" t="s">
        <v>3269</v>
      </c>
      <c r="F585" s="832" t="s">
        <v>3302</v>
      </c>
      <c r="G585" s="832" t="s">
        <v>3303</v>
      </c>
      <c r="H585" s="849"/>
      <c r="I585" s="849"/>
      <c r="J585" s="832"/>
      <c r="K585" s="832"/>
      <c r="L585" s="849">
        <v>6</v>
      </c>
      <c r="M585" s="849">
        <v>466.66999999999996</v>
      </c>
      <c r="N585" s="832">
        <v>1</v>
      </c>
      <c r="O585" s="832">
        <v>77.778333333333322</v>
      </c>
      <c r="P585" s="849"/>
      <c r="Q585" s="849"/>
      <c r="R585" s="837"/>
      <c r="S585" s="850"/>
    </row>
    <row r="586" spans="1:19" ht="14.4" customHeight="1" x14ac:dyDescent="0.3">
      <c r="A586" s="831"/>
      <c r="B586" s="832" t="s">
        <v>3397</v>
      </c>
      <c r="C586" s="832" t="s">
        <v>589</v>
      </c>
      <c r="D586" s="832" t="s">
        <v>1414</v>
      </c>
      <c r="E586" s="832" t="s">
        <v>3269</v>
      </c>
      <c r="F586" s="832" t="s">
        <v>3306</v>
      </c>
      <c r="G586" s="832" t="s">
        <v>3307</v>
      </c>
      <c r="H586" s="849"/>
      <c r="I586" s="849"/>
      <c r="J586" s="832"/>
      <c r="K586" s="832"/>
      <c r="L586" s="849">
        <v>44</v>
      </c>
      <c r="M586" s="849">
        <v>5133.33</v>
      </c>
      <c r="N586" s="832">
        <v>1</v>
      </c>
      <c r="O586" s="832">
        <v>116.66659090909091</v>
      </c>
      <c r="P586" s="849">
        <v>83</v>
      </c>
      <c r="Q586" s="849">
        <v>9683.34</v>
      </c>
      <c r="R586" s="837">
        <v>1.8863661599780259</v>
      </c>
      <c r="S586" s="850">
        <v>116.66674698795181</v>
      </c>
    </row>
    <row r="587" spans="1:19" ht="14.4" customHeight="1" x14ac:dyDescent="0.3">
      <c r="A587" s="831"/>
      <c r="B587" s="832" t="s">
        <v>3397</v>
      </c>
      <c r="C587" s="832" t="s">
        <v>589</v>
      </c>
      <c r="D587" s="832" t="s">
        <v>1414</v>
      </c>
      <c r="E587" s="832" t="s">
        <v>3269</v>
      </c>
      <c r="F587" s="832" t="s">
        <v>3318</v>
      </c>
      <c r="G587" s="832" t="s">
        <v>3319</v>
      </c>
      <c r="H587" s="849"/>
      <c r="I587" s="849"/>
      <c r="J587" s="832"/>
      <c r="K587" s="832"/>
      <c r="L587" s="849">
        <v>18</v>
      </c>
      <c r="M587" s="849">
        <v>3799.9900000000007</v>
      </c>
      <c r="N587" s="832">
        <v>1</v>
      </c>
      <c r="O587" s="832">
        <v>211.11055555555561</v>
      </c>
      <c r="P587" s="849">
        <v>46</v>
      </c>
      <c r="Q587" s="849">
        <v>9711.1099999999988</v>
      </c>
      <c r="R587" s="837">
        <v>2.555561988321021</v>
      </c>
      <c r="S587" s="850">
        <v>211.11108695652172</v>
      </c>
    </row>
    <row r="588" spans="1:19" ht="14.4" customHeight="1" x14ac:dyDescent="0.3">
      <c r="A588" s="831"/>
      <c r="B588" s="832" t="s">
        <v>3397</v>
      </c>
      <c r="C588" s="832" t="s">
        <v>589</v>
      </c>
      <c r="D588" s="832" t="s">
        <v>1414</v>
      </c>
      <c r="E588" s="832" t="s">
        <v>3269</v>
      </c>
      <c r="F588" s="832" t="s">
        <v>3320</v>
      </c>
      <c r="G588" s="832" t="s">
        <v>3321</v>
      </c>
      <c r="H588" s="849"/>
      <c r="I588" s="849"/>
      <c r="J588" s="832"/>
      <c r="K588" s="832"/>
      <c r="L588" s="849">
        <v>8</v>
      </c>
      <c r="M588" s="849">
        <v>4666.66</v>
      </c>
      <c r="N588" s="832">
        <v>1</v>
      </c>
      <c r="O588" s="832">
        <v>583.33249999999998</v>
      </c>
      <c r="P588" s="849">
        <v>5</v>
      </c>
      <c r="Q588" s="849">
        <v>2916.67</v>
      </c>
      <c r="R588" s="837">
        <v>0.62500160714515307</v>
      </c>
      <c r="S588" s="850">
        <v>583.33400000000006</v>
      </c>
    </row>
    <row r="589" spans="1:19" ht="14.4" customHeight="1" x14ac:dyDescent="0.3">
      <c r="A589" s="831"/>
      <c r="B589" s="832" t="s">
        <v>3397</v>
      </c>
      <c r="C589" s="832" t="s">
        <v>589</v>
      </c>
      <c r="D589" s="832" t="s">
        <v>1414</v>
      </c>
      <c r="E589" s="832" t="s">
        <v>3269</v>
      </c>
      <c r="F589" s="832" t="s">
        <v>3322</v>
      </c>
      <c r="G589" s="832" t="s">
        <v>3323</v>
      </c>
      <c r="H589" s="849"/>
      <c r="I589" s="849"/>
      <c r="J589" s="832"/>
      <c r="K589" s="832"/>
      <c r="L589" s="849"/>
      <c r="M589" s="849"/>
      <c r="N589" s="832"/>
      <c r="O589" s="832"/>
      <c r="P589" s="849">
        <v>1</v>
      </c>
      <c r="Q589" s="849">
        <v>466.67</v>
      </c>
      <c r="R589" s="837"/>
      <c r="S589" s="850">
        <v>466.67</v>
      </c>
    </row>
    <row r="590" spans="1:19" ht="14.4" customHeight="1" x14ac:dyDescent="0.3">
      <c r="A590" s="831"/>
      <c r="B590" s="832" t="s">
        <v>3397</v>
      </c>
      <c r="C590" s="832" t="s">
        <v>589</v>
      </c>
      <c r="D590" s="832" t="s">
        <v>1414</v>
      </c>
      <c r="E590" s="832" t="s">
        <v>3269</v>
      </c>
      <c r="F590" s="832" t="s">
        <v>3327</v>
      </c>
      <c r="G590" s="832" t="s">
        <v>3328</v>
      </c>
      <c r="H590" s="849"/>
      <c r="I590" s="849"/>
      <c r="J590" s="832"/>
      <c r="K590" s="832"/>
      <c r="L590" s="849">
        <v>17</v>
      </c>
      <c r="M590" s="849">
        <v>850</v>
      </c>
      <c r="N590" s="832">
        <v>1</v>
      </c>
      <c r="O590" s="832">
        <v>50</v>
      </c>
      <c r="P590" s="849">
        <v>59</v>
      </c>
      <c r="Q590" s="849">
        <v>2950</v>
      </c>
      <c r="R590" s="837">
        <v>3.4705882352941178</v>
      </c>
      <c r="S590" s="850">
        <v>50</v>
      </c>
    </row>
    <row r="591" spans="1:19" ht="14.4" customHeight="1" x14ac:dyDescent="0.3">
      <c r="A591" s="831"/>
      <c r="B591" s="832" t="s">
        <v>3397</v>
      </c>
      <c r="C591" s="832" t="s">
        <v>589</v>
      </c>
      <c r="D591" s="832" t="s">
        <v>1414</v>
      </c>
      <c r="E591" s="832" t="s">
        <v>3269</v>
      </c>
      <c r="F591" s="832" t="s">
        <v>3400</v>
      </c>
      <c r="G591" s="832" t="s">
        <v>3401</v>
      </c>
      <c r="H591" s="849"/>
      <c r="I591" s="849"/>
      <c r="J591" s="832"/>
      <c r="K591" s="832"/>
      <c r="L591" s="849"/>
      <c r="M591" s="849"/>
      <c r="N591" s="832"/>
      <c r="O591" s="832"/>
      <c r="P591" s="849">
        <v>1</v>
      </c>
      <c r="Q591" s="849">
        <v>0</v>
      </c>
      <c r="R591" s="837"/>
      <c r="S591" s="850">
        <v>0</v>
      </c>
    </row>
    <row r="592" spans="1:19" ht="14.4" customHeight="1" x14ac:dyDescent="0.3">
      <c r="A592" s="831"/>
      <c r="B592" s="832" t="s">
        <v>3397</v>
      </c>
      <c r="C592" s="832" t="s">
        <v>589</v>
      </c>
      <c r="D592" s="832" t="s">
        <v>1414</v>
      </c>
      <c r="E592" s="832" t="s">
        <v>3269</v>
      </c>
      <c r="F592" s="832" t="s">
        <v>3344</v>
      </c>
      <c r="G592" s="832" t="s">
        <v>3345</v>
      </c>
      <c r="H592" s="849"/>
      <c r="I592" s="849"/>
      <c r="J592" s="832"/>
      <c r="K592" s="832"/>
      <c r="L592" s="849">
        <v>112</v>
      </c>
      <c r="M592" s="849">
        <v>0</v>
      </c>
      <c r="N592" s="832"/>
      <c r="O592" s="832">
        <v>0</v>
      </c>
      <c r="P592" s="849">
        <v>235</v>
      </c>
      <c r="Q592" s="849">
        <v>0</v>
      </c>
      <c r="R592" s="837"/>
      <c r="S592" s="850">
        <v>0</v>
      </c>
    </row>
    <row r="593" spans="1:19" ht="14.4" customHeight="1" x14ac:dyDescent="0.3">
      <c r="A593" s="831"/>
      <c r="B593" s="832" t="s">
        <v>3397</v>
      </c>
      <c r="C593" s="832" t="s">
        <v>589</v>
      </c>
      <c r="D593" s="832" t="s">
        <v>1414</v>
      </c>
      <c r="E593" s="832" t="s">
        <v>3269</v>
      </c>
      <c r="F593" s="832" t="s">
        <v>3354</v>
      </c>
      <c r="G593" s="832" t="s">
        <v>3355</v>
      </c>
      <c r="H593" s="849"/>
      <c r="I593" s="849"/>
      <c r="J593" s="832"/>
      <c r="K593" s="832"/>
      <c r="L593" s="849">
        <v>32</v>
      </c>
      <c r="M593" s="849">
        <v>3022.21</v>
      </c>
      <c r="N593" s="832">
        <v>1</v>
      </c>
      <c r="O593" s="832">
        <v>94.444062500000001</v>
      </c>
      <c r="P593" s="849">
        <v>41</v>
      </c>
      <c r="Q593" s="849">
        <v>3872.21</v>
      </c>
      <c r="R593" s="837">
        <v>1.281251137412688</v>
      </c>
      <c r="S593" s="850">
        <v>94.444146341463409</v>
      </c>
    </row>
    <row r="594" spans="1:19" ht="14.4" customHeight="1" x14ac:dyDescent="0.3">
      <c r="A594" s="831"/>
      <c r="B594" s="832" t="s">
        <v>3397</v>
      </c>
      <c r="C594" s="832" t="s">
        <v>589</v>
      </c>
      <c r="D594" s="832" t="s">
        <v>1414</v>
      </c>
      <c r="E594" s="832" t="s">
        <v>3269</v>
      </c>
      <c r="F594" s="832" t="s">
        <v>3358</v>
      </c>
      <c r="G594" s="832" t="s">
        <v>3359</v>
      </c>
      <c r="H594" s="849"/>
      <c r="I594" s="849"/>
      <c r="J594" s="832"/>
      <c r="K594" s="832"/>
      <c r="L594" s="849">
        <v>4</v>
      </c>
      <c r="M594" s="849">
        <v>386.67</v>
      </c>
      <c r="N594" s="832">
        <v>1</v>
      </c>
      <c r="O594" s="832">
        <v>96.667500000000004</v>
      </c>
      <c r="P594" s="849">
        <v>7</v>
      </c>
      <c r="Q594" s="849">
        <v>676.67000000000007</v>
      </c>
      <c r="R594" s="837">
        <v>1.7499935345384954</v>
      </c>
      <c r="S594" s="850">
        <v>96.667142857142863</v>
      </c>
    </row>
    <row r="595" spans="1:19" ht="14.4" customHeight="1" x14ac:dyDescent="0.3">
      <c r="A595" s="831"/>
      <c r="B595" s="832" t="s">
        <v>3397</v>
      </c>
      <c r="C595" s="832" t="s">
        <v>589</v>
      </c>
      <c r="D595" s="832" t="s">
        <v>1414</v>
      </c>
      <c r="E595" s="832" t="s">
        <v>3269</v>
      </c>
      <c r="F595" s="832" t="s">
        <v>3368</v>
      </c>
      <c r="G595" s="832" t="s">
        <v>3369</v>
      </c>
      <c r="H595" s="849"/>
      <c r="I595" s="849"/>
      <c r="J595" s="832"/>
      <c r="K595" s="832"/>
      <c r="L595" s="849">
        <v>18</v>
      </c>
      <c r="M595" s="849">
        <v>2100</v>
      </c>
      <c r="N595" s="832">
        <v>1</v>
      </c>
      <c r="O595" s="832">
        <v>116.66666666666667</v>
      </c>
      <c r="P595" s="849">
        <v>10</v>
      </c>
      <c r="Q595" s="849">
        <v>1166.67</v>
      </c>
      <c r="R595" s="837">
        <v>0.55555714285714286</v>
      </c>
      <c r="S595" s="850">
        <v>116.667</v>
      </c>
    </row>
    <row r="596" spans="1:19" ht="14.4" customHeight="1" x14ac:dyDescent="0.3">
      <c r="A596" s="831"/>
      <c r="B596" s="832" t="s">
        <v>3397</v>
      </c>
      <c r="C596" s="832" t="s">
        <v>589</v>
      </c>
      <c r="D596" s="832" t="s">
        <v>1414</v>
      </c>
      <c r="E596" s="832" t="s">
        <v>3269</v>
      </c>
      <c r="F596" s="832" t="s">
        <v>3270</v>
      </c>
      <c r="G596" s="832" t="s">
        <v>3271</v>
      </c>
      <c r="H596" s="849"/>
      <c r="I596" s="849"/>
      <c r="J596" s="832"/>
      <c r="K596" s="832"/>
      <c r="L596" s="849">
        <v>114</v>
      </c>
      <c r="M596" s="849">
        <v>39266.65</v>
      </c>
      <c r="N596" s="832">
        <v>1</v>
      </c>
      <c r="O596" s="832">
        <v>344.44429824561405</v>
      </c>
      <c r="P596" s="849">
        <v>240</v>
      </c>
      <c r="Q596" s="849">
        <v>82666.67</v>
      </c>
      <c r="R596" s="837">
        <v>2.10526413635999</v>
      </c>
      <c r="S596" s="850">
        <v>344.44445833333333</v>
      </c>
    </row>
    <row r="597" spans="1:19" ht="14.4" customHeight="1" x14ac:dyDescent="0.3">
      <c r="A597" s="831"/>
      <c r="B597" s="832" t="s">
        <v>3397</v>
      </c>
      <c r="C597" s="832" t="s">
        <v>589</v>
      </c>
      <c r="D597" s="832" t="s">
        <v>1415</v>
      </c>
      <c r="E597" s="832" t="s">
        <v>3269</v>
      </c>
      <c r="F597" s="832" t="s">
        <v>3302</v>
      </c>
      <c r="G597" s="832" t="s">
        <v>3303</v>
      </c>
      <c r="H597" s="849"/>
      <c r="I597" s="849"/>
      <c r="J597" s="832"/>
      <c r="K597" s="832"/>
      <c r="L597" s="849">
        <v>4</v>
      </c>
      <c r="M597" s="849">
        <v>311.12</v>
      </c>
      <c r="N597" s="832">
        <v>1</v>
      </c>
      <c r="O597" s="832">
        <v>77.78</v>
      </c>
      <c r="P597" s="849">
        <v>5</v>
      </c>
      <c r="Q597" s="849">
        <v>388.89</v>
      </c>
      <c r="R597" s="837">
        <v>1.2499678580611981</v>
      </c>
      <c r="S597" s="850">
        <v>77.777999999999992</v>
      </c>
    </row>
    <row r="598" spans="1:19" ht="14.4" customHeight="1" x14ac:dyDescent="0.3">
      <c r="A598" s="831"/>
      <c r="B598" s="832" t="s">
        <v>3397</v>
      </c>
      <c r="C598" s="832" t="s">
        <v>589</v>
      </c>
      <c r="D598" s="832" t="s">
        <v>1415</v>
      </c>
      <c r="E598" s="832" t="s">
        <v>3269</v>
      </c>
      <c r="F598" s="832" t="s">
        <v>3306</v>
      </c>
      <c r="G598" s="832" t="s">
        <v>3307</v>
      </c>
      <c r="H598" s="849">
        <v>1</v>
      </c>
      <c r="I598" s="849">
        <v>111.11</v>
      </c>
      <c r="J598" s="832">
        <v>4.7618639455199223E-2</v>
      </c>
      <c r="K598" s="832">
        <v>111.11</v>
      </c>
      <c r="L598" s="849">
        <v>20</v>
      </c>
      <c r="M598" s="849">
        <v>2333.33</v>
      </c>
      <c r="N598" s="832">
        <v>1</v>
      </c>
      <c r="O598" s="832">
        <v>116.6665</v>
      </c>
      <c r="P598" s="849">
        <v>24</v>
      </c>
      <c r="Q598" s="849">
        <v>2800.01</v>
      </c>
      <c r="R598" s="837">
        <v>1.2000060000085715</v>
      </c>
      <c r="S598" s="850">
        <v>116.66708333333334</v>
      </c>
    </row>
    <row r="599" spans="1:19" ht="14.4" customHeight="1" x14ac:dyDescent="0.3">
      <c r="A599" s="831"/>
      <c r="B599" s="832" t="s">
        <v>3397</v>
      </c>
      <c r="C599" s="832" t="s">
        <v>589</v>
      </c>
      <c r="D599" s="832" t="s">
        <v>1415</v>
      </c>
      <c r="E599" s="832" t="s">
        <v>3269</v>
      </c>
      <c r="F599" s="832" t="s">
        <v>3318</v>
      </c>
      <c r="G599" s="832" t="s">
        <v>3319</v>
      </c>
      <c r="H599" s="849">
        <v>1</v>
      </c>
      <c r="I599" s="849">
        <v>186.67</v>
      </c>
      <c r="J599" s="832">
        <v>0.22105774240917053</v>
      </c>
      <c r="K599" s="832">
        <v>186.67</v>
      </c>
      <c r="L599" s="849">
        <v>4</v>
      </c>
      <c r="M599" s="849">
        <v>844.44</v>
      </c>
      <c r="N599" s="832">
        <v>1</v>
      </c>
      <c r="O599" s="832">
        <v>211.11</v>
      </c>
      <c r="P599" s="849">
        <v>4</v>
      </c>
      <c r="Q599" s="849">
        <v>844.44</v>
      </c>
      <c r="R599" s="837">
        <v>1</v>
      </c>
      <c r="S599" s="850">
        <v>211.11</v>
      </c>
    </row>
    <row r="600" spans="1:19" ht="14.4" customHeight="1" x14ac:dyDescent="0.3">
      <c r="A600" s="831"/>
      <c r="B600" s="832" t="s">
        <v>3397</v>
      </c>
      <c r="C600" s="832" t="s">
        <v>589</v>
      </c>
      <c r="D600" s="832" t="s">
        <v>1415</v>
      </c>
      <c r="E600" s="832" t="s">
        <v>3269</v>
      </c>
      <c r="F600" s="832" t="s">
        <v>3320</v>
      </c>
      <c r="G600" s="832" t="s">
        <v>3321</v>
      </c>
      <c r="H600" s="849">
        <v>4</v>
      </c>
      <c r="I600" s="849">
        <v>2333.33</v>
      </c>
      <c r="J600" s="832">
        <v>0.44444380952380952</v>
      </c>
      <c r="K600" s="832">
        <v>583.33249999999998</v>
      </c>
      <c r="L600" s="849">
        <v>9</v>
      </c>
      <c r="M600" s="849">
        <v>5250</v>
      </c>
      <c r="N600" s="832">
        <v>1</v>
      </c>
      <c r="O600" s="832">
        <v>583.33333333333337</v>
      </c>
      <c r="P600" s="849">
        <v>33</v>
      </c>
      <c r="Q600" s="849">
        <v>19249.990000000005</v>
      </c>
      <c r="R600" s="837">
        <v>3.6666647619047628</v>
      </c>
      <c r="S600" s="850">
        <v>583.33303030303045</v>
      </c>
    </row>
    <row r="601" spans="1:19" ht="14.4" customHeight="1" x14ac:dyDescent="0.3">
      <c r="A601" s="831"/>
      <c r="B601" s="832" t="s">
        <v>3397</v>
      </c>
      <c r="C601" s="832" t="s">
        <v>589</v>
      </c>
      <c r="D601" s="832" t="s">
        <v>1415</v>
      </c>
      <c r="E601" s="832" t="s">
        <v>3269</v>
      </c>
      <c r="F601" s="832" t="s">
        <v>3322</v>
      </c>
      <c r="G601" s="832" t="s">
        <v>3323</v>
      </c>
      <c r="H601" s="849"/>
      <c r="I601" s="849"/>
      <c r="J601" s="832"/>
      <c r="K601" s="832"/>
      <c r="L601" s="849">
        <v>1</v>
      </c>
      <c r="M601" s="849">
        <v>466.67</v>
      </c>
      <c r="N601" s="832">
        <v>1</v>
      </c>
      <c r="O601" s="832">
        <v>466.67</v>
      </c>
      <c r="P601" s="849">
        <v>3</v>
      </c>
      <c r="Q601" s="849">
        <v>1400</v>
      </c>
      <c r="R601" s="837">
        <v>2.9999785715816314</v>
      </c>
      <c r="S601" s="850">
        <v>466.66666666666669</v>
      </c>
    </row>
    <row r="602" spans="1:19" ht="14.4" customHeight="1" x14ac:dyDescent="0.3">
      <c r="A602" s="831"/>
      <c r="B602" s="832" t="s">
        <v>3397</v>
      </c>
      <c r="C602" s="832" t="s">
        <v>589</v>
      </c>
      <c r="D602" s="832" t="s">
        <v>1415</v>
      </c>
      <c r="E602" s="832" t="s">
        <v>3269</v>
      </c>
      <c r="F602" s="832" t="s">
        <v>3327</v>
      </c>
      <c r="G602" s="832" t="s">
        <v>3328</v>
      </c>
      <c r="H602" s="849">
        <v>2</v>
      </c>
      <c r="I602" s="849">
        <v>100</v>
      </c>
      <c r="J602" s="832">
        <v>9.5238095238095233E-2</v>
      </c>
      <c r="K602" s="832">
        <v>50</v>
      </c>
      <c r="L602" s="849">
        <v>21</v>
      </c>
      <c r="M602" s="849">
        <v>1050</v>
      </c>
      <c r="N602" s="832">
        <v>1</v>
      </c>
      <c r="O602" s="832">
        <v>50</v>
      </c>
      <c r="P602" s="849">
        <v>31</v>
      </c>
      <c r="Q602" s="849">
        <v>1550</v>
      </c>
      <c r="R602" s="837">
        <v>1.4761904761904763</v>
      </c>
      <c r="S602" s="850">
        <v>50</v>
      </c>
    </row>
    <row r="603" spans="1:19" ht="14.4" customHeight="1" x14ac:dyDescent="0.3">
      <c r="A603" s="831"/>
      <c r="B603" s="832" t="s">
        <v>3397</v>
      </c>
      <c r="C603" s="832" t="s">
        <v>589</v>
      </c>
      <c r="D603" s="832" t="s">
        <v>1415</v>
      </c>
      <c r="E603" s="832" t="s">
        <v>3269</v>
      </c>
      <c r="F603" s="832" t="s">
        <v>3344</v>
      </c>
      <c r="G603" s="832" t="s">
        <v>3345</v>
      </c>
      <c r="H603" s="849">
        <v>14</v>
      </c>
      <c r="I603" s="849">
        <v>0</v>
      </c>
      <c r="J603" s="832"/>
      <c r="K603" s="832">
        <v>0</v>
      </c>
      <c r="L603" s="849">
        <v>79</v>
      </c>
      <c r="M603" s="849">
        <v>0</v>
      </c>
      <c r="N603" s="832"/>
      <c r="O603" s="832">
        <v>0</v>
      </c>
      <c r="P603" s="849">
        <v>127</v>
      </c>
      <c r="Q603" s="849">
        <v>0</v>
      </c>
      <c r="R603" s="837"/>
      <c r="S603" s="850">
        <v>0</v>
      </c>
    </row>
    <row r="604" spans="1:19" ht="14.4" customHeight="1" x14ac:dyDescent="0.3">
      <c r="A604" s="831"/>
      <c r="B604" s="832" t="s">
        <v>3397</v>
      </c>
      <c r="C604" s="832" t="s">
        <v>589</v>
      </c>
      <c r="D604" s="832" t="s">
        <v>1415</v>
      </c>
      <c r="E604" s="832" t="s">
        <v>3269</v>
      </c>
      <c r="F604" s="832" t="s">
        <v>3354</v>
      </c>
      <c r="G604" s="832" t="s">
        <v>3355</v>
      </c>
      <c r="H604" s="849">
        <v>5</v>
      </c>
      <c r="I604" s="849">
        <v>444.45</v>
      </c>
      <c r="J604" s="832">
        <v>0.13072058823529412</v>
      </c>
      <c r="K604" s="832">
        <v>88.89</v>
      </c>
      <c r="L604" s="849">
        <v>36</v>
      </c>
      <c r="M604" s="849">
        <v>3400</v>
      </c>
      <c r="N604" s="832">
        <v>1</v>
      </c>
      <c r="O604" s="832">
        <v>94.444444444444443</v>
      </c>
      <c r="P604" s="849">
        <v>47</v>
      </c>
      <c r="Q604" s="849">
        <v>4438.8900000000003</v>
      </c>
      <c r="R604" s="837">
        <v>1.3055558823529412</v>
      </c>
      <c r="S604" s="850">
        <v>94.444468085106394</v>
      </c>
    </row>
    <row r="605" spans="1:19" ht="14.4" customHeight="1" x14ac:dyDescent="0.3">
      <c r="A605" s="831"/>
      <c r="B605" s="832" t="s">
        <v>3397</v>
      </c>
      <c r="C605" s="832" t="s">
        <v>589</v>
      </c>
      <c r="D605" s="832" t="s">
        <v>1415</v>
      </c>
      <c r="E605" s="832" t="s">
        <v>3269</v>
      </c>
      <c r="F605" s="832" t="s">
        <v>3358</v>
      </c>
      <c r="G605" s="832" t="s">
        <v>3359</v>
      </c>
      <c r="H605" s="849"/>
      <c r="I605" s="849"/>
      <c r="J605" s="832"/>
      <c r="K605" s="832"/>
      <c r="L605" s="849">
        <v>11</v>
      </c>
      <c r="M605" s="849">
        <v>1063.3399999999999</v>
      </c>
      <c r="N605" s="832">
        <v>1</v>
      </c>
      <c r="O605" s="832">
        <v>96.667272727272717</v>
      </c>
      <c r="P605" s="849">
        <v>7</v>
      </c>
      <c r="Q605" s="849">
        <v>676.67</v>
      </c>
      <c r="R605" s="837">
        <v>0.63636278142456792</v>
      </c>
      <c r="S605" s="850">
        <v>96.667142857142849</v>
      </c>
    </row>
    <row r="606" spans="1:19" ht="14.4" customHeight="1" x14ac:dyDescent="0.3">
      <c r="A606" s="831"/>
      <c r="B606" s="832" t="s">
        <v>3397</v>
      </c>
      <c r="C606" s="832" t="s">
        <v>589</v>
      </c>
      <c r="D606" s="832" t="s">
        <v>1415</v>
      </c>
      <c r="E606" s="832" t="s">
        <v>3269</v>
      </c>
      <c r="F606" s="832" t="s">
        <v>3368</v>
      </c>
      <c r="G606" s="832" t="s">
        <v>3369</v>
      </c>
      <c r="H606" s="849"/>
      <c r="I606" s="849"/>
      <c r="J606" s="832"/>
      <c r="K606" s="832"/>
      <c r="L606" s="849">
        <v>7</v>
      </c>
      <c r="M606" s="849">
        <v>816.66000000000008</v>
      </c>
      <c r="N606" s="832">
        <v>1</v>
      </c>
      <c r="O606" s="832">
        <v>116.6657142857143</v>
      </c>
      <c r="P606" s="849">
        <v>7</v>
      </c>
      <c r="Q606" s="849">
        <v>816.67</v>
      </c>
      <c r="R606" s="837">
        <v>1.0000122449979183</v>
      </c>
      <c r="S606" s="850">
        <v>116.66714285714285</v>
      </c>
    </row>
    <row r="607" spans="1:19" ht="14.4" customHeight="1" x14ac:dyDescent="0.3">
      <c r="A607" s="831"/>
      <c r="B607" s="832" t="s">
        <v>3397</v>
      </c>
      <c r="C607" s="832" t="s">
        <v>589</v>
      </c>
      <c r="D607" s="832" t="s">
        <v>1415</v>
      </c>
      <c r="E607" s="832" t="s">
        <v>3269</v>
      </c>
      <c r="F607" s="832" t="s">
        <v>3270</v>
      </c>
      <c r="G607" s="832" t="s">
        <v>3271</v>
      </c>
      <c r="H607" s="849">
        <v>14</v>
      </c>
      <c r="I607" s="849">
        <v>4588.8899999999994</v>
      </c>
      <c r="J607" s="832">
        <v>0.16247050305458241</v>
      </c>
      <c r="K607" s="832">
        <v>327.7778571428571</v>
      </c>
      <c r="L607" s="849">
        <v>82</v>
      </c>
      <c r="M607" s="849">
        <v>28244.449999999997</v>
      </c>
      <c r="N607" s="832">
        <v>1</v>
      </c>
      <c r="O607" s="832">
        <v>344.44451219512189</v>
      </c>
      <c r="P607" s="849">
        <v>128</v>
      </c>
      <c r="Q607" s="849">
        <v>44088.89</v>
      </c>
      <c r="R607" s="837">
        <v>1.5609753420583514</v>
      </c>
      <c r="S607" s="850">
        <v>344.444453125</v>
      </c>
    </row>
    <row r="608" spans="1:19" ht="14.4" customHeight="1" x14ac:dyDescent="0.3">
      <c r="A608" s="831"/>
      <c r="B608" s="832" t="s">
        <v>3397</v>
      </c>
      <c r="C608" s="832" t="s">
        <v>589</v>
      </c>
      <c r="D608" s="832" t="s">
        <v>3251</v>
      </c>
      <c r="E608" s="832" t="s">
        <v>3269</v>
      </c>
      <c r="F608" s="832" t="s">
        <v>3302</v>
      </c>
      <c r="G608" s="832" t="s">
        <v>3303</v>
      </c>
      <c r="H608" s="849"/>
      <c r="I608" s="849"/>
      <c r="J608" s="832"/>
      <c r="K608" s="832"/>
      <c r="L608" s="849">
        <v>16</v>
      </c>
      <c r="M608" s="849">
        <v>1244.4499999999998</v>
      </c>
      <c r="N608" s="832">
        <v>1</v>
      </c>
      <c r="O608" s="832">
        <v>77.778124999999989</v>
      </c>
      <c r="P608" s="849"/>
      <c r="Q608" s="849"/>
      <c r="R608" s="837"/>
      <c r="S608" s="850"/>
    </row>
    <row r="609" spans="1:19" ht="14.4" customHeight="1" x14ac:dyDescent="0.3">
      <c r="A609" s="831"/>
      <c r="B609" s="832" t="s">
        <v>3397</v>
      </c>
      <c r="C609" s="832" t="s">
        <v>589</v>
      </c>
      <c r="D609" s="832" t="s">
        <v>3251</v>
      </c>
      <c r="E609" s="832" t="s">
        <v>3269</v>
      </c>
      <c r="F609" s="832" t="s">
        <v>3306</v>
      </c>
      <c r="G609" s="832" t="s">
        <v>3307</v>
      </c>
      <c r="H609" s="849">
        <v>2</v>
      </c>
      <c r="I609" s="849">
        <v>222.22</v>
      </c>
      <c r="J609" s="832">
        <v>7.3259179650154604E-2</v>
      </c>
      <c r="K609" s="832">
        <v>111.11</v>
      </c>
      <c r="L609" s="849">
        <v>26</v>
      </c>
      <c r="M609" s="849">
        <v>3033.34</v>
      </c>
      <c r="N609" s="832">
        <v>1</v>
      </c>
      <c r="O609" s="832">
        <v>116.66692307692308</v>
      </c>
      <c r="P609" s="849"/>
      <c r="Q609" s="849"/>
      <c r="R609" s="837"/>
      <c r="S609" s="850"/>
    </row>
    <row r="610" spans="1:19" ht="14.4" customHeight="1" x14ac:dyDescent="0.3">
      <c r="A610" s="831"/>
      <c r="B610" s="832" t="s">
        <v>3397</v>
      </c>
      <c r="C610" s="832" t="s">
        <v>589</v>
      </c>
      <c r="D610" s="832" t="s">
        <v>3251</v>
      </c>
      <c r="E610" s="832" t="s">
        <v>3269</v>
      </c>
      <c r="F610" s="832" t="s">
        <v>3318</v>
      </c>
      <c r="G610" s="832" t="s">
        <v>3319</v>
      </c>
      <c r="H610" s="849"/>
      <c r="I610" s="849"/>
      <c r="J610" s="832"/>
      <c r="K610" s="832"/>
      <c r="L610" s="849">
        <v>2</v>
      </c>
      <c r="M610" s="849">
        <v>422.22</v>
      </c>
      <c r="N610" s="832">
        <v>1</v>
      </c>
      <c r="O610" s="832">
        <v>211.11</v>
      </c>
      <c r="P610" s="849"/>
      <c r="Q610" s="849"/>
      <c r="R610" s="837"/>
      <c r="S610" s="850"/>
    </row>
    <row r="611" spans="1:19" ht="14.4" customHeight="1" x14ac:dyDescent="0.3">
      <c r="A611" s="831"/>
      <c r="B611" s="832" t="s">
        <v>3397</v>
      </c>
      <c r="C611" s="832" t="s">
        <v>589</v>
      </c>
      <c r="D611" s="832" t="s">
        <v>3251</v>
      </c>
      <c r="E611" s="832" t="s">
        <v>3269</v>
      </c>
      <c r="F611" s="832" t="s">
        <v>3320</v>
      </c>
      <c r="G611" s="832" t="s">
        <v>3321</v>
      </c>
      <c r="H611" s="849">
        <v>1</v>
      </c>
      <c r="I611" s="849">
        <v>583.33000000000004</v>
      </c>
      <c r="J611" s="832">
        <v>3.846133558740026E-2</v>
      </c>
      <c r="K611" s="832">
        <v>583.33000000000004</v>
      </c>
      <c r="L611" s="849">
        <v>26</v>
      </c>
      <c r="M611" s="849">
        <v>15166.66</v>
      </c>
      <c r="N611" s="832">
        <v>1</v>
      </c>
      <c r="O611" s="832">
        <v>583.33307692307687</v>
      </c>
      <c r="P611" s="849"/>
      <c r="Q611" s="849"/>
      <c r="R611" s="837"/>
      <c r="S611" s="850"/>
    </row>
    <row r="612" spans="1:19" ht="14.4" customHeight="1" x14ac:dyDescent="0.3">
      <c r="A612" s="831"/>
      <c r="B612" s="832" t="s">
        <v>3397</v>
      </c>
      <c r="C612" s="832" t="s">
        <v>589</v>
      </c>
      <c r="D612" s="832" t="s">
        <v>3251</v>
      </c>
      <c r="E612" s="832" t="s">
        <v>3269</v>
      </c>
      <c r="F612" s="832" t="s">
        <v>3322</v>
      </c>
      <c r="G612" s="832" t="s">
        <v>3323</v>
      </c>
      <c r="H612" s="849"/>
      <c r="I612" s="849"/>
      <c r="J612" s="832"/>
      <c r="K612" s="832"/>
      <c r="L612" s="849">
        <v>3</v>
      </c>
      <c r="M612" s="849">
        <v>1400.01</v>
      </c>
      <c r="N612" s="832">
        <v>1</v>
      </c>
      <c r="O612" s="832">
        <v>466.67</v>
      </c>
      <c r="P612" s="849"/>
      <c r="Q612" s="849"/>
      <c r="R612" s="837"/>
      <c r="S612" s="850"/>
    </row>
    <row r="613" spans="1:19" ht="14.4" customHeight="1" x14ac:dyDescent="0.3">
      <c r="A613" s="831"/>
      <c r="B613" s="832" t="s">
        <v>3397</v>
      </c>
      <c r="C613" s="832" t="s">
        <v>589</v>
      </c>
      <c r="D613" s="832" t="s">
        <v>3251</v>
      </c>
      <c r="E613" s="832" t="s">
        <v>3269</v>
      </c>
      <c r="F613" s="832" t="s">
        <v>3327</v>
      </c>
      <c r="G613" s="832" t="s">
        <v>3328</v>
      </c>
      <c r="H613" s="849"/>
      <c r="I613" s="849"/>
      <c r="J613" s="832"/>
      <c r="K613" s="832"/>
      <c r="L613" s="849">
        <v>39</v>
      </c>
      <c r="M613" s="849">
        <v>1950</v>
      </c>
      <c r="N613" s="832">
        <v>1</v>
      </c>
      <c r="O613" s="832">
        <v>50</v>
      </c>
      <c r="P613" s="849"/>
      <c r="Q613" s="849"/>
      <c r="R613" s="837"/>
      <c r="S613" s="850"/>
    </row>
    <row r="614" spans="1:19" ht="14.4" customHeight="1" x14ac:dyDescent="0.3">
      <c r="A614" s="831"/>
      <c r="B614" s="832" t="s">
        <v>3397</v>
      </c>
      <c r="C614" s="832" t="s">
        <v>589</v>
      </c>
      <c r="D614" s="832" t="s">
        <v>3251</v>
      </c>
      <c r="E614" s="832" t="s">
        <v>3269</v>
      </c>
      <c r="F614" s="832" t="s">
        <v>3400</v>
      </c>
      <c r="G614" s="832" t="s">
        <v>3401</v>
      </c>
      <c r="H614" s="849"/>
      <c r="I614" s="849"/>
      <c r="J614" s="832"/>
      <c r="K614" s="832"/>
      <c r="L614" s="849">
        <v>1</v>
      </c>
      <c r="M614" s="849">
        <v>0</v>
      </c>
      <c r="N614" s="832"/>
      <c r="O614" s="832">
        <v>0</v>
      </c>
      <c r="P614" s="849"/>
      <c r="Q614" s="849"/>
      <c r="R614" s="837"/>
      <c r="S614" s="850"/>
    </row>
    <row r="615" spans="1:19" ht="14.4" customHeight="1" x14ac:dyDescent="0.3">
      <c r="A615" s="831"/>
      <c r="B615" s="832" t="s">
        <v>3397</v>
      </c>
      <c r="C615" s="832" t="s">
        <v>589</v>
      </c>
      <c r="D615" s="832" t="s">
        <v>3251</v>
      </c>
      <c r="E615" s="832" t="s">
        <v>3269</v>
      </c>
      <c r="F615" s="832" t="s">
        <v>3344</v>
      </c>
      <c r="G615" s="832" t="s">
        <v>3345</v>
      </c>
      <c r="H615" s="849">
        <v>1</v>
      </c>
      <c r="I615" s="849">
        <v>0</v>
      </c>
      <c r="J615" s="832"/>
      <c r="K615" s="832">
        <v>0</v>
      </c>
      <c r="L615" s="849">
        <v>121</v>
      </c>
      <c r="M615" s="849">
        <v>0</v>
      </c>
      <c r="N615" s="832"/>
      <c r="O615" s="832">
        <v>0</v>
      </c>
      <c r="P615" s="849">
        <v>1</v>
      </c>
      <c r="Q615" s="849">
        <v>0</v>
      </c>
      <c r="R615" s="837"/>
      <c r="S615" s="850">
        <v>0</v>
      </c>
    </row>
    <row r="616" spans="1:19" ht="14.4" customHeight="1" x14ac:dyDescent="0.3">
      <c r="A616" s="831"/>
      <c r="B616" s="832" t="s">
        <v>3397</v>
      </c>
      <c r="C616" s="832" t="s">
        <v>589</v>
      </c>
      <c r="D616" s="832" t="s">
        <v>3251</v>
      </c>
      <c r="E616" s="832" t="s">
        <v>3269</v>
      </c>
      <c r="F616" s="832" t="s">
        <v>3354</v>
      </c>
      <c r="G616" s="832" t="s">
        <v>3355</v>
      </c>
      <c r="H616" s="849"/>
      <c r="I616" s="849"/>
      <c r="J616" s="832"/>
      <c r="K616" s="832"/>
      <c r="L616" s="849">
        <v>36</v>
      </c>
      <c r="M616" s="849">
        <v>3399.9999999999995</v>
      </c>
      <c r="N616" s="832">
        <v>1</v>
      </c>
      <c r="O616" s="832">
        <v>94.444444444444429</v>
      </c>
      <c r="P616" s="849"/>
      <c r="Q616" s="849"/>
      <c r="R616" s="837"/>
      <c r="S616" s="850"/>
    </row>
    <row r="617" spans="1:19" ht="14.4" customHeight="1" x14ac:dyDescent="0.3">
      <c r="A617" s="831"/>
      <c r="B617" s="832" t="s">
        <v>3397</v>
      </c>
      <c r="C617" s="832" t="s">
        <v>589</v>
      </c>
      <c r="D617" s="832" t="s">
        <v>3251</v>
      </c>
      <c r="E617" s="832" t="s">
        <v>3269</v>
      </c>
      <c r="F617" s="832" t="s">
        <v>3358</v>
      </c>
      <c r="G617" s="832" t="s">
        <v>3359</v>
      </c>
      <c r="H617" s="849"/>
      <c r="I617" s="849"/>
      <c r="J617" s="832"/>
      <c r="K617" s="832"/>
      <c r="L617" s="849">
        <v>9</v>
      </c>
      <c r="M617" s="849">
        <v>870.01</v>
      </c>
      <c r="N617" s="832">
        <v>1</v>
      </c>
      <c r="O617" s="832">
        <v>96.667777777777772</v>
      </c>
      <c r="P617" s="849"/>
      <c r="Q617" s="849"/>
      <c r="R617" s="837"/>
      <c r="S617" s="850"/>
    </row>
    <row r="618" spans="1:19" ht="14.4" customHeight="1" x14ac:dyDescent="0.3">
      <c r="A618" s="831"/>
      <c r="B618" s="832" t="s">
        <v>3397</v>
      </c>
      <c r="C618" s="832" t="s">
        <v>589</v>
      </c>
      <c r="D618" s="832" t="s">
        <v>3251</v>
      </c>
      <c r="E618" s="832" t="s">
        <v>3269</v>
      </c>
      <c r="F618" s="832" t="s">
        <v>3368</v>
      </c>
      <c r="G618" s="832" t="s">
        <v>3369</v>
      </c>
      <c r="H618" s="849">
        <v>1</v>
      </c>
      <c r="I618" s="849">
        <v>116.67</v>
      </c>
      <c r="J618" s="832">
        <v>0.5</v>
      </c>
      <c r="K618" s="832">
        <v>116.67</v>
      </c>
      <c r="L618" s="849">
        <v>2</v>
      </c>
      <c r="M618" s="849">
        <v>233.34</v>
      </c>
      <c r="N618" s="832">
        <v>1</v>
      </c>
      <c r="O618" s="832">
        <v>116.67</v>
      </c>
      <c r="P618" s="849"/>
      <c r="Q618" s="849"/>
      <c r="R618" s="837"/>
      <c r="S618" s="850"/>
    </row>
    <row r="619" spans="1:19" ht="14.4" customHeight="1" x14ac:dyDescent="0.3">
      <c r="A619" s="831"/>
      <c r="B619" s="832" t="s">
        <v>3397</v>
      </c>
      <c r="C619" s="832" t="s">
        <v>589</v>
      </c>
      <c r="D619" s="832" t="s">
        <v>3251</v>
      </c>
      <c r="E619" s="832" t="s">
        <v>3269</v>
      </c>
      <c r="F619" s="832" t="s">
        <v>3270</v>
      </c>
      <c r="G619" s="832" t="s">
        <v>3271</v>
      </c>
      <c r="H619" s="849">
        <v>2</v>
      </c>
      <c r="I619" s="849">
        <v>655.56</v>
      </c>
      <c r="J619" s="832">
        <v>1.5105072604855435E-2</v>
      </c>
      <c r="K619" s="832">
        <v>327.78</v>
      </c>
      <c r="L619" s="849">
        <v>126</v>
      </c>
      <c r="M619" s="849">
        <v>43399.990000000005</v>
      </c>
      <c r="N619" s="832">
        <v>1</v>
      </c>
      <c r="O619" s="832">
        <v>344.44436507936513</v>
      </c>
      <c r="P619" s="849">
        <v>1</v>
      </c>
      <c r="Q619" s="849">
        <v>344.44</v>
      </c>
      <c r="R619" s="837">
        <v>7.9364073586192067E-3</v>
      </c>
      <c r="S619" s="850">
        <v>344.44</v>
      </c>
    </row>
    <row r="620" spans="1:19" ht="14.4" customHeight="1" x14ac:dyDescent="0.3">
      <c r="A620" s="831"/>
      <c r="B620" s="832" t="s">
        <v>3397</v>
      </c>
      <c r="C620" s="832" t="s">
        <v>589</v>
      </c>
      <c r="D620" s="832" t="s">
        <v>1416</v>
      </c>
      <c r="E620" s="832" t="s">
        <v>3269</v>
      </c>
      <c r="F620" s="832" t="s">
        <v>3302</v>
      </c>
      <c r="G620" s="832" t="s">
        <v>3303</v>
      </c>
      <c r="H620" s="849">
        <v>72</v>
      </c>
      <c r="I620" s="849">
        <v>5600</v>
      </c>
      <c r="J620" s="832">
        <v>2.0000071428826534</v>
      </c>
      <c r="K620" s="832">
        <v>77.777777777777771</v>
      </c>
      <c r="L620" s="849">
        <v>36</v>
      </c>
      <c r="M620" s="849">
        <v>2799.99</v>
      </c>
      <c r="N620" s="832">
        <v>1</v>
      </c>
      <c r="O620" s="832">
        <v>77.777499999999989</v>
      </c>
      <c r="P620" s="849">
        <v>37</v>
      </c>
      <c r="Q620" s="849">
        <v>2877.78</v>
      </c>
      <c r="R620" s="837">
        <v>1.0277822420794362</v>
      </c>
      <c r="S620" s="850">
        <v>77.777837837837836</v>
      </c>
    </row>
    <row r="621" spans="1:19" ht="14.4" customHeight="1" x14ac:dyDescent="0.3">
      <c r="A621" s="831"/>
      <c r="B621" s="832" t="s">
        <v>3397</v>
      </c>
      <c r="C621" s="832" t="s">
        <v>589</v>
      </c>
      <c r="D621" s="832" t="s">
        <v>1416</v>
      </c>
      <c r="E621" s="832" t="s">
        <v>3269</v>
      </c>
      <c r="F621" s="832" t="s">
        <v>3306</v>
      </c>
      <c r="G621" s="832" t="s">
        <v>3307</v>
      </c>
      <c r="H621" s="849">
        <v>215</v>
      </c>
      <c r="I621" s="849">
        <v>23888.89</v>
      </c>
      <c r="J621" s="832">
        <v>1.8120514224771567</v>
      </c>
      <c r="K621" s="832">
        <v>111.11111627906976</v>
      </c>
      <c r="L621" s="849">
        <v>113</v>
      </c>
      <c r="M621" s="849">
        <v>13183.34</v>
      </c>
      <c r="N621" s="832">
        <v>1</v>
      </c>
      <c r="O621" s="832">
        <v>116.66672566371682</v>
      </c>
      <c r="P621" s="849">
        <v>178</v>
      </c>
      <c r="Q621" s="849">
        <v>20766.68</v>
      </c>
      <c r="R621" s="837">
        <v>1.575221453743892</v>
      </c>
      <c r="S621" s="850">
        <v>116.6667415730337</v>
      </c>
    </row>
    <row r="622" spans="1:19" ht="14.4" customHeight="1" x14ac:dyDescent="0.3">
      <c r="A622" s="831"/>
      <c r="B622" s="832" t="s">
        <v>3397</v>
      </c>
      <c r="C622" s="832" t="s">
        <v>589</v>
      </c>
      <c r="D622" s="832" t="s">
        <v>1416</v>
      </c>
      <c r="E622" s="832" t="s">
        <v>3269</v>
      </c>
      <c r="F622" s="832" t="s">
        <v>3318</v>
      </c>
      <c r="G622" s="832" t="s">
        <v>3319</v>
      </c>
      <c r="H622" s="849">
        <v>146</v>
      </c>
      <c r="I622" s="849">
        <v>27253.33</v>
      </c>
      <c r="J622" s="832">
        <v>1.698615221223053</v>
      </c>
      <c r="K622" s="832">
        <v>186.66664383561644</v>
      </c>
      <c r="L622" s="849">
        <v>76</v>
      </c>
      <c r="M622" s="849">
        <v>16044.44</v>
      </c>
      <c r="N622" s="832">
        <v>1</v>
      </c>
      <c r="O622" s="832">
        <v>211.11105263157896</v>
      </c>
      <c r="P622" s="849">
        <v>101</v>
      </c>
      <c r="Q622" s="849">
        <v>21322.23</v>
      </c>
      <c r="R622" s="837">
        <v>1.3289482213152968</v>
      </c>
      <c r="S622" s="850">
        <v>211.11118811881187</v>
      </c>
    </row>
    <row r="623" spans="1:19" ht="14.4" customHeight="1" x14ac:dyDescent="0.3">
      <c r="A623" s="831"/>
      <c r="B623" s="832" t="s">
        <v>3397</v>
      </c>
      <c r="C623" s="832" t="s">
        <v>589</v>
      </c>
      <c r="D623" s="832" t="s">
        <v>1416</v>
      </c>
      <c r="E623" s="832" t="s">
        <v>3269</v>
      </c>
      <c r="F623" s="832" t="s">
        <v>3320</v>
      </c>
      <c r="G623" s="832" t="s">
        <v>3321</v>
      </c>
      <c r="H623" s="849">
        <v>46</v>
      </c>
      <c r="I623" s="849">
        <v>26833.339999999997</v>
      </c>
      <c r="J623" s="832">
        <v>1.3939404643846565</v>
      </c>
      <c r="K623" s="832">
        <v>583.33347826086947</v>
      </c>
      <c r="L623" s="849">
        <v>33</v>
      </c>
      <c r="M623" s="849">
        <v>19249.990000000002</v>
      </c>
      <c r="N623" s="832">
        <v>1</v>
      </c>
      <c r="O623" s="832">
        <v>583.33303030303034</v>
      </c>
      <c r="P623" s="849">
        <v>43</v>
      </c>
      <c r="Q623" s="849">
        <v>25083.34</v>
      </c>
      <c r="R623" s="837">
        <v>1.3030313262500395</v>
      </c>
      <c r="S623" s="850">
        <v>583.33348837209303</v>
      </c>
    </row>
    <row r="624" spans="1:19" ht="14.4" customHeight="1" x14ac:dyDescent="0.3">
      <c r="A624" s="831"/>
      <c r="B624" s="832" t="s">
        <v>3397</v>
      </c>
      <c r="C624" s="832" t="s">
        <v>589</v>
      </c>
      <c r="D624" s="832" t="s">
        <v>1416</v>
      </c>
      <c r="E624" s="832" t="s">
        <v>3269</v>
      </c>
      <c r="F624" s="832" t="s">
        <v>3322</v>
      </c>
      <c r="G624" s="832" t="s">
        <v>3323</v>
      </c>
      <c r="H624" s="849">
        <v>17</v>
      </c>
      <c r="I624" s="849">
        <v>7933.33</v>
      </c>
      <c r="J624" s="832">
        <v>2.1249953125083705</v>
      </c>
      <c r="K624" s="832">
        <v>466.66647058823531</v>
      </c>
      <c r="L624" s="849">
        <v>8</v>
      </c>
      <c r="M624" s="849">
        <v>3733.34</v>
      </c>
      <c r="N624" s="832">
        <v>1</v>
      </c>
      <c r="O624" s="832">
        <v>466.66750000000002</v>
      </c>
      <c r="P624" s="849">
        <v>10</v>
      </c>
      <c r="Q624" s="849">
        <v>4666.68</v>
      </c>
      <c r="R624" s="837">
        <v>1.2500013392833227</v>
      </c>
      <c r="S624" s="850">
        <v>466.66800000000001</v>
      </c>
    </row>
    <row r="625" spans="1:19" ht="14.4" customHeight="1" x14ac:dyDescent="0.3">
      <c r="A625" s="831"/>
      <c r="B625" s="832" t="s">
        <v>3397</v>
      </c>
      <c r="C625" s="832" t="s">
        <v>589</v>
      </c>
      <c r="D625" s="832" t="s">
        <v>1416</v>
      </c>
      <c r="E625" s="832" t="s">
        <v>3269</v>
      </c>
      <c r="F625" s="832" t="s">
        <v>3324</v>
      </c>
      <c r="G625" s="832" t="s">
        <v>3323</v>
      </c>
      <c r="H625" s="849"/>
      <c r="I625" s="849"/>
      <c r="J625" s="832"/>
      <c r="K625" s="832"/>
      <c r="L625" s="849"/>
      <c r="M625" s="849"/>
      <c r="N625" s="832"/>
      <c r="O625" s="832"/>
      <c r="P625" s="849">
        <v>2</v>
      </c>
      <c r="Q625" s="849">
        <v>2000</v>
      </c>
      <c r="R625" s="837"/>
      <c r="S625" s="850">
        <v>1000</v>
      </c>
    </row>
    <row r="626" spans="1:19" ht="14.4" customHeight="1" x14ac:dyDescent="0.3">
      <c r="A626" s="831"/>
      <c r="B626" s="832" t="s">
        <v>3397</v>
      </c>
      <c r="C626" s="832" t="s">
        <v>589</v>
      </c>
      <c r="D626" s="832" t="s">
        <v>1416</v>
      </c>
      <c r="E626" s="832" t="s">
        <v>3269</v>
      </c>
      <c r="F626" s="832" t="s">
        <v>3327</v>
      </c>
      <c r="G626" s="832" t="s">
        <v>3328</v>
      </c>
      <c r="H626" s="849">
        <v>147</v>
      </c>
      <c r="I626" s="849">
        <v>7350</v>
      </c>
      <c r="J626" s="832">
        <v>1.3738317757009346</v>
      </c>
      <c r="K626" s="832">
        <v>50</v>
      </c>
      <c r="L626" s="849">
        <v>107</v>
      </c>
      <c r="M626" s="849">
        <v>5350</v>
      </c>
      <c r="N626" s="832">
        <v>1</v>
      </c>
      <c r="O626" s="832">
        <v>50</v>
      </c>
      <c r="P626" s="849">
        <v>121</v>
      </c>
      <c r="Q626" s="849">
        <v>6050</v>
      </c>
      <c r="R626" s="837">
        <v>1.1308411214953271</v>
      </c>
      <c r="S626" s="850">
        <v>50</v>
      </c>
    </row>
    <row r="627" spans="1:19" ht="14.4" customHeight="1" x14ac:dyDescent="0.3">
      <c r="A627" s="831"/>
      <c r="B627" s="832" t="s">
        <v>3397</v>
      </c>
      <c r="C627" s="832" t="s">
        <v>589</v>
      </c>
      <c r="D627" s="832" t="s">
        <v>1416</v>
      </c>
      <c r="E627" s="832" t="s">
        <v>3269</v>
      </c>
      <c r="F627" s="832" t="s">
        <v>3400</v>
      </c>
      <c r="G627" s="832" t="s">
        <v>3401</v>
      </c>
      <c r="H627" s="849">
        <v>7</v>
      </c>
      <c r="I627" s="849">
        <v>0</v>
      </c>
      <c r="J627" s="832"/>
      <c r="K627" s="832">
        <v>0</v>
      </c>
      <c r="L627" s="849">
        <v>2</v>
      </c>
      <c r="M627" s="849">
        <v>0</v>
      </c>
      <c r="N627" s="832"/>
      <c r="O627" s="832">
        <v>0</v>
      </c>
      <c r="P627" s="849"/>
      <c r="Q627" s="849"/>
      <c r="R627" s="837"/>
      <c r="S627" s="850"/>
    </row>
    <row r="628" spans="1:19" ht="14.4" customHeight="1" x14ac:dyDescent="0.3">
      <c r="A628" s="831"/>
      <c r="B628" s="832" t="s">
        <v>3397</v>
      </c>
      <c r="C628" s="832" t="s">
        <v>589</v>
      </c>
      <c r="D628" s="832" t="s">
        <v>1416</v>
      </c>
      <c r="E628" s="832" t="s">
        <v>3269</v>
      </c>
      <c r="F628" s="832" t="s">
        <v>3344</v>
      </c>
      <c r="G628" s="832" t="s">
        <v>3345</v>
      </c>
      <c r="H628" s="849">
        <v>687</v>
      </c>
      <c r="I628" s="849">
        <v>0</v>
      </c>
      <c r="J628" s="832"/>
      <c r="K628" s="832">
        <v>0</v>
      </c>
      <c r="L628" s="849">
        <v>397</v>
      </c>
      <c r="M628" s="849">
        <v>0</v>
      </c>
      <c r="N628" s="832"/>
      <c r="O628" s="832">
        <v>0</v>
      </c>
      <c r="P628" s="849">
        <v>536</v>
      </c>
      <c r="Q628" s="849">
        <v>0</v>
      </c>
      <c r="R628" s="837"/>
      <c r="S628" s="850">
        <v>0</v>
      </c>
    </row>
    <row r="629" spans="1:19" ht="14.4" customHeight="1" x14ac:dyDescent="0.3">
      <c r="A629" s="831"/>
      <c r="B629" s="832" t="s">
        <v>3397</v>
      </c>
      <c r="C629" s="832" t="s">
        <v>589</v>
      </c>
      <c r="D629" s="832" t="s">
        <v>1416</v>
      </c>
      <c r="E629" s="832" t="s">
        <v>3269</v>
      </c>
      <c r="F629" s="832" t="s">
        <v>3346</v>
      </c>
      <c r="G629" s="832" t="s">
        <v>3347</v>
      </c>
      <c r="H629" s="849"/>
      <c r="I629" s="849"/>
      <c r="J629" s="832"/>
      <c r="K629" s="832"/>
      <c r="L629" s="849"/>
      <c r="M629" s="849"/>
      <c r="N629" s="832"/>
      <c r="O629" s="832"/>
      <c r="P629" s="849">
        <v>1</v>
      </c>
      <c r="Q629" s="849">
        <v>58.89</v>
      </c>
      <c r="R629" s="837"/>
      <c r="S629" s="850">
        <v>58.89</v>
      </c>
    </row>
    <row r="630" spans="1:19" ht="14.4" customHeight="1" x14ac:dyDescent="0.3">
      <c r="A630" s="831"/>
      <c r="B630" s="832" t="s">
        <v>3397</v>
      </c>
      <c r="C630" s="832" t="s">
        <v>589</v>
      </c>
      <c r="D630" s="832" t="s">
        <v>1416</v>
      </c>
      <c r="E630" s="832" t="s">
        <v>3269</v>
      </c>
      <c r="F630" s="832" t="s">
        <v>3348</v>
      </c>
      <c r="G630" s="832" t="s">
        <v>3349</v>
      </c>
      <c r="H630" s="849">
        <v>1</v>
      </c>
      <c r="I630" s="849">
        <v>77.78</v>
      </c>
      <c r="J630" s="832">
        <v>1</v>
      </c>
      <c r="K630" s="832">
        <v>77.78</v>
      </c>
      <c r="L630" s="849">
        <v>1</v>
      </c>
      <c r="M630" s="849">
        <v>77.78</v>
      </c>
      <c r="N630" s="832">
        <v>1</v>
      </c>
      <c r="O630" s="832">
        <v>77.78</v>
      </c>
      <c r="P630" s="849"/>
      <c r="Q630" s="849"/>
      <c r="R630" s="837"/>
      <c r="S630" s="850"/>
    </row>
    <row r="631" spans="1:19" ht="14.4" customHeight="1" x14ac:dyDescent="0.3">
      <c r="A631" s="831"/>
      <c r="B631" s="832" t="s">
        <v>3397</v>
      </c>
      <c r="C631" s="832" t="s">
        <v>589</v>
      </c>
      <c r="D631" s="832" t="s">
        <v>1416</v>
      </c>
      <c r="E631" s="832" t="s">
        <v>3269</v>
      </c>
      <c r="F631" s="832" t="s">
        <v>3354</v>
      </c>
      <c r="G631" s="832" t="s">
        <v>3355</v>
      </c>
      <c r="H631" s="849">
        <v>216</v>
      </c>
      <c r="I631" s="849">
        <v>19200</v>
      </c>
      <c r="J631" s="832">
        <v>1.7832811816466929</v>
      </c>
      <c r="K631" s="832">
        <v>88.888888888888886</v>
      </c>
      <c r="L631" s="849">
        <v>114</v>
      </c>
      <c r="M631" s="849">
        <v>10766.67</v>
      </c>
      <c r="N631" s="832">
        <v>1</v>
      </c>
      <c r="O631" s="832">
        <v>94.444473684210521</v>
      </c>
      <c r="P631" s="849">
        <v>148</v>
      </c>
      <c r="Q631" s="849">
        <v>13977.77</v>
      </c>
      <c r="R631" s="837">
        <v>1.2982444897075884</v>
      </c>
      <c r="S631" s="850">
        <v>94.444391891891897</v>
      </c>
    </row>
    <row r="632" spans="1:19" ht="14.4" customHeight="1" x14ac:dyDescent="0.3">
      <c r="A632" s="831"/>
      <c r="B632" s="832" t="s">
        <v>3397</v>
      </c>
      <c r="C632" s="832" t="s">
        <v>589</v>
      </c>
      <c r="D632" s="832" t="s">
        <v>1416</v>
      </c>
      <c r="E632" s="832" t="s">
        <v>3269</v>
      </c>
      <c r="F632" s="832" t="s">
        <v>3358</v>
      </c>
      <c r="G632" s="832" t="s">
        <v>3359</v>
      </c>
      <c r="H632" s="849">
        <v>31</v>
      </c>
      <c r="I632" s="849">
        <v>2996.6800000000003</v>
      </c>
      <c r="J632" s="832">
        <v>2.2142846586962626</v>
      </c>
      <c r="K632" s="832">
        <v>96.667096774193553</v>
      </c>
      <c r="L632" s="849">
        <v>14</v>
      </c>
      <c r="M632" s="849">
        <v>1353.3400000000001</v>
      </c>
      <c r="N632" s="832">
        <v>1</v>
      </c>
      <c r="O632" s="832">
        <v>96.667142857142863</v>
      </c>
      <c r="P632" s="849">
        <v>42</v>
      </c>
      <c r="Q632" s="849">
        <v>4060</v>
      </c>
      <c r="R632" s="837">
        <v>2.9999852217476759</v>
      </c>
      <c r="S632" s="850">
        <v>96.666666666666671</v>
      </c>
    </row>
    <row r="633" spans="1:19" ht="14.4" customHeight="1" x14ac:dyDescent="0.3">
      <c r="A633" s="831"/>
      <c r="B633" s="832" t="s">
        <v>3397</v>
      </c>
      <c r="C633" s="832" t="s">
        <v>589</v>
      </c>
      <c r="D633" s="832" t="s">
        <v>1416</v>
      </c>
      <c r="E633" s="832" t="s">
        <v>3269</v>
      </c>
      <c r="F633" s="832" t="s">
        <v>3360</v>
      </c>
      <c r="G633" s="832" t="s">
        <v>3361</v>
      </c>
      <c r="H633" s="849"/>
      <c r="I633" s="849"/>
      <c r="J633" s="832"/>
      <c r="K633" s="832"/>
      <c r="L633" s="849"/>
      <c r="M633" s="849"/>
      <c r="N633" s="832"/>
      <c r="O633" s="832"/>
      <c r="P633" s="849">
        <v>1</v>
      </c>
      <c r="Q633" s="849">
        <v>333.33</v>
      </c>
      <c r="R633" s="837"/>
      <c r="S633" s="850">
        <v>333.33</v>
      </c>
    </row>
    <row r="634" spans="1:19" ht="14.4" customHeight="1" x14ac:dyDescent="0.3">
      <c r="A634" s="831"/>
      <c r="B634" s="832" t="s">
        <v>3397</v>
      </c>
      <c r="C634" s="832" t="s">
        <v>589</v>
      </c>
      <c r="D634" s="832" t="s">
        <v>1416</v>
      </c>
      <c r="E634" s="832" t="s">
        <v>3269</v>
      </c>
      <c r="F634" s="832" t="s">
        <v>3364</v>
      </c>
      <c r="G634" s="832" t="s">
        <v>3365</v>
      </c>
      <c r="H634" s="849">
        <v>1</v>
      </c>
      <c r="I634" s="849">
        <v>1283.33</v>
      </c>
      <c r="J634" s="832"/>
      <c r="K634" s="832">
        <v>1283.33</v>
      </c>
      <c r="L634" s="849"/>
      <c r="M634" s="849"/>
      <c r="N634" s="832"/>
      <c r="O634" s="832"/>
      <c r="P634" s="849">
        <v>1</v>
      </c>
      <c r="Q634" s="849">
        <v>1283.33</v>
      </c>
      <c r="R634" s="837"/>
      <c r="S634" s="850">
        <v>1283.33</v>
      </c>
    </row>
    <row r="635" spans="1:19" ht="14.4" customHeight="1" x14ac:dyDescent="0.3">
      <c r="A635" s="831"/>
      <c r="B635" s="832" t="s">
        <v>3397</v>
      </c>
      <c r="C635" s="832" t="s">
        <v>589</v>
      </c>
      <c r="D635" s="832" t="s">
        <v>1416</v>
      </c>
      <c r="E635" s="832" t="s">
        <v>3269</v>
      </c>
      <c r="F635" s="832" t="s">
        <v>3366</v>
      </c>
      <c r="G635" s="832" t="s">
        <v>3367</v>
      </c>
      <c r="H635" s="849"/>
      <c r="I635" s="849"/>
      <c r="J635" s="832"/>
      <c r="K635" s="832"/>
      <c r="L635" s="849">
        <v>2</v>
      </c>
      <c r="M635" s="849">
        <v>933.34</v>
      </c>
      <c r="N635" s="832">
        <v>1</v>
      </c>
      <c r="O635" s="832">
        <v>466.67</v>
      </c>
      <c r="P635" s="849"/>
      <c r="Q635" s="849"/>
      <c r="R635" s="837"/>
      <c r="S635" s="850"/>
    </row>
    <row r="636" spans="1:19" ht="14.4" customHeight="1" x14ac:dyDescent="0.3">
      <c r="A636" s="831"/>
      <c r="B636" s="832" t="s">
        <v>3397</v>
      </c>
      <c r="C636" s="832" t="s">
        <v>589</v>
      </c>
      <c r="D636" s="832" t="s">
        <v>1416</v>
      </c>
      <c r="E636" s="832" t="s">
        <v>3269</v>
      </c>
      <c r="F636" s="832" t="s">
        <v>3368</v>
      </c>
      <c r="G636" s="832" t="s">
        <v>3369</v>
      </c>
      <c r="H636" s="849">
        <v>51</v>
      </c>
      <c r="I636" s="849">
        <v>5950.01</v>
      </c>
      <c r="J636" s="832">
        <v>1.7586201800587584</v>
      </c>
      <c r="K636" s="832">
        <v>116.66686274509804</v>
      </c>
      <c r="L636" s="849">
        <v>29</v>
      </c>
      <c r="M636" s="849">
        <v>3383.34</v>
      </c>
      <c r="N636" s="832">
        <v>1</v>
      </c>
      <c r="O636" s="832">
        <v>116.66689655172414</v>
      </c>
      <c r="P636" s="849">
        <v>50</v>
      </c>
      <c r="Q636" s="849">
        <v>5833.34</v>
      </c>
      <c r="R636" s="837">
        <v>1.7241365041645238</v>
      </c>
      <c r="S636" s="850">
        <v>116.66680000000001</v>
      </c>
    </row>
    <row r="637" spans="1:19" ht="14.4" customHeight="1" x14ac:dyDescent="0.3">
      <c r="A637" s="831"/>
      <c r="B637" s="832" t="s">
        <v>3397</v>
      </c>
      <c r="C637" s="832" t="s">
        <v>589</v>
      </c>
      <c r="D637" s="832" t="s">
        <v>1416</v>
      </c>
      <c r="E637" s="832" t="s">
        <v>3269</v>
      </c>
      <c r="F637" s="832" t="s">
        <v>3270</v>
      </c>
      <c r="G637" s="832" t="s">
        <v>3271</v>
      </c>
      <c r="H637" s="849">
        <v>714</v>
      </c>
      <c r="I637" s="849">
        <v>234033.34</v>
      </c>
      <c r="J637" s="832">
        <v>1.6491543439302008</v>
      </c>
      <c r="K637" s="832">
        <v>327.77778711484592</v>
      </c>
      <c r="L637" s="849">
        <v>412</v>
      </c>
      <c r="M637" s="849">
        <v>141911.12</v>
      </c>
      <c r="N637" s="832">
        <v>1</v>
      </c>
      <c r="O637" s="832">
        <v>344.44446601941746</v>
      </c>
      <c r="P637" s="849">
        <v>551</v>
      </c>
      <c r="Q637" s="849">
        <v>189788.88</v>
      </c>
      <c r="R637" s="837">
        <v>1.3373784943702791</v>
      </c>
      <c r="S637" s="850">
        <v>344.44442831215974</v>
      </c>
    </row>
    <row r="638" spans="1:19" ht="14.4" customHeight="1" x14ac:dyDescent="0.3">
      <c r="A638" s="831"/>
      <c r="B638" s="832" t="s">
        <v>3397</v>
      </c>
      <c r="C638" s="832" t="s">
        <v>589</v>
      </c>
      <c r="D638" s="832" t="s">
        <v>1416</v>
      </c>
      <c r="E638" s="832" t="s">
        <v>3269</v>
      </c>
      <c r="F638" s="832" t="s">
        <v>3372</v>
      </c>
      <c r="G638" s="832" t="s">
        <v>3373</v>
      </c>
      <c r="H638" s="849"/>
      <c r="I638" s="849"/>
      <c r="J638" s="832"/>
      <c r="K638" s="832"/>
      <c r="L638" s="849">
        <v>3</v>
      </c>
      <c r="M638" s="849">
        <v>2500</v>
      </c>
      <c r="N638" s="832">
        <v>1</v>
      </c>
      <c r="O638" s="832">
        <v>833.33333333333337</v>
      </c>
      <c r="P638" s="849"/>
      <c r="Q638" s="849"/>
      <c r="R638" s="837"/>
      <c r="S638" s="850"/>
    </row>
    <row r="639" spans="1:19" ht="14.4" customHeight="1" x14ac:dyDescent="0.3">
      <c r="A639" s="831"/>
      <c r="B639" s="832" t="s">
        <v>3397</v>
      </c>
      <c r="C639" s="832" t="s">
        <v>589</v>
      </c>
      <c r="D639" s="832" t="s">
        <v>3257</v>
      </c>
      <c r="E639" s="832" t="s">
        <v>3269</v>
      </c>
      <c r="F639" s="832" t="s">
        <v>3302</v>
      </c>
      <c r="G639" s="832" t="s">
        <v>3303</v>
      </c>
      <c r="H639" s="849">
        <v>8</v>
      </c>
      <c r="I639" s="849">
        <v>622.22</v>
      </c>
      <c r="J639" s="832">
        <v>0.88888571428571428</v>
      </c>
      <c r="K639" s="832">
        <v>77.777500000000003</v>
      </c>
      <c r="L639" s="849">
        <v>9</v>
      </c>
      <c r="M639" s="849">
        <v>700</v>
      </c>
      <c r="N639" s="832">
        <v>1</v>
      </c>
      <c r="O639" s="832">
        <v>77.777777777777771</v>
      </c>
      <c r="P639" s="849"/>
      <c r="Q639" s="849"/>
      <c r="R639" s="837"/>
      <c r="S639" s="850"/>
    </row>
    <row r="640" spans="1:19" ht="14.4" customHeight="1" x14ac:dyDescent="0.3">
      <c r="A640" s="831"/>
      <c r="B640" s="832" t="s">
        <v>3397</v>
      </c>
      <c r="C640" s="832" t="s">
        <v>589</v>
      </c>
      <c r="D640" s="832" t="s">
        <v>3257</v>
      </c>
      <c r="E640" s="832" t="s">
        <v>3269</v>
      </c>
      <c r="F640" s="832" t="s">
        <v>3306</v>
      </c>
      <c r="G640" s="832" t="s">
        <v>3307</v>
      </c>
      <c r="H640" s="849">
        <v>175</v>
      </c>
      <c r="I640" s="849">
        <v>19444.45</v>
      </c>
      <c r="J640" s="832">
        <v>1.1111114285714285</v>
      </c>
      <c r="K640" s="832">
        <v>111.11114285714287</v>
      </c>
      <c r="L640" s="849">
        <v>150</v>
      </c>
      <c r="M640" s="849">
        <v>17500</v>
      </c>
      <c r="N640" s="832">
        <v>1</v>
      </c>
      <c r="O640" s="832">
        <v>116.66666666666667</v>
      </c>
      <c r="P640" s="849"/>
      <c r="Q640" s="849"/>
      <c r="R640" s="837"/>
      <c r="S640" s="850"/>
    </row>
    <row r="641" spans="1:19" ht="14.4" customHeight="1" x14ac:dyDescent="0.3">
      <c r="A641" s="831"/>
      <c r="B641" s="832" t="s">
        <v>3397</v>
      </c>
      <c r="C641" s="832" t="s">
        <v>589</v>
      </c>
      <c r="D641" s="832" t="s">
        <v>3257</v>
      </c>
      <c r="E641" s="832" t="s">
        <v>3269</v>
      </c>
      <c r="F641" s="832" t="s">
        <v>3318</v>
      </c>
      <c r="G641" s="832" t="s">
        <v>3319</v>
      </c>
      <c r="H641" s="849">
        <v>3</v>
      </c>
      <c r="I641" s="849">
        <v>560.01</v>
      </c>
      <c r="J641" s="832"/>
      <c r="K641" s="832">
        <v>186.67</v>
      </c>
      <c r="L641" s="849"/>
      <c r="M641" s="849"/>
      <c r="N641" s="832"/>
      <c r="O641" s="832"/>
      <c r="P641" s="849"/>
      <c r="Q641" s="849"/>
      <c r="R641" s="837"/>
      <c r="S641" s="850"/>
    </row>
    <row r="642" spans="1:19" ht="14.4" customHeight="1" x14ac:dyDescent="0.3">
      <c r="A642" s="831"/>
      <c r="B642" s="832" t="s">
        <v>3397</v>
      </c>
      <c r="C642" s="832" t="s">
        <v>589</v>
      </c>
      <c r="D642" s="832" t="s">
        <v>3257</v>
      </c>
      <c r="E642" s="832" t="s">
        <v>3269</v>
      </c>
      <c r="F642" s="832" t="s">
        <v>3320</v>
      </c>
      <c r="G642" s="832" t="s">
        <v>3321</v>
      </c>
      <c r="H642" s="849">
        <v>119</v>
      </c>
      <c r="I642" s="849">
        <v>69416.66</v>
      </c>
      <c r="J642" s="832">
        <v>1.7499996848739763</v>
      </c>
      <c r="K642" s="832">
        <v>583.33327731092436</v>
      </c>
      <c r="L642" s="849">
        <v>68</v>
      </c>
      <c r="M642" s="849">
        <v>39666.67</v>
      </c>
      <c r="N642" s="832">
        <v>1</v>
      </c>
      <c r="O642" s="832">
        <v>583.33338235294116</v>
      </c>
      <c r="P642" s="849"/>
      <c r="Q642" s="849"/>
      <c r="R642" s="837"/>
      <c r="S642" s="850"/>
    </row>
    <row r="643" spans="1:19" ht="14.4" customHeight="1" x14ac:dyDescent="0.3">
      <c r="A643" s="831"/>
      <c r="B643" s="832" t="s">
        <v>3397</v>
      </c>
      <c r="C643" s="832" t="s">
        <v>589</v>
      </c>
      <c r="D643" s="832" t="s">
        <v>3257</v>
      </c>
      <c r="E643" s="832" t="s">
        <v>3269</v>
      </c>
      <c r="F643" s="832" t="s">
        <v>3322</v>
      </c>
      <c r="G643" s="832" t="s">
        <v>3323</v>
      </c>
      <c r="H643" s="849">
        <v>9</v>
      </c>
      <c r="I643" s="849">
        <v>4200</v>
      </c>
      <c r="J643" s="832">
        <v>3</v>
      </c>
      <c r="K643" s="832">
        <v>466.66666666666669</v>
      </c>
      <c r="L643" s="849">
        <v>3</v>
      </c>
      <c r="M643" s="849">
        <v>1400</v>
      </c>
      <c r="N643" s="832">
        <v>1</v>
      </c>
      <c r="O643" s="832">
        <v>466.66666666666669</v>
      </c>
      <c r="P643" s="849"/>
      <c r="Q643" s="849"/>
      <c r="R643" s="837"/>
      <c r="S643" s="850"/>
    </row>
    <row r="644" spans="1:19" ht="14.4" customHeight="1" x14ac:dyDescent="0.3">
      <c r="A644" s="831"/>
      <c r="B644" s="832" t="s">
        <v>3397</v>
      </c>
      <c r="C644" s="832" t="s">
        <v>589</v>
      </c>
      <c r="D644" s="832" t="s">
        <v>3257</v>
      </c>
      <c r="E644" s="832" t="s">
        <v>3269</v>
      </c>
      <c r="F644" s="832" t="s">
        <v>3324</v>
      </c>
      <c r="G644" s="832" t="s">
        <v>3323</v>
      </c>
      <c r="H644" s="849">
        <v>2</v>
      </c>
      <c r="I644" s="849">
        <v>2000</v>
      </c>
      <c r="J644" s="832"/>
      <c r="K644" s="832">
        <v>1000</v>
      </c>
      <c r="L644" s="849"/>
      <c r="M644" s="849"/>
      <c r="N644" s="832"/>
      <c r="O644" s="832"/>
      <c r="P644" s="849"/>
      <c r="Q644" s="849"/>
      <c r="R644" s="837"/>
      <c r="S644" s="850"/>
    </row>
    <row r="645" spans="1:19" ht="14.4" customHeight="1" x14ac:dyDescent="0.3">
      <c r="A645" s="831"/>
      <c r="B645" s="832" t="s">
        <v>3397</v>
      </c>
      <c r="C645" s="832" t="s">
        <v>589</v>
      </c>
      <c r="D645" s="832" t="s">
        <v>3257</v>
      </c>
      <c r="E645" s="832" t="s">
        <v>3269</v>
      </c>
      <c r="F645" s="832" t="s">
        <v>3327</v>
      </c>
      <c r="G645" s="832" t="s">
        <v>3328</v>
      </c>
      <c r="H645" s="849">
        <v>124</v>
      </c>
      <c r="I645" s="849">
        <v>6200</v>
      </c>
      <c r="J645" s="832">
        <v>2.1379310344827585</v>
      </c>
      <c r="K645" s="832">
        <v>50</v>
      </c>
      <c r="L645" s="849">
        <v>58</v>
      </c>
      <c r="M645" s="849">
        <v>2900</v>
      </c>
      <c r="N645" s="832">
        <v>1</v>
      </c>
      <c r="O645" s="832">
        <v>50</v>
      </c>
      <c r="P645" s="849"/>
      <c r="Q645" s="849"/>
      <c r="R645" s="837"/>
      <c r="S645" s="850"/>
    </row>
    <row r="646" spans="1:19" ht="14.4" customHeight="1" x14ac:dyDescent="0.3">
      <c r="A646" s="831"/>
      <c r="B646" s="832" t="s">
        <v>3397</v>
      </c>
      <c r="C646" s="832" t="s">
        <v>589</v>
      </c>
      <c r="D646" s="832" t="s">
        <v>3257</v>
      </c>
      <c r="E646" s="832" t="s">
        <v>3269</v>
      </c>
      <c r="F646" s="832" t="s">
        <v>3400</v>
      </c>
      <c r="G646" s="832" t="s">
        <v>3401</v>
      </c>
      <c r="H646" s="849">
        <v>8</v>
      </c>
      <c r="I646" s="849">
        <v>0</v>
      </c>
      <c r="J646" s="832"/>
      <c r="K646" s="832">
        <v>0</v>
      </c>
      <c r="L646" s="849"/>
      <c r="M646" s="849"/>
      <c r="N646" s="832"/>
      <c r="O646" s="832"/>
      <c r="P646" s="849"/>
      <c r="Q646" s="849"/>
      <c r="R646" s="837"/>
      <c r="S646" s="850"/>
    </row>
    <row r="647" spans="1:19" ht="14.4" customHeight="1" x14ac:dyDescent="0.3">
      <c r="A647" s="831"/>
      <c r="B647" s="832" t="s">
        <v>3397</v>
      </c>
      <c r="C647" s="832" t="s">
        <v>589</v>
      </c>
      <c r="D647" s="832" t="s">
        <v>3257</v>
      </c>
      <c r="E647" s="832" t="s">
        <v>3269</v>
      </c>
      <c r="F647" s="832" t="s">
        <v>3344</v>
      </c>
      <c r="G647" s="832" t="s">
        <v>3345</v>
      </c>
      <c r="H647" s="849">
        <v>651</v>
      </c>
      <c r="I647" s="849">
        <v>0</v>
      </c>
      <c r="J647" s="832"/>
      <c r="K647" s="832">
        <v>0</v>
      </c>
      <c r="L647" s="849">
        <v>365</v>
      </c>
      <c r="M647" s="849">
        <v>0</v>
      </c>
      <c r="N647" s="832"/>
      <c r="O647" s="832">
        <v>0</v>
      </c>
      <c r="P647" s="849"/>
      <c r="Q647" s="849"/>
      <c r="R647" s="837"/>
      <c r="S647" s="850"/>
    </row>
    <row r="648" spans="1:19" ht="14.4" customHeight="1" x14ac:dyDescent="0.3">
      <c r="A648" s="831"/>
      <c r="B648" s="832" t="s">
        <v>3397</v>
      </c>
      <c r="C648" s="832" t="s">
        <v>589</v>
      </c>
      <c r="D648" s="832" t="s">
        <v>3257</v>
      </c>
      <c r="E648" s="832" t="s">
        <v>3269</v>
      </c>
      <c r="F648" s="832" t="s">
        <v>3348</v>
      </c>
      <c r="G648" s="832" t="s">
        <v>3349</v>
      </c>
      <c r="H648" s="849">
        <v>4</v>
      </c>
      <c r="I648" s="849">
        <v>311.12</v>
      </c>
      <c r="J648" s="832"/>
      <c r="K648" s="832">
        <v>77.78</v>
      </c>
      <c r="L648" s="849"/>
      <c r="M648" s="849"/>
      <c r="N648" s="832"/>
      <c r="O648" s="832"/>
      <c r="P648" s="849"/>
      <c r="Q648" s="849"/>
      <c r="R648" s="837"/>
      <c r="S648" s="850"/>
    </row>
    <row r="649" spans="1:19" ht="14.4" customHeight="1" x14ac:dyDescent="0.3">
      <c r="A649" s="831"/>
      <c r="B649" s="832" t="s">
        <v>3397</v>
      </c>
      <c r="C649" s="832" t="s">
        <v>589</v>
      </c>
      <c r="D649" s="832" t="s">
        <v>3257</v>
      </c>
      <c r="E649" s="832" t="s">
        <v>3269</v>
      </c>
      <c r="F649" s="832" t="s">
        <v>3354</v>
      </c>
      <c r="G649" s="832" t="s">
        <v>3355</v>
      </c>
      <c r="H649" s="849">
        <v>296</v>
      </c>
      <c r="I649" s="849">
        <v>26311.100000000002</v>
      </c>
      <c r="J649" s="832">
        <v>2.1266255153678841</v>
      </c>
      <c r="K649" s="832">
        <v>88.888851351351363</v>
      </c>
      <c r="L649" s="849">
        <v>131</v>
      </c>
      <c r="M649" s="849">
        <v>12372.230000000001</v>
      </c>
      <c r="N649" s="832">
        <v>1</v>
      </c>
      <c r="O649" s="832">
        <v>94.444503816793897</v>
      </c>
      <c r="P649" s="849"/>
      <c r="Q649" s="849"/>
      <c r="R649" s="837"/>
      <c r="S649" s="850"/>
    </row>
    <row r="650" spans="1:19" ht="14.4" customHeight="1" x14ac:dyDescent="0.3">
      <c r="A650" s="831"/>
      <c r="B650" s="832" t="s">
        <v>3397</v>
      </c>
      <c r="C650" s="832" t="s">
        <v>589</v>
      </c>
      <c r="D650" s="832" t="s">
        <v>3257</v>
      </c>
      <c r="E650" s="832" t="s">
        <v>3269</v>
      </c>
      <c r="F650" s="832" t="s">
        <v>3358</v>
      </c>
      <c r="G650" s="832" t="s">
        <v>3359</v>
      </c>
      <c r="H650" s="849">
        <v>25</v>
      </c>
      <c r="I650" s="849">
        <v>2416.66</v>
      </c>
      <c r="J650" s="832">
        <v>1.0869551528563011</v>
      </c>
      <c r="K650" s="832">
        <v>96.666399999999996</v>
      </c>
      <c r="L650" s="849">
        <v>23</v>
      </c>
      <c r="M650" s="849">
        <v>2223.33</v>
      </c>
      <c r="N650" s="832">
        <v>1</v>
      </c>
      <c r="O650" s="832">
        <v>96.666521739130431</v>
      </c>
      <c r="P650" s="849"/>
      <c r="Q650" s="849"/>
      <c r="R650" s="837"/>
      <c r="S650" s="850"/>
    </row>
    <row r="651" spans="1:19" ht="14.4" customHeight="1" x14ac:dyDescent="0.3">
      <c r="A651" s="831"/>
      <c r="B651" s="832" t="s">
        <v>3397</v>
      </c>
      <c r="C651" s="832" t="s">
        <v>589</v>
      </c>
      <c r="D651" s="832" t="s">
        <v>3257</v>
      </c>
      <c r="E651" s="832" t="s">
        <v>3269</v>
      </c>
      <c r="F651" s="832" t="s">
        <v>3366</v>
      </c>
      <c r="G651" s="832" t="s">
        <v>3367</v>
      </c>
      <c r="H651" s="849">
        <v>1</v>
      </c>
      <c r="I651" s="849">
        <v>466.67</v>
      </c>
      <c r="J651" s="832">
        <v>1</v>
      </c>
      <c r="K651" s="832">
        <v>466.67</v>
      </c>
      <c r="L651" s="849">
        <v>1</v>
      </c>
      <c r="M651" s="849">
        <v>466.67</v>
      </c>
      <c r="N651" s="832">
        <v>1</v>
      </c>
      <c r="O651" s="832">
        <v>466.67</v>
      </c>
      <c r="P651" s="849"/>
      <c r="Q651" s="849"/>
      <c r="R651" s="837"/>
      <c r="S651" s="850"/>
    </row>
    <row r="652" spans="1:19" ht="14.4" customHeight="1" x14ac:dyDescent="0.3">
      <c r="A652" s="831"/>
      <c r="B652" s="832" t="s">
        <v>3397</v>
      </c>
      <c r="C652" s="832" t="s">
        <v>589</v>
      </c>
      <c r="D652" s="832" t="s">
        <v>3257</v>
      </c>
      <c r="E652" s="832" t="s">
        <v>3269</v>
      </c>
      <c r="F652" s="832" t="s">
        <v>3368</v>
      </c>
      <c r="G652" s="832" t="s">
        <v>3369</v>
      </c>
      <c r="H652" s="849">
        <v>64</v>
      </c>
      <c r="I652" s="849">
        <v>7466.67</v>
      </c>
      <c r="J652" s="832">
        <v>1.4883717685237419</v>
      </c>
      <c r="K652" s="832">
        <v>116.66671875</v>
      </c>
      <c r="L652" s="849">
        <v>43</v>
      </c>
      <c r="M652" s="849">
        <v>5016.67</v>
      </c>
      <c r="N652" s="832">
        <v>1</v>
      </c>
      <c r="O652" s="832">
        <v>116.66674418604651</v>
      </c>
      <c r="P652" s="849"/>
      <c r="Q652" s="849"/>
      <c r="R652" s="837"/>
      <c r="S652" s="850"/>
    </row>
    <row r="653" spans="1:19" ht="14.4" customHeight="1" x14ac:dyDescent="0.3">
      <c r="A653" s="831"/>
      <c r="B653" s="832" t="s">
        <v>3397</v>
      </c>
      <c r="C653" s="832" t="s">
        <v>589</v>
      </c>
      <c r="D653" s="832" t="s">
        <v>3257</v>
      </c>
      <c r="E653" s="832" t="s">
        <v>3269</v>
      </c>
      <c r="F653" s="832" t="s">
        <v>3270</v>
      </c>
      <c r="G653" s="832" t="s">
        <v>3271</v>
      </c>
      <c r="H653" s="849">
        <v>684</v>
      </c>
      <c r="I653" s="849">
        <v>224200.01</v>
      </c>
      <c r="J653" s="832">
        <v>1.7450489104030285</v>
      </c>
      <c r="K653" s="832">
        <v>327.77779239766085</v>
      </c>
      <c r="L653" s="849">
        <v>373</v>
      </c>
      <c r="M653" s="849">
        <v>128477.78</v>
      </c>
      <c r="N653" s="832">
        <v>1</v>
      </c>
      <c r="O653" s="832">
        <v>344.44445040214475</v>
      </c>
      <c r="P653" s="849"/>
      <c r="Q653" s="849"/>
      <c r="R653" s="837"/>
      <c r="S653" s="850"/>
    </row>
    <row r="654" spans="1:19" ht="14.4" customHeight="1" x14ac:dyDescent="0.3">
      <c r="A654" s="831"/>
      <c r="B654" s="832" t="s">
        <v>3397</v>
      </c>
      <c r="C654" s="832" t="s">
        <v>589</v>
      </c>
      <c r="D654" s="832" t="s">
        <v>3257</v>
      </c>
      <c r="E654" s="832" t="s">
        <v>3269</v>
      </c>
      <c r="F654" s="832" t="s">
        <v>3372</v>
      </c>
      <c r="G654" s="832" t="s">
        <v>3373</v>
      </c>
      <c r="H654" s="849"/>
      <c r="I654" s="849"/>
      <c r="J654" s="832"/>
      <c r="K654" s="832"/>
      <c r="L654" s="849">
        <v>2</v>
      </c>
      <c r="M654" s="849">
        <v>1666.67</v>
      </c>
      <c r="N654" s="832">
        <v>1</v>
      </c>
      <c r="O654" s="832">
        <v>833.33500000000004</v>
      </c>
      <c r="P654" s="849"/>
      <c r="Q654" s="849"/>
      <c r="R654" s="837"/>
      <c r="S654" s="850"/>
    </row>
    <row r="655" spans="1:19" ht="14.4" customHeight="1" x14ac:dyDescent="0.3">
      <c r="A655" s="831"/>
      <c r="B655" s="832" t="s">
        <v>3397</v>
      </c>
      <c r="C655" s="832" t="s">
        <v>589</v>
      </c>
      <c r="D655" s="832" t="s">
        <v>3259</v>
      </c>
      <c r="E655" s="832" t="s">
        <v>3269</v>
      </c>
      <c r="F655" s="832" t="s">
        <v>3302</v>
      </c>
      <c r="G655" s="832" t="s">
        <v>3303</v>
      </c>
      <c r="H655" s="849">
        <v>148</v>
      </c>
      <c r="I655" s="849">
        <v>11511.11</v>
      </c>
      <c r="J655" s="832"/>
      <c r="K655" s="832">
        <v>77.777770270270281</v>
      </c>
      <c r="L655" s="849"/>
      <c r="M655" s="849"/>
      <c r="N655" s="832"/>
      <c r="O655" s="832"/>
      <c r="P655" s="849"/>
      <c r="Q655" s="849"/>
      <c r="R655" s="837"/>
      <c r="S655" s="850"/>
    </row>
    <row r="656" spans="1:19" ht="14.4" customHeight="1" x14ac:dyDescent="0.3">
      <c r="A656" s="831"/>
      <c r="B656" s="832" t="s">
        <v>3397</v>
      </c>
      <c r="C656" s="832" t="s">
        <v>589</v>
      </c>
      <c r="D656" s="832" t="s">
        <v>3259</v>
      </c>
      <c r="E656" s="832" t="s">
        <v>3269</v>
      </c>
      <c r="F656" s="832" t="s">
        <v>3306</v>
      </c>
      <c r="G656" s="832" t="s">
        <v>3307</v>
      </c>
      <c r="H656" s="849">
        <v>227</v>
      </c>
      <c r="I656" s="849">
        <v>25222.219999999998</v>
      </c>
      <c r="J656" s="832"/>
      <c r="K656" s="832">
        <v>111.11110132158589</v>
      </c>
      <c r="L656" s="849"/>
      <c r="M656" s="849"/>
      <c r="N656" s="832"/>
      <c r="O656" s="832"/>
      <c r="P656" s="849"/>
      <c r="Q656" s="849"/>
      <c r="R656" s="837"/>
      <c r="S656" s="850"/>
    </row>
    <row r="657" spans="1:19" ht="14.4" customHeight="1" x14ac:dyDescent="0.3">
      <c r="A657" s="831"/>
      <c r="B657" s="832" t="s">
        <v>3397</v>
      </c>
      <c r="C657" s="832" t="s">
        <v>589</v>
      </c>
      <c r="D657" s="832" t="s">
        <v>3259</v>
      </c>
      <c r="E657" s="832" t="s">
        <v>3269</v>
      </c>
      <c r="F657" s="832" t="s">
        <v>3318</v>
      </c>
      <c r="G657" s="832" t="s">
        <v>3319</v>
      </c>
      <c r="H657" s="849">
        <v>80</v>
      </c>
      <c r="I657" s="849">
        <v>14933.34</v>
      </c>
      <c r="J657" s="832"/>
      <c r="K657" s="832">
        <v>186.66675000000001</v>
      </c>
      <c r="L657" s="849"/>
      <c r="M657" s="849"/>
      <c r="N657" s="832"/>
      <c r="O657" s="832"/>
      <c r="P657" s="849"/>
      <c r="Q657" s="849"/>
      <c r="R657" s="837"/>
      <c r="S657" s="850"/>
    </row>
    <row r="658" spans="1:19" ht="14.4" customHeight="1" x14ac:dyDescent="0.3">
      <c r="A658" s="831"/>
      <c r="B658" s="832" t="s">
        <v>3397</v>
      </c>
      <c r="C658" s="832" t="s">
        <v>589</v>
      </c>
      <c r="D658" s="832" t="s">
        <v>3259</v>
      </c>
      <c r="E658" s="832" t="s">
        <v>3269</v>
      </c>
      <c r="F658" s="832" t="s">
        <v>3320</v>
      </c>
      <c r="G658" s="832" t="s">
        <v>3321</v>
      </c>
      <c r="H658" s="849">
        <v>55</v>
      </c>
      <c r="I658" s="849">
        <v>32083.33</v>
      </c>
      <c r="J658" s="832"/>
      <c r="K658" s="832">
        <v>583.33327272727274</v>
      </c>
      <c r="L658" s="849"/>
      <c r="M658" s="849"/>
      <c r="N658" s="832"/>
      <c r="O658" s="832"/>
      <c r="P658" s="849"/>
      <c r="Q658" s="849"/>
      <c r="R658" s="837"/>
      <c r="S658" s="850"/>
    </row>
    <row r="659" spans="1:19" ht="14.4" customHeight="1" x14ac:dyDescent="0.3">
      <c r="A659" s="831"/>
      <c r="B659" s="832" t="s">
        <v>3397</v>
      </c>
      <c r="C659" s="832" t="s">
        <v>589</v>
      </c>
      <c r="D659" s="832" t="s">
        <v>3259</v>
      </c>
      <c r="E659" s="832" t="s">
        <v>3269</v>
      </c>
      <c r="F659" s="832" t="s">
        <v>3322</v>
      </c>
      <c r="G659" s="832" t="s">
        <v>3323</v>
      </c>
      <c r="H659" s="849">
        <v>13</v>
      </c>
      <c r="I659" s="849">
        <v>6066.66</v>
      </c>
      <c r="J659" s="832"/>
      <c r="K659" s="832">
        <v>466.66615384615386</v>
      </c>
      <c r="L659" s="849"/>
      <c r="M659" s="849"/>
      <c r="N659" s="832"/>
      <c r="O659" s="832"/>
      <c r="P659" s="849"/>
      <c r="Q659" s="849"/>
      <c r="R659" s="837"/>
      <c r="S659" s="850"/>
    </row>
    <row r="660" spans="1:19" ht="14.4" customHeight="1" x14ac:dyDescent="0.3">
      <c r="A660" s="831"/>
      <c r="B660" s="832" t="s">
        <v>3397</v>
      </c>
      <c r="C660" s="832" t="s">
        <v>589</v>
      </c>
      <c r="D660" s="832" t="s">
        <v>3259</v>
      </c>
      <c r="E660" s="832" t="s">
        <v>3269</v>
      </c>
      <c r="F660" s="832" t="s">
        <v>3327</v>
      </c>
      <c r="G660" s="832" t="s">
        <v>3328</v>
      </c>
      <c r="H660" s="849">
        <v>104</v>
      </c>
      <c r="I660" s="849">
        <v>5200</v>
      </c>
      <c r="J660" s="832"/>
      <c r="K660" s="832">
        <v>50</v>
      </c>
      <c r="L660" s="849"/>
      <c r="M660" s="849"/>
      <c r="N660" s="832"/>
      <c r="O660" s="832"/>
      <c r="P660" s="849"/>
      <c r="Q660" s="849"/>
      <c r="R660" s="837"/>
      <c r="S660" s="850"/>
    </row>
    <row r="661" spans="1:19" ht="14.4" customHeight="1" x14ac:dyDescent="0.3">
      <c r="A661" s="831"/>
      <c r="B661" s="832" t="s">
        <v>3397</v>
      </c>
      <c r="C661" s="832" t="s">
        <v>589</v>
      </c>
      <c r="D661" s="832" t="s">
        <v>3259</v>
      </c>
      <c r="E661" s="832" t="s">
        <v>3269</v>
      </c>
      <c r="F661" s="832" t="s">
        <v>3400</v>
      </c>
      <c r="G661" s="832" t="s">
        <v>3401</v>
      </c>
      <c r="H661" s="849">
        <v>3</v>
      </c>
      <c r="I661" s="849">
        <v>0</v>
      </c>
      <c r="J661" s="832"/>
      <c r="K661" s="832">
        <v>0</v>
      </c>
      <c r="L661" s="849"/>
      <c r="M661" s="849"/>
      <c r="N661" s="832"/>
      <c r="O661" s="832"/>
      <c r="P661" s="849"/>
      <c r="Q661" s="849"/>
      <c r="R661" s="837"/>
      <c r="S661" s="850"/>
    </row>
    <row r="662" spans="1:19" ht="14.4" customHeight="1" x14ac:dyDescent="0.3">
      <c r="A662" s="831"/>
      <c r="B662" s="832" t="s">
        <v>3397</v>
      </c>
      <c r="C662" s="832" t="s">
        <v>589</v>
      </c>
      <c r="D662" s="832" t="s">
        <v>3259</v>
      </c>
      <c r="E662" s="832" t="s">
        <v>3269</v>
      </c>
      <c r="F662" s="832" t="s">
        <v>3344</v>
      </c>
      <c r="G662" s="832" t="s">
        <v>3345</v>
      </c>
      <c r="H662" s="849">
        <v>619</v>
      </c>
      <c r="I662" s="849">
        <v>0</v>
      </c>
      <c r="J662" s="832"/>
      <c r="K662" s="832">
        <v>0</v>
      </c>
      <c r="L662" s="849"/>
      <c r="M662" s="849"/>
      <c r="N662" s="832"/>
      <c r="O662" s="832"/>
      <c r="P662" s="849"/>
      <c r="Q662" s="849"/>
      <c r="R662" s="837"/>
      <c r="S662" s="850"/>
    </row>
    <row r="663" spans="1:19" ht="14.4" customHeight="1" x14ac:dyDescent="0.3">
      <c r="A663" s="831"/>
      <c r="B663" s="832" t="s">
        <v>3397</v>
      </c>
      <c r="C663" s="832" t="s">
        <v>589</v>
      </c>
      <c r="D663" s="832" t="s">
        <v>3259</v>
      </c>
      <c r="E663" s="832" t="s">
        <v>3269</v>
      </c>
      <c r="F663" s="832" t="s">
        <v>3348</v>
      </c>
      <c r="G663" s="832" t="s">
        <v>3349</v>
      </c>
      <c r="H663" s="849">
        <v>2</v>
      </c>
      <c r="I663" s="849">
        <v>155.56</v>
      </c>
      <c r="J663" s="832"/>
      <c r="K663" s="832">
        <v>77.78</v>
      </c>
      <c r="L663" s="849"/>
      <c r="M663" s="849"/>
      <c r="N663" s="832"/>
      <c r="O663" s="832"/>
      <c r="P663" s="849"/>
      <c r="Q663" s="849"/>
      <c r="R663" s="837"/>
      <c r="S663" s="850"/>
    </row>
    <row r="664" spans="1:19" ht="14.4" customHeight="1" x14ac:dyDescent="0.3">
      <c r="A664" s="831"/>
      <c r="B664" s="832" t="s">
        <v>3397</v>
      </c>
      <c r="C664" s="832" t="s">
        <v>589</v>
      </c>
      <c r="D664" s="832" t="s">
        <v>3259</v>
      </c>
      <c r="E664" s="832" t="s">
        <v>3269</v>
      </c>
      <c r="F664" s="832" t="s">
        <v>3354</v>
      </c>
      <c r="G664" s="832" t="s">
        <v>3355</v>
      </c>
      <c r="H664" s="849">
        <v>181</v>
      </c>
      <c r="I664" s="849">
        <v>16088.880000000001</v>
      </c>
      <c r="J664" s="832"/>
      <c r="K664" s="832">
        <v>88.888839779005536</v>
      </c>
      <c r="L664" s="849"/>
      <c r="M664" s="849"/>
      <c r="N664" s="832"/>
      <c r="O664" s="832"/>
      <c r="P664" s="849"/>
      <c r="Q664" s="849"/>
      <c r="R664" s="837"/>
      <c r="S664" s="850"/>
    </row>
    <row r="665" spans="1:19" ht="14.4" customHeight="1" x14ac:dyDescent="0.3">
      <c r="A665" s="831"/>
      <c r="B665" s="832" t="s">
        <v>3397</v>
      </c>
      <c r="C665" s="832" t="s">
        <v>589</v>
      </c>
      <c r="D665" s="832" t="s">
        <v>3259</v>
      </c>
      <c r="E665" s="832" t="s">
        <v>3269</v>
      </c>
      <c r="F665" s="832" t="s">
        <v>3358</v>
      </c>
      <c r="G665" s="832" t="s">
        <v>3359</v>
      </c>
      <c r="H665" s="849">
        <v>41</v>
      </c>
      <c r="I665" s="849">
        <v>3963.33</v>
      </c>
      <c r="J665" s="832"/>
      <c r="K665" s="832">
        <v>96.666585365853663</v>
      </c>
      <c r="L665" s="849"/>
      <c r="M665" s="849"/>
      <c r="N665" s="832"/>
      <c r="O665" s="832"/>
      <c r="P665" s="849"/>
      <c r="Q665" s="849"/>
      <c r="R665" s="837"/>
      <c r="S665" s="850"/>
    </row>
    <row r="666" spans="1:19" ht="14.4" customHeight="1" x14ac:dyDescent="0.3">
      <c r="A666" s="831"/>
      <c r="B666" s="832" t="s">
        <v>3397</v>
      </c>
      <c r="C666" s="832" t="s">
        <v>589</v>
      </c>
      <c r="D666" s="832" t="s">
        <v>3259</v>
      </c>
      <c r="E666" s="832" t="s">
        <v>3269</v>
      </c>
      <c r="F666" s="832" t="s">
        <v>3368</v>
      </c>
      <c r="G666" s="832" t="s">
        <v>3369</v>
      </c>
      <c r="H666" s="849">
        <v>31</v>
      </c>
      <c r="I666" s="849">
        <v>3616.67</v>
      </c>
      <c r="J666" s="832"/>
      <c r="K666" s="832">
        <v>116.66677419354839</v>
      </c>
      <c r="L666" s="849"/>
      <c r="M666" s="849"/>
      <c r="N666" s="832"/>
      <c r="O666" s="832"/>
      <c r="P666" s="849"/>
      <c r="Q666" s="849"/>
      <c r="R666" s="837"/>
      <c r="S666" s="850"/>
    </row>
    <row r="667" spans="1:19" ht="14.4" customHeight="1" x14ac:dyDescent="0.3">
      <c r="A667" s="831"/>
      <c r="B667" s="832" t="s">
        <v>3397</v>
      </c>
      <c r="C667" s="832" t="s">
        <v>589</v>
      </c>
      <c r="D667" s="832" t="s">
        <v>3259</v>
      </c>
      <c r="E667" s="832" t="s">
        <v>3269</v>
      </c>
      <c r="F667" s="832" t="s">
        <v>3270</v>
      </c>
      <c r="G667" s="832" t="s">
        <v>3271</v>
      </c>
      <c r="H667" s="849">
        <v>632</v>
      </c>
      <c r="I667" s="849">
        <v>207155.55</v>
      </c>
      <c r="J667" s="832"/>
      <c r="K667" s="832">
        <v>327.77776898734174</v>
      </c>
      <c r="L667" s="849"/>
      <c r="M667" s="849"/>
      <c r="N667" s="832"/>
      <c r="O667" s="832"/>
      <c r="P667" s="849"/>
      <c r="Q667" s="849"/>
      <c r="R667" s="837"/>
      <c r="S667" s="850"/>
    </row>
    <row r="668" spans="1:19" ht="14.4" customHeight="1" x14ac:dyDescent="0.3">
      <c r="A668" s="831"/>
      <c r="B668" s="832" t="s">
        <v>3397</v>
      </c>
      <c r="C668" s="832" t="s">
        <v>589</v>
      </c>
      <c r="D668" s="832" t="s">
        <v>1418</v>
      </c>
      <c r="E668" s="832" t="s">
        <v>3269</v>
      </c>
      <c r="F668" s="832" t="s">
        <v>3302</v>
      </c>
      <c r="G668" s="832" t="s">
        <v>3303</v>
      </c>
      <c r="H668" s="849"/>
      <c r="I668" s="849"/>
      <c r="J668" s="832"/>
      <c r="K668" s="832"/>
      <c r="L668" s="849">
        <v>1</v>
      </c>
      <c r="M668" s="849">
        <v>77.78</v>
      </c>
      <c r="N668" s="832">
        <v>1</v>
      </c>
      <c r="O668" s="832">
        <v>77.78</v>
      </c>
      <c r="P668" s="849">
        <v>2</v>
      </c>
      <c r="Q668" s="849">
        <v>155.56</v>
      </c>
      <c r="R668" s="837">
        <v>2</v>
      </c>
      <c r="S668" s="850">
        <v>77.78</v>
      </c>
    </row>
    <row r="669" spans="1:19" ht="14.4" customHeight="1" x14ac:dyDescent="0.3">
      <c r="A669" s="831"/>
      <c r="B669" s="832" t="s">
        <v>3397</v>
      </c>
      <c r="C669" s="832" t="s">
        <v>589</v>
      </c>
      <c r="D669" s="832" t="s">
        <v>1418</v>
      </c>
      <c r="E669" s="832" t="s">
        <v>3269</v>
      </c>
      <c r="F669" s="832" t="s">
        <v>3306</v>
      </c>
      <c r="G669" s="832" t="s">
        <v>3307</v>
      </c>
      <c r="H669" s="849"/>
      <c r="I669" s="849"/>
      <c r="J669" s="832"/>
      <c r="K669" s="832"/>
      <c r="L669" s="849">
        <v>44</v>
      </c>
      <c r="M669" s="849">
        <v>5133.34</v>
      </c>
      <c r="N669" s="832">
        <v>1</v>
      </c>
      <c r="O669" s="832">
        <v>116.66681818181819</v>
      </c>
      <c r="P669" s="849">
        <v>21</v>
      </c>
      <c r="Q669" s="849">
        <v>2450.0100000000002</v>
      </c>
      <c r="R669" s="837">
        <v>0.47727405548823965</v>
      </c>
      <c r="S669" s="850">
        <v>116.66714285714286</v>
      </c>
    </row>
    <row r="670" spans="1:19" ht="14.4" customHeight="1" x14ac:dyDescent="0.3">
      <c r="A670" s="831"/>
      <c r="B670" s="832" t="s">
        <v>3397</v>
      </c>
      <c r="C670" s="832" t="s">
        <v>589</v>
      </c>
      <c r="D670" s="832" t="s">
        <v>1418</v>
      </c>
      <c r="E670" s="832" t="s">
        <v>3269</v>
      </c>
      <c r="F670" s="832" t="s">
        <v>3318</v>
      </c>
      <c r="G670" s="832" t="s">
        <v>3319</v>
      </c>
      <c r="H670" s="849"/>
      <c r="I670" s="849"/>
      <c r="J670" s="832"/>
      <c r="K670" s="832"/>
      <c r="L670" s="849">
        <v>3</v>
      </c>
      <c r="M670" s="849">
        <v>633.33000000000004</v>
      </c>
      <c r="N670" s="832">
        <v>1</v>
      </c>
      <c r="O670" s="832">
        <v>211.11</v>
      </c>
      <c r="P670" s="849">
        <v>1</v>
      </c>
      <c r="Q670" s="849">
        <v>211.11</v>
      </c>
      <c r="R670" s="837">
        <v>0.33333333333333331</v>
      </c>
      <c r="S670" s="850">
        <v>211.11</v>
      </c>
    </row>
    <row r="671" spans="1:19" ht="14.4" customHeight="1" x14ac:dyDescent="0.3">
      <c r="A671" s="831"/>
      <c r="B671" s="832" t="s">
        <v>3397</v>
      </c>
      <c r="C671" s="832" t="s">
        <v>589</v>
      </c>
      <c r="D671" s="832" t="s">
        <v>1418</v>
      </c>
      <c r="E671" s="832" t="s">
        <v>3269</v>
      </c>
      <c r="F671" s="832" t="s">
        <v>3320</v>
      </c>
      <c r="G671" s="832" t="s">
        <v>3321</v>
      </c>
      <c r="H671" s="849"/>
      <c r="I671" s="849"/>
      <c r="J671" s="832"/>
      <c r="K671" s="832"/>
      <c r="L671" s="849">
        <v>22</v>
      </c>
      <c r="M671" s="849">
        <v>12833.33</v>
      </c>
      <c r="N671" s="832">
        <v>1</v>
      </c>
      <c r="O671" s="832">
        <v>583.33318181818186</v>
      </c>
      <c r="P671" s="849">
        <v>16</v>
      </c>
      <c r="Q671" s="849">
        <v>9333.34</v>
      </c>
      <c r="R671" s="837">
        <v>0.72727343565543789</v>
      </c>
      <c r="S671" s="850">
        <v>583.33375000000001</v>
      </c>
    </row>
    <row r="672" spans="1:19" ht="14.4" customHeight="1" x14ac:dyDescent="0.3">
      <c r="A672" s="831"/>
      <c r="B672" s="832" t="s">
        <v>3397</v>
      </c>
      <c r="C672" s="832" t="s">
        <v>589</v>
      </c>
      <c r="D672" s="832" t="s">
        <v>1418</v>
      </c>
      <c r="E672" s="832" t="s">
        <v>3269</v>
      </c>
      <c r="F672" s="832" t="s">
        <v>3322</v>
      </c>
      <c r="G672" s="832" t="s">
        <v>3323</v>
      </c>
      <c r="H672" s="849"/>
      <c r="I672" s="849"/>
      <c r="J672" s="832"/>
      <c r="K672" s="832"/>
      <c r="L672" s="849">
        <v>1</v>
      </c>
      <c r="M672" s="849">
        <v>466.67</v>
      </c>
      <c r="N672" s="832">
        <v>1</v>
      </c>
      <c r="O672" s="832">
        <v>466.67</v>
      </c>
      <c r="P672" s="849">
        <v>1</v>
      </c>
      <c r="Q672" s="849">
        <v>466.67</v>
      </c>
      <c r="R672" s="837">
        <v>1</v>
      </c>
      <c r="S672" s="850">
        <v>466.67</v>
      </c>
    </row>
    <row r="673" spans="1:19" ht="14.4" customHeight="1" x14ac:dyDescent="0.3">
      <c r="A673" s="831"/>
      <c r="B673" s="832" t="s">
        <v>3397</v>
      </c>
      <c r="C673" s="832" t="s">
        <v>589</v>
      </c>
      <c r="D673" s="832" t="s">
        <v>1418</v>
      </c>
      <c r="E673" s="832" t="s">
        <v>3269</v>
      </c>
      <c r="F673" s="832" t="s">
        <v>3327</v>
      </c>
      <c r="G673" s="832" t="s">
        <v>3328</v>
      </c>
      <c r="H673" s="849"/>
      <c r="I673" s="849"/>
      <c r="J673" s="832"/>
      <c r="K673" s="832"/>
      <c r="L673" s="849">
        <v>10</v>
      </c>
      <c r="M673" s="849">
        <v>500</v>
      </c>
      <c r="N673" s="832">
        <v>1</v>
      </c>
      <c r="O673" s="832">
        <v>50</v>
      </c>
      <c r="P673" s="849">
        <v>4</v>
      </c>
      <c r="Q673" s="849">
        <v>200</v>
      </c>
      <c r="R673" s="837">
        <v>0.4</v>
      </c>
      <c r="S673" s="850">
        <v>50</v>
      </c>
    </row>
    <row r="674" spans="1:19" ht="14.4" customHeight="1" x14ac:dyDescent="0.3">
      <c r="A674" s="831"/>
      <c r="B674" s="832" t="s">
        <v>3397</v>
      </c>
      <c r="C674" s="832" t="s">
        <v>589</v>
      </c>
      <c r="D674" s="832" t="s">
        <v>1418</v>
      </c>
      <c r="E674" s="832" t="s">
        <v>3269</v>
      </c>
      <c r="F674" s="832" t="s">
        <v>3344</v>
      </c>
      <c r="G674" s="832" t="s">
        <v>3345</v>
      </c>
      <c r="H674" s="849"/>
      <c r="I674" s="849"/>
      <c r="J674" s="832"/>
      <c r="K674" s="832"/>
      <c r="L674" s="849">
        <v>98</v>
      </c>
      <c r="M674" s="849">
        <v>0</v>
      </c>
      <c r="N674" s="832"/>
      <c r="O674" s="832">
        <v>0</v>
      </c>
      <c r="P674" s="849">
        <v>58</v>
      </c>
      <c r="Q674" s="849">
        <v>0</v>
      </c>
      <c r="R674" s="837"/>
      <c r="S674" s="850">
        <v>0</v>
      </c>
    </row>
    <row r="675" spans="1:19" ht="14.4" customHeight="1" x14ac:dyDescent="0.3">
      <c r="A675" s="831"/>
      <c r="B675" s="832" t="s">
        <v>3397</v>
      </c>
      <c r="C675" s="832" t="s">
        <v>589</v>
      </c>
      <c r="D675" s="832" t="s">
        <v>1418</v>
      </c>
      <c r="E675" s="832" t="s">
        <v>3269</v>
      </c>
      <c r="F675" s="832" t="s">
        <v>3354</v>
      </c>
      <c r="G675" s="832" t="s">
        <v>3355</v>
      </c>
      <c r="H675" s="849"/>
      <c r="I675" s="849"/>
      <c r="J675" s="832"/>
      <c r="K675" s="832"/>
      <c r="L675" s="849">
        <v>39</v>
      </c>
      <c r="M675" s="849">
        <v>3683.3300000000004</v>
      </c>
      <c r="N675" s="832">
        <v>1</v>
      </c>
      <c r="O675" s="832">
        <v>94.444358974358991</v>
      </c>
      <c r="P675" s="849">
        <v>28</v>
      </c>
      <c r="Q675" s="849">
        <v>2644.4300000000003</v>
      </c>
      <c r="R675" s="837">
        <v>0.71794544610447608</v>
      </c>
      <c r="S675" s="850">
        <v>94.443928571428586</v>
      </c>
    </row>
    <row r="676" spans="1:19" ht="14.4" customHeight="1" x14ac:dyDescent="0.3">
      <c r="A676" s="831"/>
      <c r="B676" s="832" t="s">
        <v>3397</v>
      </c>
      <c r="C676" s="832" t="s">
        <v>589</v>
      </c>
      <c r="D676" s="832" t="s">
        <v>1418</v>
      </c>
      <c r="E676" s="832" t="s">
        <v>3269</v>
      </c>
      <c r="F676" s="832" t="s">
        <v>3358</v>
      </c>
      <c r="G676" s="832" t="s">
        <v>3359</v>
      </c>
      <c r="H676" s="849"/>
      <c r="I676" s="849"/>
      <c r="J676" s="832"/>
      <c r="K676" s="832"/>
      <c r="L676" s="849">
        <v>9</v>
      </c>
      <c r="M676" s="849">
        <v>870.01</v>
      </c>
      <c r="N676" s="832">
        <v>1</v>
      </c>
      <c r="O676" s="832">
        <v>96.667777777777772</v>
      </c>
      <c r="P676" s="849">
        <v>11</v>
      </c>
      <c r="Q676" s="849">
        <v>1063.33</v>
      </c>
      <c r="R676" s="837">
        <v>1.222204342478822</v>
      </c>
      <c r="S676" s="850">
        <v>96.666363636363627</v>
      </c>
    </row>
    <row r="677" spans="1:19" ht="14.4" customHeight="1" x14ac:dyDescent="0.3">
      <c r="A677" s="831"/>
      <c r="B677" s="832" t="s">
        <v>3397</v>
      </c>
      <c r="C677" s="832" t="s">
        <v>589</v>
      </c>
      <c r="D677" s="832" t="s">
        <v>1418</v>
      </c>
      <c r="E677" s="832" t="s">
        <v>3269</v>
      </c>
      <c r="F677" s="832" t="s">
        <v>3364</v>
      </c>
      <c r="G677" s="832" t="s">
        <v>3365</v>
      </c>
      <c r="H677" s="849"/>
      <c r="I677" s="849"/>
      <c r="J677" s="832"/>
      <c r="K677" s="832"/>
      <c r="L677" s="849">
        <v>1</v>
      </c>
      <c r="M677" s="849">
        <v>1283.33</v>
      </c>
      <c r="N677" s="832">
        <v>1</v>
      </c>
      <c r="O677" s="832">
        <v>1283.33</v>
      </c>
      <c r="P677" s="849">
        <v>1</v>
      </c>
      <c r="Q677" s="849">
        <v>1283.33</v>
      </c>
      <c r="R677" s="837">
        <v>1</v>
      </c>
      <c r="S677" s="850">
        <v>1283.33</v>
      </c>
    </row>
    <row r="678" spans="1:19" ht="14.4" customHeight="1" x14ac:dyDescent="0.3">
      <c r="A678" s="831"/>
      <c r="B678" s="832" t="s">
        <v>3397</v>
      </c>
      <c r="C678" s="832" t="s">
        <v>589</v>
      </c>
      <c r="D678" s="832" t="s">
        <v>1418</v>
      </c>
      <c r="E678" s="832" t="s">
        <v>3269</v>
      </c>
      <c r="F678" s="832" t="s">
        <v>3368</v>
      </c>
      <c r="G678" s="832" t="s">
        <v>3369</v>
      </c>
      <c r="H678" s="849"/>
      <c r="I678" s="849"/>
      <c r="J678" s="832"/>
      <c r="K678" s="832"/>
      <c r="L678" s="849">
        <v>9</v>
      </c>
      <c r="M678" s="849">
        <v>1050</v>
      </c>
      <c r="N678" s="832">
        <v>1</v>
      </c>
      <c r="O678" s="832">
        <v>116.66666666666667</v>
      </c>
      <c r="P678" s="849">
        <v>3</v>
      </c>
      <c r="Q678" s="849">
        <v>350.01</v>
      </c>
      <c r="R678" s="837">
        <v>0.33334285714285711</v>
      </c>
      <c r="S678" s="850">
        <v>116.67</v>
      </c>
    </row>
    <row r="679" spans="1:19" ht="14.4" customHeight="1" x14ac:dyDescent="0.3">
      <c r="A679" s="831"/>
      <c r="B679" s="832" t="s">
        <v>3397</v>
      </c>
      <c r="C679" s="832" t="s">
        <v>589</v>
      </c>
      <c r="D679" s="832" t="s">
        <v>1418</v>
      </c>
      <c r="E679" s="832" t="s">
        <v>3269</v>
      </c>
      <c r="F679" s="832" t="s">
        <v>3270</v>
      </c>
      <c r="G679" s="832" t="s">
        <v>3271</v>
      </c>
      <c r="H679" s="849"/>
      <c r="I679" s="849"/>
      <c r="J679" s="832"/>
      <c r="K679" s="832"/>
      <c r="L679" s="849">
        <v>103</v>
      </c>
      <c r="M679" s="849">
        <v>35477.79</v>
      </c>
      <c r="N679" s="832">
        <v>1</v>
      </c>
      <c r="O679" s="832">
        <v>344.44456310679612</v>
      </c>
      <c r="P679" s="849">
        <v>58</v>
      </c>
      <c r="Q679" s="849">
        <v>19977.759999999998</v>
      </c>
      <c r="R679" s="837">
        <v>0.56310610102827707</v>
      </c>
      <c r="S679" s="850">
        <v>344.44413793103445</v>
      </c>
    </row>
    <row r="680" spans="1:19" ht="14.4" customHeight="1" x14ac:dyDescent="0.3">
      <c r="A680" s="831"/>
      <c r="B680" s="832" t="s">
        <v>3397</v>
      </c>
      <c r="C680" s="832" t="s">
        <v>589</v>
      </c>
      <c r="D680" s="832" t="s">
        <v>1419</v>
      </c>
      <c r="E680" s="832" t="s">
        <v>3269</v>
      </c>
      <c r="F680" s="832" t="s">
        <v>3302</v>
      </c>
      <c r="G680" s="832" t="s">
        <v>3303</v>
      </c>
      <c r="H680" s="849">
        <v>92</v>
      </c>
      <c r="I680" s="849">
        <v>7155.5500000000011</v>
      </c>
      <c r="J680" s="832">
        <v>1.703698324527799</v>
      </c>
      <c r="K680" s="832">
        <v>77.777717391304364</v>
      </c>
      <c r="L680" s="849">
        <v>54</v>
      </c>
      <c r="M680" s="849">
        <v>4200.01</v>
      </c>
      <c r="N680" s="832">
        <v>1</v>
      </c>
      <c r="O680" s="832">
        <v>77.777962962962974</v>
      </c>
      <c r="P680" s="849">
        <v>51</v>
      </c>
      <c r="Q680" s="849">
        <v>3966.6700000000005</v>
      </c>
      <c r="R680" s="837">
        <v>0.94444298942145388</v>
      </c>
      <c r="S680" s="850">
        <v>77.777843137254919</v>
      </c>
    </row>
    <row r="681" spans="1:19" ht="14.4" customHeight="1" x14ac:dyDescent="0.3">
      <c r="A681" s="831"/>
      <c r="B681" s="832" t="s">
        <v>3397</v>
      </c>
      <c r="C681" s="832" t="s">
        <v>589</v>
      </c>
      <c r="D681" s="832" t="s">
        <v>1419</v>
      </c>
      <c r="E681" s="832" t="s">
        <v>3269</v>
      </c>
      <c r="F681" s="832" t="s">
        <v>3306</v>
      </c>
      <c r="G681" s="832" t="s">
        <v>3307</v>
      </c>
      <c r="H681" s="849">
        <v>210</v>
      </c>
      <c r="I681" s="849">
        <v>23333.33</v>
      </c>
      <c r="J681" s="832">
        <v>1.1235951647519802</v>
      </c>
      <c r="K681" s="832">
        <v>111.11109523809525</v>
      </c>
      <c r="L681" s="849">
        <v>178</v>
      </c>
      <c r="M681" s="849">
        <v>20766.669999999998</v>
      </c>
      <c r="N681" s="832">
        <v>1</v>
      </c>
      <c r="O681" s="832">
        <v>116.66668539325842</v>
      </c>
      <c r="P681" s="849">
        <v>140</v>
      </c>
      <c r="Q681" s="849">
        <v>16333.33</v>
      </c>
      <c r="R681" s="837">
        <v>0.78651656717230067</v>
      </c>
      <c r="S681" s="850">
        <v>116.66664285714286</v>
      </c>
    </row>
    <row r="682" spans="1:19" ht="14.4" customHeight="1" x14ac:dyDescent="0.3">
      <c r="A682" s="831"/>
      <c r="B682" s="832" t="s">
        <v>3397</v>
      </c>
      <c r="C682" s="832" t="s">
        <v>589</v>
      </c>
      <c r="D682" s="832" t="s">
        <v>1419</v>
      </c>
      <c r="E682" s="832" t="s">
        <v>3269</v>
      </c>
      <c r="F682" s="832" t="s">
        <v>3318</v>
      </c>
      <c r="G682" s="832" t="s">
        <v>3319</v>
      </c>
      <c r="H682" s="849">
        <v>181</v>
      </c>
      <c r="I682" s="849">
        <v>33786.67</v>
      </c>
      <c r="J682" s="832">
        <v>1.0002631907721584</v>
      </c>
      <c r="K682" s="832">
        <v>186.66668508287293</v>
      </c>
      <c r="L682" s="849">
        <v>160</v>
      </c>
      <c r="M682" s="849">
        <v>33777.78</v>
      </c>
      <c r="N682" s="832">
        <v>1</v>
      </c>
      <c r="O682" s="832">
        <v>211.11112499999999</v>
      </c>
      <c r="P682" s="849">
        <v>118</v>
      </c>
      <c r="Q682" s="849">
        <v>24911.090000000004</v>
      </c>
      <c r="R682" s="837">
        <v>0.73749932648030758</v>
      </c>
      <c r="S682" s="850">
        <v>211.11093220338986</v>
      </c>
    </row>
    <row r="683" spans="1:19" ht="14.4" customHeight="1" x14ac:dyDescent="0.3">
      <c r="A683" s="831"/>
      <c r="B683" s="832" t="s">
        <v>3397</v>
      </c>
      <c r="C683" s="832" t="s">
        <v>589</v>
      </c>
      <c r="D683" s="832" t="s">
        <v>1419</v>
      </c>
      <c r="E683" s="832" t="s">
        <v>3269</v>
      </c>
      <c r="F683" s="832" t="s">
        <v>3320</v>
      </c>
      <c r="G683" s="832" t="s">
        <v>3321</v>
      </c>
      <c r="H683" s="849">
        <v>9</v>
      </c>
      <c r="I683" s="849">
        <v>5250</v>
      </c>
      <c r="J683" s="832">
        <v>1.8000041142951184</v>
      </c>
      <c r="K683" s="832">
        <v>583.33333333333337</v>
      </c>
      <c r="L683" s="849">
        <v>5</v>
      </c>
      <c r="M683" s="849">
        <v>2916.66</v>
      </c>
      <c r="N683" s="832">
        <v>1</v>
      </c>
      <c r="O683" s="832">
        <v>583.33199999999999</v>
      </c>
      <c r="P683" s="849">
        <v>5</v>
      </c>
      <c r="Q683" s="849">
        <v>2916.67</v>
      </c>
      <c r="R683" s="837">
        <v>1.0000034285792654</v>
      </c>
      <c r="S683" s="850">
        <v>583.33400000000006</v>
      </c>
    </row>
    <row r="684" spans="1:19" ht="14.4" customHeight="1" x14ac:dyDescent="0.3">
      <c r="A684" s="831"/>
      <c r="B684" s="832" t="s">
        <v>3397</v>
      </c>
      <c r="C684" s="832" t="s">
        <v>589</v>
      </c>
      <c r="D684" s="832" t="s">
        <v>1419</v>
      </c>
      <c r="E684" s="832" t="s">
        <v>3269</v>
      </c>
      <c r="F684" s="832" t="s">
        <v>3322</v>
      </c>
      <c r="G684" s="832" t="s">
        <v>3323</v>
      </c>
      <c r="H684" s="849">
        <v>12</v>
      </c>
      <c r="I684" s="849">
        <v>5600</v>
      </c>
      <c r="J684" s="832">
        <v>0.85714198250818108</v>
      </c>
      <c r="K684" s="832">
        <v>466.66666666666669</v>
      </c>
      <c r="L684" s="849">
        <v>14</v>
      </c>
      <c r="M684" s="849">
        <v>6533.34</v>
      </c>
      <c r="N684" s="832">
        <v>1</v>
      </c>
      <c r="O684" s="832">
        <v>466.66714285714289</v>
      </c>
      <c r="P684" s="849">
        <v>6</v>
      </c>
      <c r="Q684" s="849">
        <v>2800</v>
      </c>
      <c r="R684" s="837">
        <v>0.42857099125409054</v>
      </c>
      <c r="S684" s="850">
        <v>466.66666666666669</v>
      </c>
    </row>
    <row r="685" spans="1:19" ht="14.4" customHeight="1" x14ac:dyDescent="0.3">
      <c r="A685" s="831"/>
      <c r="B685" s="832" t="s">
        <v>3397</v>
      </c>
      <c r="C685" s="832" t="s">
        <v>589</v>
      </c>
      <c r="D685" s="832" t="s">
        <v>1419</v>
      </c>
      <c r="E685" s="832" t="s">
        <v>3269</v>
      </c>
      <c r="F685" s="832" t="s">
        <v>3324</v>
      </c>
      <c r="G685" s="832" t="s">
        <v>3323</v>
      </c>
      <c r="H685" s="849"/>
      <c r="I685" s="849"/>
      <c r="J685" s="832"/>
      <c r="K685" s="832"/>
      <c r="L685" s="849">
        <v>1</v>
      </c>
      <c r="M685" s="849">
        <v>1000</v>
      </c>
      <c r="N685" s="832">
        <v>1</v>
      </c>
      <c r="O685" s="832">
        <v>1000</v>
      </c>
      <c r="P685" s="849"/>
      <c r="Q685" s="849"/>
      <c r="R685" s="837"/>
      <c r="S685" s="850"/>
    </row>
    <row r="686" spans="1:19" ht="14.4" customHeight="1" x14ac:dyDescent="0.3">
      <c r="A686" s="831"/>
      <c r="B686" s="832" t="s">
        <v>3397</v>
      </c>
      <c r="C686" s="832" t="s">
        <v>589</v>
      </c>
      <c r="D686" s="832" t="s">
        <v>1419</v>
      </c>
      <c r="E686" s="832" t="s">
        <v>3269</v>
      </c>
      <c r="F686" s="832" t="s">
        <v>3327</v>
      </c>
      <c r="G686" s="832" t="s">
        <v>3328</v>
      </c>
      <c r="H686" s="849">
        <v>178</v>
      </c>
      <c r="I686" s="849">
        <v>8900</v>
      </c>
      <c r="J686" s="832">
        <v>1.7450980392156863</v>
      </c>
      <c r="K686" s="832">
        <v>50</v>
      </c>
      <c r="L686" s="849">
        <v>102</v>
      </c>
      <c r="M686" s="849">
        <v>5100</v>
      </c>
      <c r="N686" s="832">
        <v>1</v>
      </c>
      <c r="O686" s="832">
        <v>50</v>
      </c>
      <c r="P686" s="849">
        <v>81</v>
      </c>
      <c r="Q686" s="849">
        <v>4050</v>
      </c>
      <c r="R686" s="837">
        <v>0.79411764705882348</v>
      </c>
      <c r="S686" s="850">
        <v>50</v>
      </c>
    </row>
    <row r="687" spans="1:19" ht="14.4" customHeight="1" x14ac:dyDescent="0.3">
      <c r="A687" s="831"/>
      <c r="B687" s="832" t="s">
        <v>3397</v>
      </c>
      <c r="C687" s="832" t="s">
        <v>589</v>
      </c>
      <c r="D687" s="832" t="s">
        <v>1419</v>
      </c>
      <c r="E687" s="832" t="s">
        <v>3269</v>
      </c>
      <c r="F687" s="832" t="s">
        <v>3332</v>
      </c>
      <c r="G687" s="832" t="s">
        <v>3333</v>
      </c>
      <c r="H687" s="849">
        <v>1</v>
      </c>
      <c r="I687" s="849">
        <v>101.11</v>
      </c>
      <c r="J687" s="832">
        <v>0.25</v>
      </c>
      <c r="K687" s="832">
        <v>101.11</v>
      </c>
      <c r="L687" s="849">
        <v>4</v>
      </c>
      <c r="M687" s="849">
        <v>404.44</v>
      </c>
      <c r="N687" s="832">
        <v>1</v>
      </c>
      <c r="O687" s="832">
        <v>101.11</v>
      </c>
      <c r="P687" s="849"/>
      <c r="Q687" s="849"/>
      <c r="R687" s="837"/>
      <c r="S687" s="850"/>
    </row>
    <row r="688" spans="1:19" ht="14.4" customHeight="1" x14ac:dyDescent="0.3">
      <c r="A688" s="831"/>
      <c r="B688" s="832" t="s">
        <v>3397</v>
      </c>
      <c r="C688" s="832" t="s">
        <v>589</v>
      </c>
      <c r="D688" s="832" t="s">
        <v>1419</v>
      </c>
      <c r="E688" s="832" t="s">
        <v>3269</v>
      </c>
      <c r="F688" s="832" t="s">
        <v>3400</v>
      </c>
      <c r="G688" s="832" t="s">
        <v>3401</v>
      </c>
      <c r="H688" s="849">
        <v>4</v>
      </c>
      <c r="I688" s="849">
        <v>0</v>
      </c>
      <c r="J688" s="832"/>
      <c r="K688" s="832">
        <v>0</v>
      </c>
      <c r="L688" s="849">
        <v>1</v>
      </c>
      <c r="M688" s="849">
        <v>0</v>
      </c>
      <c r="N688" s="832"/>
      <c r="O688" s="832">
        <v>0</v>
      </c>
      <c r="P688" s="849"/>
      <c r="Q688" s="849"/>
      <c r="R688" s="837"/>
      <c r="S688" s="850"/>
    </row>
    <row r="689" spans="1:19" ht="14.4" customHeight="1" x14ac:dyDescent="0.3">
      <c r="A689" s="831"/>
      <c r="B689" s="832" t="s">
        <v>3397</v>
      </c>
      <c r="C689" s="832" t="s">
        <v>589</v>
      </c>
      <c r="D689" s="832" t="s">
        <v>1419</v>
      </c>
      <c r="E689" s="832" t="s">
        <v>3269</v>
      </c>
      <c r="F689" s="832" t="s">
        <v>3344</v>
      </c>
      <c r="G689" s="832" t="s">
        <v>3345</v>
      </c>
      <c r="H689" s="849">
        <v>753</v>
      </c>
      <c r="I689" s="849">
        <v>0</v>
      </c>
      <c r="J689" s="832"/>
      <c r="K689" s="832">
        <v>0</v>
      </c>
      <c r="L689" s="849">
        <v>559</v>
      </c>
      <c r="M689" s="849">
        <v>0</v>
      </c>
      <c r="N689" s="832"/>
      <c r="O689" s="832">
        <v>0</v>
      </c>
      <c r="P689" s="849">
        <v>461</v>
      </c>
      <c r="Q689" s="849">
        <v>0</v>
      </c>
      <c r="R689" s="837"/>
      <c r="S689" s="850">
        <v>0</v>
      </c>
    </row>
    <row r="690" spans="1:19" ht="14.4" customHeight="1" x14ac:dyDescent="0.3">
      <c r="A690" s="831"/>
      <c r="B690" s="832" t="s">
        <v>3397</v>
      </c>
      <c r="C690" s="832" t="s">
        <v>589</v>
      </c>
      <c r="D690" s="832" t="s">
        <v>1419</v>
      </c>
      <c r="E690" s="832" t="s">
        <v>3269</v>
      </c>
      <c r="F690" s="832" t="s">
        <v>3346</v>
      </c>
      <c r="G690" s="832" t="s">
        <v>3347</v>
      </c>
      <c r="H690" s="849"/>
      <c r="I690" s="849"/>
      <c r="J690" s="832"/>
      <c r="K690" s="832"/>
      <c r="L690" s="849"/>
      <c r="M690" s="849"/>
      <c r="N690" s="832"/>
      <c r="O690" s="832"/>
      <c r="P690" s="849">
        <v>1</v>
      </c>
      <c r="Q690" s="849">
        <v>58.89</v>
      </c>
      <c r="R690" s="837"/>
      <c r="S690" s="850">
        <v>58.89</v>
      </c>
    </row>
    <row r="691" spans="1:19" ht="14.4" customHeight="1" x14ac:dyDescent="0.3">
      <c r="A691" s="831"/>
      <c r="B691" s="832" t="s">
        <v>3397</v>
      </c>
      <c r="C691" s="832" t="s">
        <v>589</v>
      </c>
      <c r="D691" s="832" t="s">
        <v>1419</v>
      </c>
      <c r="E691" s="832" t="s">
        <v>3269</v>
      </c>
      <c r="F691" s="832" t="s">
        <v>3348</v>
      </c>
      <c r="G691" s="832" t="s">
        <v>3349</v>
      </c>
      <c r="H691" s="849">
        <v>1</v>
      </c>
      <c r="I691" s="849">
        <v>77.78</v>
      </c>
      <c r="J691" s="832"/>
      <c r="K691" s="832">
        <v>77.78</v>
      </c>
      <c r="L691" s="849"/>
      <c r="M691" s="849"/>
      <c r="N691" s="832"/>
      <c r="O691" s="832"/>
      <c r="P691" s="849"/>
      <c r="Q691" s="849"/>
      <c r="R691" s="837"/>
      <c r="S691" s="850"/>
    </row>
    <row r="692" spans="1:19" ht="14.4" customHeight="1" x14ac:dyDescent="0.3">
      <c r="A692" s="831"/>
      <c r="B692" s="832" t="s">
        <v>3397</v>
      </c>
      <c r="C692" s="832" t="s">
        <v>589</v>
      </c>
      <c r="D692" s="832" t="s">
        <v>1419</v>
      </c>
      <c r="E692" s="832" t="s">
        <v>3269</v>
      </c>
      <c r="F692" s="832" t="s">
        <v>3354</v>
      </c>
      <c r="G692" s="832" t="s">
        <v>3355</v>
      </c>
      <c r="H692" s="849">
        <v>255</v>
      </c>
      <c r="I692" s="849">
        <v>22666.65</v>
      </c>
      <c r="J692" s="832">
        <v>1.1162785543853775</v>
      </c>
      <c r="K692" s="832">
        <v>88.888823529411766</v>
      </c>
      <c r="L692" s="849">
        <v>215</v>
      </c>
      <c r="M692" s="849">
        <v>20305.55</v>
      </c>
      <c r="N692" s="832">
        <v>1</v>
      </c>
      <c r="O692" s="832">
        <v>94.444418604651162</v>
      </c>
      <c r="P692" s="849">
        <v>183</v>
      </c>
      <c r="Q692" s="849">
        <v>17283.34</v>
      </c>
      <c r="R692" s="837">
        <v>0.85116335189147796</v>
      </c>
      <c r="S692" s="850">
        <v>94.444480874316938</v>
      </c>
    </row>
    <row r="693" spans="1:19" ht="14.4" customHeight="1" x14ac:dyDescent="0.3">
      <c r="A693" s="831"/>
      <c r="B693" s="832" t="s">
        <v>3397</v>
      </c>
      <c r="C693" s="832" t="s">
        <v>589</v>
      </c>
      <c r="D693" s="832" t="s">
        <v>1419</v>
      </c>
      <c r="E693" s="832" t="s">
        <v>3269</v>
      </c>
      <c r="F693" s="832" t="s">
        <v>3358</v>
      </c>
      <c r="G693" s="832" t="s">
        <v>3359</v>
      </c>
      <c r="H693" s="849">
        <v>35</v>
      </c>
      <c r="I693" s="849">
        <v>3383.34</v>
      </c>
      <c r="J693" s="832">
        <v>1.029412749074291</v>
      </c>
      <c r="K693" s="832">
        <v>96.666857142857154</v>
      </c>
      <c r="L693" s="849">
        <v>34</v>
      </c>
      <c r="M693" s="849">
        <v>3286.67</v>
      </c>
      <c r="N693" s="832">
        <v>1</v>
      </c>
      <c r="O693" s="832">
        <v>96.666764705882358</v>
      </c>
      <c r="P693" s="849">
        <v>28</v>
      </c>
      <c r="Q693" s="849">
        <v>2706.66</v>
      </c>
      <c r="R693" s="837">
        <v>0.82352654814751702</v>
      </c>
      <c r="S693" s="850">
        <v>96.666428571428568</v>
      </c>
    </row>
    <row r="694" spans="1:19" ht="14.4" customHeight="1" x14ac:dyDescent="0.3">
      <c r="A694" s="831"/>
      <c r="B694" s="832" t="s">
        <v>3397</v>
      </c>
      <c r="C694" s="832" t="s">
        <v>589</v>
      </c>
      <c r="D694" s="832" t="s">
        <v>1419</v>
      </c>
      <c r="E694" s="832" t="s">
        <v>3269</v>
      </c>
      <c r="F694" s="832" t="s">
        <v>3364</v>
      </c>
      <c r="G694" s="832" t="s">
        <v>3365</v>
      </c>
      <c r="H694" s="849"/>
      <c r="I694" s="849"/>
      <c r="J694" s="832"/>
      <c r="K694" s="832"/>
      <c r="L694" s="849"/>
      <c r="M694" s="849"/>
      <c r="N694" s="832"/>
      <c r="O694" s="832"/>
      <c r="P694" s="849">
        <v>1</v>
      </c>
      <c r="Q694" s="849">
        <v>1283.33</v>
      </c>
      <c r="R694" s="837"/>
      <c r="S694" s="850">
        <v>1283.33</v>
      </c>
    </row>
    <row r="695" spans="1:19" ht="14.4" customHeight="1" x14ac:dyDescent="0.3">
      <c r="A695" s="831"/>
      <c r="B695" s="832" t="s">
        <v>3397</v>
      </c>
      <c r="C695" s="832" t="s">
        <v>589</v>
      </c>
      <c r="D695" s="832" t="s">
        <v>1419</v>
      </c>
      <c r="E695" s="832" t="s">
        <v>3269</v>
      </c>
      <c r="F695" s="832" t="s">
        <v>3366</v>
      </c>
      <c r="G695" s="832" t="s">
        <v>3367</v>
      </c>
      <c r="H695" s="849"/>
      <c r="I695" s="849"/>
      <c r="J695" s="832"/>
      <c r="K695" s="832"/>
      <c r="L695" s="849">
        <v>1</v>
      </c>
      <c r="M695" s="849">
        <v>466.67</v>
      </c>
      <c r="N695" s="832">
        <v>1</v>
      </c>
      <c r="O695" s="832">
        <v>466.67</v>
      </c>
      <c r="P695" s="849">
        <v>1</v>
      </c>
      <c r="Q695" s="849">
        <v>466.67</v>
      </c>
      <c r="R695" s="837">
        <v>1</v>
      </c>
      <c r="S695" s="850">
        <v>466.67</v>
      </c>
    </row>
    <row r="696" spans="1:19" ht="14.4" customHeight="1" x14ac:dyDescent="0.3">
      <c r="A696" s="831"/>
      <c r="B696" s="832" t="s">
        <v>3397</v>
      </c>
      <c r="C696" s="832" t="s">
        <v>589</v>
      </c>
      <c r="D696" s="832" t="s">
        <v>1419</v>
      </c>
      <c r="E696" s="832" t="s">
        <v>3269</v>
      </c>
      <c r="F696" s="832" t="s">
        <v>3368</v>
      </c>
      <c r="G696" s="832" t="s">
        <v>3369</v>
      </c>
      <c r="H696" s="849">
        <v>43</v>
      </c>
      <c r="I696" s="849">
        <v>5016.67</v>
      </c>
      <c r="J696" s="832">
        <v>1.4333301904851701</v>
      </c>
      <c r="K696" s="832">
        <v>116.66674418604651</v>
      </c>
      <c r="L696" s="849">
        <v>30</v>
      </c>
      <c r="M696" s="849">
        <v>3500.01</v>
      </c>
      <c r="N696" s="832">
        <v>1</v>
      </c>
      <c r="O696" s="832">
        <v>116.667</v>
      </c>
      <c r="P696" s="849">
        <v>22</v>
      </c>
      <c r="Q696" s="849">
        <v>2566.6799999999998</v>
      </c>
      <c r="R696" s="837">
        <v>0.73333504761414958</v>
      </c>
      <c r="S696" s="850">
        <v>116.66727272727272</v>
      </c>
    </row>
    <row r="697" spans="1:19" ht="14.4" customHeight="1" x14ac:dyDescent="0.3">
      <c r="A697" s="831"/>
      <c r="B697" s="832" t="s">
        <v>3397</v>
      </c>
      <c r="C697" s="832" t="s">
        <v>589</v>
      </c>
      <c r="D697" s="832" t="s">
        <v>1419</v>
      </c>
      <c r="E697" s="832" t="s">
        <v>3269</v>
      </c>
      <c r="F697" s="832" t="s">
        <v>3270</v>
      </c>
      <c r="G697" s="832" t="s">
        <v>3271</v>
      </c>
      <c r="H697" s="849">
        <v>766</v>
      </c>
      <c r="I697" s="849">
        <v>251077.78000000003</v>
      </c>
      <c r="J697" s="832">
        <v>1.2699224641447817</v>
      </c>
      <c r="K697" s="832">
        <v>327.77778067885123</v>
      </c>
      <c r="L697" s="849">
        <v>574</v>
      </c>
      <c r="M697" s="849">
        <v>197711.11000000002</v>
      </c>
      <c r="N697" s="832">
        <v>1</v>
      </c>
      <c r="O697" s="832">
        <v>344.44444250871084</v>
      </c>
      <c r="P697" s="849">
        <v>470</v>
      </c>
      <c r="Q697" s="849">
        <v>161888.89000000001</v>
      </c>
      <c r="R697" s="837">
        <v>0.81881534123196209</v>
      </c>
      <c r="S697" s="850">
        <v>344.44444680851069</v>
      </c>
    </row>
    <row r="698" spans="1:19" ht="14.4" customHeight="1" x14ac:dyDescent="0.3">
      <c r="A698" s="831"/>
      <c r="B698" s="832" t="s">
        <v>3397</v>
      </c>
      <c r="C698" s="832" t="s">
        <v>589</v>
      </c>
      <c r="D698" s="832" t="s">
        <v>1420</v>
      </c>
      <c r="E698" s="832" t="s">
        <v>3269</v>
      </c>
      <c r="F698" s="832" t="s">
        <v>3302</v>
      </c>
      <c r="G698" s="832" t="s">
        <v>3303</v>
      </c>
      <c r="H698" s="849">
        <v>45</v>
      </c>
      <c r="I698" s="849">
        <v>3500</v>
      </c>
      <c r="J698" s="832">
        <v>1.551721080352551</v>
      </c>
      <c r="K698" s="832">
        <v>77.777777777777771</v>
      </c>
      <c r="L698" s="849">
        <v>29</v>
      </c>
      <c r="M698" s="849">
        <v>2255.56</v>
      </c>
      <c r="N698" s="832">
        <v>1</v>
      </c>
      <c r="O698" s="832">
        <v>77.777931034482762</v>
      </c>
      <c r="P698" s="849">
        <v>23</v>
      </c>
      <c r="Q698" s="849">
        <v>1788.8999999999999</v>
      </c>
      <c r="R698" s="837">
        <v>0.79310681161219387</v>
      </c>
      <c r="S698" s="850">
        <v>77.778260869565216</v>
      </c>
    </row>
    <row r="699" spans="1:19" ht="14.4" customHeight="1" x14ac:dyDescent="0.3">
      <c r="A699" s="831"/>
      <c r="B699" s="832" t="s">
        <v>3397</v>
      </c>
      <c r="C699" s="832" t="s">
        <v>589</v>
      </c>
      <c r="D699" s="832" t="s">
        <v>1420</v>
      </c>
      <c r="E699" s="832" t="s">
        <v>3269</v>
      </c>
      <c r="F699" s="832" t="s">
        <v>3306</v>
      </c>
      <c r="G699" s="832" t="s">
        <v>3307</v>
      </c>
      <c r="H699" s="849">
        <v>113</v>
      </c>
      <c r="I699" s="849">
        <v>12555.550000000001</v>
      </c>
      <c r="J699" s="832">
        <v>1.5157611733445366</v>
      </c>
      <c r="K699" s="832">
        <v>111.11106194690267</v>
      </c>
      <c r="L699" s="849">
        <v>71</v>
      </c>
      <c r="M699" s="849">
        <v>8283.33</v>
      </c>
      <c r="N699" s="832">
        <v>1</v>
      </c>
      <c r="O699" s="832">
        <v>116.66661971830986</v>
      </c>
      <c r="P699" s="849">
        <v>89</v>
      </c>
      <c r="Q699" s="849">
        <v>10383.34</v>
      </c>
      <c r="R699" s="837">
        <v>1.2535224360251251</v>
      </c>
      <c r="S699" s="850">
        <v>116.6667415730337</v>
      </c>
    </row>
    <row r="700" spans="1:19" ht="14.4" customHeight="1" x14ac:dyDescent="0.3">
      <c r="A700" s="831"/>
      <c r="B700" s="832" t="s">
        <v>3397</v>
      </c>
      <c r="C700" s="832" t="s">
        <v>589</v>
      </c>
      <c r="D700" s="832" t="s">
        <v>1420</v>
      </c>
      <c r="E700" s="832" t="s">
        <v>3269</v>
      </c>
      <c r="F700" s="832" t="s">
        <v>3318</v>
      </c>
      <c r="G700" s="832" t="s">
        <v>3319</v>
      </c>
      <c r="H700" s="849">
        <v>50</v>
      </c>
      <c r="I700" s="849">
        <v>9333.33</v>
      </c>
      <c r="J700" s="832">
        <v>0.76225045816713555</v>
      </c>
      <c r="K700" s="832">
        <v>186.66659999999999</v>
      </c>
      <c r="L700" s="849">
        <v>58</v>
      </c>
      <c r="M700" s="849">
        <v>12244.439999999999</v>
      </c>
      <c r="N700" s="832">
        <v>1</v>
      </c>
      <c r="O700" s="832">
        <v>211.11103448275861</v>
      </c>
      <c r="P700" s="849">
        <v>74</v>
      </c>
      <c r="Q700" s="849">
        <v>15622.22</v>
      </c>
      <c r="R700" s="837">
        <v>1.2758623505852453</v>
      </c>
      <c r="S700" s="850">
        <v>211.11108108108107</v>
      </c>
    </row>
    <row r="701" spans="1:19" ht="14.4" customHeight="1" x14ac:dyDescent="0.3">
      <c r="A701" s="831"/>
      <c r="B701" s="832" t="s">
        <v>3397</v>
      </c>
      <c r="C701" s="832" t="s">
        <v>589</v>
      </c>
      <c r="D701" s="832" t="s">
        <v>1420</v>
      </c>
      <c r="E701" s="832" t="s">
        <v>3269</v>
      </c>
      <c r="F701" s="832" t="s">
        <v>3320</v>
      </c>
      <c r="G701" s="832" t="s">
        <v>3321</v>
      </c>
      <c r="H701" s="849">
        <v>115</v>
      </c>
      <c r="I701" s="849">
        <v>67083.34</v>
      </c>
      <c r="J701" s="832">
        <v>3.0263156351405063</v>
      </c>
      <c r="K701" s="832">
        <v>583.33339130434774</v>
      </c>
      <c r="L701" s="849">
        <v>38</v>
      </c>
      <c r="M701" s="849">
        <v>22166.67</v>
      </c>
      <c r="N701" s="832">
        <v>1</v>
      </c>
      <c r="O701" s="832">
        <v>583.33342105263148</v>
      </c>
      <c r="P701" s="849">
        <v>88</v>
      </c>
      <c r="Q701" s="849">
        <v>51333.33</v>
      </c>
      <c r="R701" s="837">
        <v>2.3157889750693275</v>
      </c>
      <c r="S701" s="850">
        <v>583.33329545454546</v>
      </c>
    </row>
    <row r="702" spans="1:19" ht="14.4" customHeight="1" x14ac:dyDescent="0.3">
      <c r="A702" s="831"/>
      <c r="B702" s="832" t="s">
        <v>3397</v>
      </c>
      <c r="C702" s="832" t="s">
        <v>589</v>
      </c>
      <c r="D702" s="832" t="s">
        <v>1420</v>
      </c>
      <c r="E702" s="832" t="s">
        <v>3269</v>
      </c>
      <c r="F702" s="832" t="s">
        <v>3322</v>
      </c>
      <c r="G702" s="832" t="s">
        <v>3323</v>
      </c>
      <c r="H702" s="849">
        <v>9</v>
      </c>
      <c r="I702" s="849">
        <v>4200.01</v>
      </c>
      <c r="J702" s="832">
        <v>1.7999991428595918</v>
      </c>
      <c r="K702" s="832">
        <v>466.66777777777781</v>
      </c>
      <c r="L702" s="849">
        <v>5</v>
      </c>
      <c r="M702" s="849">
        <v>2333.34</v>
      </c>
      <c r="N702" s="832">
        <v>1</v>
      </c>
      <c r="O702" s="832">
        <v>466.66800000000001</v>
      </c>
      <c r="P702" s="849">
        <v>14</v>
      </c>
      <c r="Q702" s="849">
        <v>6533.34</v>
      </c>
      <c r="R702" s="837">
        <v>2.799994857157551</v>
      </c>
      <c r="S702" s="850">
        <v>466.66714285714289</v>
      </c>
    </row>
    <row r="703" spans="1:19" ht="14.4" customHeight="1" x14ac:dyDescent="0.3">
      <c r="A703" s="831"/>
      <c r="B703" s="832" t="s">
        <v>3397</v>
      </c>
      <c r="C703" s="832" t="s">
        <v>589</v>
      </c>
      <c r="D703" s="832" t="s">
        <v>1420</v>
      </c>
      <c r="E703" s="832" t="s">
        <v>3269</v>
      </c>
      <c r="F703" s="832" t="s">
        <v>3324</v>
      </c>
      <c r="G703" s="832" t="s">
        <v>3323</v>
      </c>
      <c r="H703" s="849">
        <v>1</v>
      </c>
      <c r="I703" s="849">
        <v>1000</v>
      </c>
      <c r="J703" s="832"/>
      <c r="K703" s="832">
        <v>1000</v>
      </c>
      <c r="L703" s="849"/>
      <c r="M703" s="849"/>
      <c r="N703" s="832"/>
      <c r="O703" s="832"/>
      <c r="P703" s="849">
        <v>1</v>
      </c>
      <c r="Q703" s="849">
        <v>1000</v>
      </c>
      <c r="R703" s="837"/>
      <c r="S703" s="850">
        <v>1000</v>
      </c>
    </row>
    <row r="704" spans="1:19" ht="14.4" customHeight="1" x14ac:dyDescent="0.3">
      <c r="A704" s="831"/>
      <c r="B704" s="832" t="s">
        <v>3397</v>
      </c>
      <c r="C704" s="832" t="s">
        <v>589</v>
      </c>
      <c r="D704" s="832" t="s">
        <v>1420</v>
      </c>
      <c r="E704" s="832" t="s">
        <v>3269</v>
      </c>
      <c r="F704" s="832" t="s">
        <v>3327</v>
      </c>
      <c r="G704" s="832" t="s">
        <v>3328</v>
      </c>
      <c r="H704" s="849">
        <v>163</v>
      </c>
      <c r="I704" s="849">
        <v>8150</v>
      </c>
      <c r="J704" s="832">
        <v>2.0123456790123457</v>
      </c>
      <c r="K704" s="832">
        <v>50</v>
      </c>
      <c r="L704" s="849">
        <v>81</v>
      </c>
      <c r="M704" s="849">
        <v>4050</v>
      </c>
      <c r="N704" s="832">
        <v>1</v>
      </c>
      <c r="O704" s="832">
        <v>50</v>
      </c>
      <c r="P704" s="849">
        <v>130</v>
      </c>
      <c r="Q704" s="849">
        <v>6500</v>
      </c>
      <c r="R704" s="837">
        <v>1.6049382716049383</v>
      </c>
      <c r="S704" s="850">
        <v>50</v>
      </c>
    </row>
    <row r="705" spans="1:19" ht="14.4" customHeight="1" x14ac:dyDescent="0.3">
      <c r="A705" s="831"/>
      <c r="B705" s="832" t="s">
        <v>3397</v>
      </c>
      <c r="C705" s="832" t="s">
        <v>589</v>
      </c>
      <c r="D705" s="832" t="s">
        <v>1420</v>
      </c>
      <c r="E705" s="832" t="s">
        <v>3269</v>
      </c>
      <c r="F705" s="832" t="s">
        <v>3332</v>
      </c>
      <c r="G705" s="832" t="s">
        <v>3333</v>
      </c>
      <c r="H705" s="849"/>
      <c r="I705" s="849"/>
      <c r="J705" s="832"/>
      <c r="K705" s="832"/>
      <c r="L705" s="849">
        <v>1</v>
      </c>
      <c r="M705" s="849">
        <v>101.11</v>
      </c>
      <c r="N705" s="832">
        <v>1</v>
      </c>
      <c r="O705" s="832">
        <v>101.11</v>
      </c>
      <c r="P705" s="849"/>
      <c r="Q705" s="849"/>
      <c r="R705" s="837"/>
      <c r="S705" s="850"/>
    </row>
    <row r="706" spans="1:19" ht="14.4" customHeight="1" x14ac:dyDescent="0.3">
      <c r="A706" s="831"/>
      <c r="B706" s="832" t="s">
        <v>3397</v>
      </c>
      <c r="C706" s="832" t="s">
        <v>589</v>
      </c>
      <c r="D706" s="832" t="s">
        <v>1420</v>
      </c>
      <c r="E706" s="832" t="s">
        <v>3269</v>
      </c>
      <c r="F706" s="832" t="s">
        <v>3334</v>
      </c>
      <c r="G706" s="832" t="s">
        <v>3335</v>
      </c>
      <c r="H706" s="849">
        <v>1</v>
      </c>
      <c r="I706" s="849">
        <v>76.67</v>
      </c>
      <c r="J706" s="832"/>
      <c r="K706" s="832">
        <v>76.67</v>
      </c>
      <c r="L706" s="849"/>
      <c r="M706" s="849"/>
      <c r="N706" s="832"/>
      <c r="O706" s="832"/>
      <c r="P706" s="849"/>
      <c r="Q706" s="849"/>
      <c r="R706" s="837"/>
      <c r="S706" s="850"/>
    </row>
    <row r="707" spans="1:19" ht="14.4" customHeight="1" x14ac:dyDescent="0.3">
      <c r="A707" s="831"/>
      <c r="B707" s="832" t="s">
        <v>3397</v>
      </c>
      <c r="C707" s="832" t="s">
        <v>589</v>
      </c>
      <c r="D707" s="832" t="s">
        <v>1420</v>
      </c>
      <c r="E707" s="832" t="s">
        <v>3269</v>
      </c>
      <c r="F707" s="832" t="s">
        <v>3400</v>
      </c>
      <c r="G707" s="832" t="s">
        <v>3401</v>
      </c>
      <c r="H707" s="849">
        <v>9</v>
      </c>
      <c r="I707" s="849">
        <v>0</v>
      </c>
      <c r="J707" s="832"/>
      <c r="K707" s="832">
        <v>0</v>
      </c>
      <c r="L707" s="849">
        <v>1</v>
      </c>
      <c r="M707" s="849">
        <v>0</v>
      </c>
      <c r="N707" s="832"/>
      <c r="O707" s="832">
        <v>0</v>
      </c>
      <c r="P707" s="849">
        <v>2</v>
      </c>
      <c r="Q707" s="849">
        <v>0</v>
      </c>
      <c r="R707" s="837"/>
      <c r="S707" s="850">
        <v>0</v>
      </c>
    </row>
    <row r="708" spans="1:19" ht="14.4" customHeight="1" x14ac:dyDescent="0.3">
      <c r="A708" s="831"/>
      <c r="B708" s="832" t="s">
        <v>3397</v>
      </c>
      <c r="C708" s="832" t="s">
        <v>589</v>
      </c>
      <c r="D708" s="832" t="s">
        <v>1420</v>
      </c>
      <c r="E708" s="832" t="s">
        <v>3269</v>
      </c>
      <c r="F708" s="832" t="s">
        <v>3344</v>
      </c>
      <c r="G708" s="832" t="s">
        <v>3345</v>
      </c>
      <c r="H708" s="849">
        <v>703</v>
      </c>
      <c r="I708" s="849">
        <v>0</v>
      </c>
      <c r="J708" s="832"/>
      <c r="K708" s="832">
        <v>0</v>
      </c>
      <c r="L708" s="849">
        <v>374</v>
      </c>
      <c r="M708" s="849">
        <v>0</v>
      </c>
      <c r="N708" s="832"/>
      <c r="O708" s="832">
        <v>0</v>
      </c>
      <c r="P708" s="849">
        <v>523</v>
      </c>
      <c r="Q708" s="849">
        <v>0</v>
      </c>
      <c r="R708" s="837"/>
      <c r="S708" s="850">
        <v>0</v>
      </c>
    </row>
    <row r="709" spans="1:19" ht="14.4" customHeight="1" x14ac:dyDescent="0.3">
      <c r="A709" s="831"/>
      <c r="B709" s="832" t="s">
        <v>3397</v>
      </c>
      <c r="C709" s="832" t="s">
        <v>589</v>
      </c>
      <c r="D709" s="832" t="s">
        <v>1420</v>
      </c>
      <c r="E709" s="832" t="s">
        <v>3269</v>
      </c>
      <c r="F709" s="832" t="s">
        <v>3346</v>
      </c>
      <c r="G709" s="832" t="s">
        <v>3347</v>
      </c>
      <c r="H709" s="849">
        <v>2</v>
      </c>
      <c r="I709" s="849">
        <v>117.78</v>
      </c>
      <c r="J709" s="832"/>
      <c r="K709" s="832">
        <v>58.89</v>
      </c>
      <c r="L709" s="849"/>
      <c r="M709" s="849"/>
      <c r="N709" s="832"/>
      <c r="O709" s="832"/>
      <c r="P709" s="849"/>
      <c r="Q709" s="849"/>
      <c r="R709" s="837"/>
      <c r="S709" s="850"/>
    </row>
    <row r="710" spans="1:19" ht="14.4" customHeight="1" x14ac:dyDescent="0.3">
      <c r="A710" s="831"/>
      <c r="B710" s="832" t="s">
        <v>3397</v>
      </c>
      <c r="C710" s="832" t="s">
        <v>589</v>
      </c>
      <c r="D710" s="832" t="s">
        <v>1420</v>
      </c>
      <c r="E710" s="832" t="s">
        <v>3269</v>
      </c>
      <c r="F710" s="832" t="s">
        <v>3348</v>
      </c>
      <c r="G710" s="832" t="s">
        <v>3349</v>
      </c>
      <c r="H710" s="849">
        <v>3</v>
      </c>
      <c r="I710" s="849">
        <v>233.33</v>
      </c>
      <c r="J710" s="832"/>
      <c r="K710" s="832">
        <v>77.776666666666671</v>
      </c>
      <c r="L710" s="849"/>
      <c r="M710" s="849"/>
      <c r="N710" s="832"/>
      <c r="O710" s="832"/>
      <c r="P710" s="849">
        <v>2</v>
      </c>
      <c r="Q710" s="849">
        <v>155.56</v>
      </c>
      <c r="R710" s="837"/>
      <c r="S710" s="850">
        <v>77.78</v>
      </c>
    </row>
    <row r="711" spans="1:19" ht="14.4" customHeight="1" x14ac:dyDescent="0.3">
      <c r="A711" s="831"/>
      <c r="B711" s="832" t="s">
        <v>3397</v>
      </c>
      <c r="C711" s="832" t="s">
        <v>589</v>
      </c>
      <c r="D711" s="832" t="s">
        <v>1420</v>
      </c>
      <c r="E711" s="832" t="s">
        <v>3269</v>
      </c>
      <c r="F711" s="832" t="s">
        <v>3354</v>
      </c>
      <c r="G711" s="832" t="s">
        <v>3355</v>
      </c>
      <c r="H711" s="849">
        <v>268</v>
      </c>
      <c r="I711" s="849">
        <v>23822.22</v>
      </c>
      <c r="J711" s="832">
        <v>1.7516338235294118</v>
      </c>
      <c r="K711" s="832">
        <v>88.888880597014932</v>
      </c>
      <c r="L711" s="849">
        <v>144</v>
      </c>
      <c r="M711" s="849">
        <v>13600</v>
      </c>
      <c r="N711" s="832">
        <v>1</v>
      </c>
      <c r="O711" s="832">
        <v>94.444444444444443</v>
      </c>
      <c r="P711" s="849">
        <v>210</v>
      </c>
      <c r="Q711" s="849">
        <v>19833.329999999998</v>
      </c>
      <c r="R711" s="837">
        <v>1.4583330882352941</v>
      </c>
      <c r="S711" s="850">
        <v>94.44442857142856</v>
      </c>
    </row>
    <row r="712" spans="1:19" ht="14.4" customHeight="1" x14ac:dyDescent="0.3">
      <c r="A712" s="831"/>
      <c r="B712" s="832" t="s">
        <v>3397</v>
      </c>
      <c r="C712" s="832" t="s">
        <v>589</v>
      </c>
      <c r="D712" s="832" t="s">
        <v>1420</v>
      </c>
      <c r="E712" s="832" t="s">
        <v>3269</v>
      </c>
      <c r="F712" s="832" t="s">
        <v>3358</v>
      </c>
      <c r="G712" s="832" t="s">
        <v>3359</v>
      </c>
      <c r="H712" s="849">
        <v>54</v>
      </c>
      <c r="I712" s="849">
        <v>5220</v>
      </c>
      <c r="J712" s="832">
        <v>2</v>
      </c>
      <c r="K712" s="832">
        <v>96.666666666666671</v>
      </c>
      <c r="L712" s="849">
        <v>27</v>
      </c>
      <c r="M712" s="849">
        <v>2610</v>
      </c>
      <c r="N712" s="832">
        <v>1</v>
      </c>
      <c r="O712" s="832">
        <v>96.666666666666671</v>
      </c>
      <c r="P712" s="849">
        <v>37</v>
      </c>
      <c r="Q712" s="849">
        <v>3576.6800000000003</v>
      </c>
      <c r="R712" s="837">
        <v>1.3703754789272031</v>
      </c>
      <c r="S712" s="850">
        <v>96.667027027027032</v>
      </c>
    </row>
    <row r="713" spans="1:19" ht="14.4" customHeight="1" x14ac:dyDescent="0.3">
      <c r="A713" s="831"/>
      <c r="B713" s="832" t="s">
        <v>3397</v>
      </c>
      <c r="C713" s="832" t="s">
        <v>589</v>
      </c>
      <c r="D713" s="832" t="s">
        <v>1420</v>
      </c>
      <c r="E713" s="832" t="s">
        <v>3269</v>
      </c>
      <c r="F713" s="832" t="s">
        <v>3360</v>
      </c>
      <c r="G713" s="832" t="s">
        <v>3361</v>
      </c>
      <c r="H713" s="849"/>
      <c r="I713" s="849"/>
      <c r="J713" s="832"/>
      <c r="K713" s="832"/>
      <c r="L713" s="849">
        <v>1</v>
      </c>
      <c r="M713" s="849">
        <v>333.33</v>
      </c>
      <c r="N713" s="832">
        <v>1</v>
      </c>
      <c r="O713" s="832">
        <v>333.33</v>
      </c>
      <c r="P713" s="849"/>
      <c r="Q713" s="849"/>
      <c r="R713" s="837"/>
      <c r="S713" s="850"/>
    </row>
    <row r="714" spans="1:19" ht="14.4" customHeight="1" x14ac:dyDescent="0.3">
      <c r="A714" s="831"/>
      <c r="B714" s="832" t="s">
        <v>3397</v>
      </c>
      <c r="C714" s="832" t="s">
        <v>589</v>
      </c>
      <c r="D714" s="832" t="s">
        <v>1420</v>
      </c>
      <c r="E714" s="832" t="s">
        <v>3269</v>
      </c>
      <c r="F714" s="832" t="s">
        <v>3366</v>
      </c>
      <c r="G714" s="832" t="s">
        <v>3367</v>
      </c>
      <c r="H714" s="849">
        <v>1</v>
      </c>
      <c r="I714" s="849">
        <v>466.67</v>
      </c>
      <c r="J714" s="832">
        <v>1</v>
      </c>
      <c r="K714" s="832">
        <v>466.67</v>
      </c>
      <c r="L714" s="849">
        <v>1</v>
      </c>
      <c r="M714" s="849">
        <v>466.67</v>
      </c>
      <c r="N714" s="832">
        <v>1</v>
      </c>
      <c r="O714" s="832">
        <v>466.67</v>
      </c>
      <c r="P714" s="849">
        <v>3</v>
      </c>
      <c r="Q714" s="849">
        <v>1400</v>
      </c>
      <c r="R714" s="837">
        <v>2.9999785715816314</v>
      </c>
      <c r="S714" s="850">
        <v>466.66666666666669</v>
      </c>
    </row>
    <row r="715" spans="1:19" ht="14.4" customHeight="1" x14ac:dyDescent="0.3">
      <c r="A715" s="831"/>
      <c r="B715" s="832" t="s">
        <v>3397</v>
      </c>
      <c r="C715" s="832" t="s">
        <v>589</v>
      </c>
      <c r="D715" s="832" t="s">
        <v>1420</v>
      </c>
      <c r="E715" s="832" t="s">
        <v>3269</v>
      </c>
      <c r="F715" s="832" t="s">
        <v>3368</v>
      </c>
      <c r="G715" s="832" t="s">
        <v>3369</v>
      </c>
      <c r="H715" s="849">
        <v>60</v>
      </c>
      <c r="I715" s="849">
        <v>7000.01</v>
      </c>
      <c r="J715" s="832">
        <v>1.7647069204143526</v>
      </c>
      <c r="K715" s="832">
        <v>116.66683333333334</v>
      </c>
      <c r="L715" s="849">
        <v>34</v>
      </c>
      <c r="M715" s="849">
        <v>3966.67</v>
      </c>
      <c r="N715" s="832">
        <v>1</v>
      </c>
      <c r="O715" s="832">
        <v>116.66676470588236</v>
      </c>
      <c r="P715" s="849">
        <v>48</v>
      </c>
      <c r="Q715" s="849">
        <v>5599.99</v>
      </c>
      <c r="R715" s="837">
        <v>1.4117609985201691</v>
      </c>
      <c r="S715" s="850">
        <v>116.66645833333332</v>
      </c>
    </row>
    <row r="716" spans="1:19" ht="14.4" customHeight="1" x14ac:dyDescent="0.3">
      <c r="A716" s="831"/>
      <c r="B716" s="832" t="s">
        <v>3397</v>
      </c>
      <c r="C716" s="832" t="s">
        <v>589</v>
      </c>
      <c r="D716" s="832" t="s">
        <v>1420</v>
      </c>
      <c r="E716" s="832" t="s">
        <v>3269</v>
      </c>
      <c r="F716" s="832" t="s">
        <v>3270</v>
      </c>
      <c r="G716" s="832" t="s">
        <v>3271</v>
      </c>
      <c r="H716" s="849">
        <v>736</v>
      </c>
      <c r="I716" s="849">
        <v>241244.45</v>
      </c>
      <c r="J716" s="832">
        <v>1.7641992051596975</v>
      </c>
      <c r="K716" s="832">
        <v>327.77778532608698</v>
      </c>
      <c r="L716" s="849">
        <v>397</v>
      </c>
      <c r="M716" s="849">
        <v>136744.45000000001</v>
      </c>
      <c r="N716" s="832">
        <v>1</v>
      </c>
      <c r="O716" s="832">
        <v>344.4444584382872</v>
      </c>
      <c r="P716" s="849">
        <v>526</v>
      </c>
      <c r="Q716" s="849">
        <v>181177.78</v>
      </c>
      <c r="R716" s="837">
        <v>1.3249369901301296</v>
      </c>
      <c r="S716" s="850">
        <v>344.44444866920151</v>
      </c>
    </row>
    <row r="717" spans="1:19" ht="14.4" customHeight="1" x14ac:dyDescent="0.3">
      <c r="A717" s="831"/>
      <c r="B717" s="832" t="s">
        <v>3397</v>
      </c>
      <c r="C717" s="832" t="s">
        <v>589</v>
      </c>
      <c r="D717" s="832" t="s">
        <v>1420</v>
      </c>
      <c r="E717" s="832" t="s">
        <v>3269</v>
      </c>
      <c r="F717" s="832" t="s">
        <v>3372</v>
      </c>
      <c r="G717" s="832" t="s">
        <v>3373</v>
      </c>
      <c r="H717" s="849"/>
      <c r="I717" s="849"/>
      <c r="J717" s="832"/>
      <c r="K717" s="832"/>
      <c r="L717" s="849">
        <v>1</v>
      </c>
      <c r="M717" s="849">
        <v>833.33</v>
      </c>
      <c r="N717" s="832">
        <v>1</v>
      </c>
      <c r="O717" s="832">
        <v>833.33</v>
      </c>
      <c r="P717" s="849"/>
      <c r="Q717" s="849"/>
      <c r="R717" s="837"/>
      <c r="S717" s="850"/>
    </row>
    <row r="718" spans="1:19" ht="14.4" customHeight="1" x14ac:dyDescent="0.3">
      <c r="A718" s="831"/>
      <c r="B718" s="832" t="s">
        <v>3397</v>
      </c>
      <c r="C718" s="832" t="s">
        <v>589</v>
      </c>
      <c r="D718" s="832" t="s">
        <v>3260</v>
      </c>
      <c r="E718" s="832" t="s">
        <v>3269</v>
      </c>
      <c r="F718" s="832" t="s">
        <v>3302</v>
      </c>
      <c r="G718" s="832" t="s">
        <v>3303</v>
      </c>
      <c r="H718" s="849">
        <v>69</v>
      </c>
      <c r="I718" s="849">
        <v>5366.67</v>
      </c>
      <c r="J718" s="832">
        <v>1.9714241632779006</v>
      </c>
      <c r="K718" s="832">
        <v>77.777826086956523</v>
      </c>
      <c r="L718" s="849">
        <v>35</v>
      </c>
      <c r="M718" s="849">
        <v>2722.2300000000005</v>
      </c>
      <c r="N718" s="832">
        <v>1</v>
      </c>
      <c r="O718" s="832">
        <v>77.77800000000002</v>
      </c>
      <c r="P718" s="849"/>
      <c r="Q718" s="849"/>
      <c r="R718" s="837"/>
      <c r="S718" s="850"/>
    </row>
    <row r="719" spans="1:19" ht="14.4" customHeight="1" x14ac:dyDescent="0.3">
      <c r="A719" s="831"/>
      <c r="B719" s="832" t="s">
        <v>3397</v>
      </c>
      <c r="C719" s="832" t="s">
        <v>589</v>
      </c>
      <c r="D719" s="832" t="s">
        <v>3260</v>
      </c>
      <c r="E719" s="832" t="s">
        <v>3269</v>
      </c>
      <c r="F719" s="832" t="s">
        <v>3306</v>
      </c>
      <c r="G719" s="832" t="s">
        <v>3307</v>
      </c>
      <c r="H719" s="849">
        <v>475</v>
      </c>
      <c r="I719" s="849">
        <v>52777.78</v>
      </c>
      <c r="J719" s="832">
        <v>1.1366359329894997</v>
      </c>
      <c r="K719" s="832">
        <v>111.11111578947369</v>
      </c>
      <c r="L719" s="849">
        <v>398</v>
      </c>
      <c r="M719" s="849">
        <v>46433.32</v>
      </c>
      <c r="N719" s="832">
        <v>1</v>
      </c>
      <c r="O719" s="832">
        <v>116.66663316582914</v>
      </c>
      <c r="P719" s="849"/>
      <c r="Q719" s="849"/>
      <c r="R719" s="837"/>
      <c r="S719" s="850"/>
    </row>
    <row r="720" spans="1:19" ht="14.4" customHeight="1" x14ac:dyDescent="0.3">
      <c r="A720" s="831"/>
      <c r="B720" s="832" t="s">
        <v>3397</v>
      </c>
      <c r="C720" s="832" t="s">
        <v>589</v>
      </c>
      <c r="D720" s="832" t="s">
        <v>3260</v>
      </c>
      <c r="E720" s="832" t="s">
        <v>3269</v>
      </c>
      <c r="F720" s="832" t="s">
        <v>3318</v>
      </c>
      <c r="G720" s="832" t="s">
        <v>3319</v>
      </c>
      <c r="H720" s="849">
        <v>60</v>
      </c>
      <c r="I720" s="849">
        <v>11200</v>
      </c>
      <c r="J720" s="832">
        <v>0.81619505895916178</v>
      </c>
      <c r="K720" s="832">
        <v>186.66666666666666</v>
      </c>
      <c r="L720" s="849">
        <v>65</v>
      </c>
      <c r="M720" s="849">
        <v>13722.210000000001</v>
      </c>
      <c r="N720" s="832">
        <v>1</v>
      </c>
      <c r="O720" s="832">
        <v>211.11092307692309</v>
      </c>
      <c r="P720" s="849"/>
      <c r="Q720" s="849"/>
      <c r="R720" s="837"/>
      <c r="S720" s="850"/>
    </row>
    <row r="721" spans="1:19" ht="14.4" customHeight="1" x14ac:dyDescent="0.3">
      <c r="A721" s="831"/>
      <c r="B721" s="832" t="s">
        <v>3397</v>
      </c>
      <c r="C721" s="832" t="s">
        <v>589</v>
      </c>
      <c r="D721" s="832" t="s">
        <v>3260</v>
      </c>
      <c r="E721" s="832" t="s">
        <v>3269</v>
      </c>
      <c r="F721" s="832" t="s">
        <v>3320</v>
      </c>
      <c r="G721" s="832" t="s">
        <v>3321</v>
      </c>
      <c r="H721" s="849">
        <v>162</v>
      </c>
      <c r="I721" s="849">
        <v>94500</v>
      </c>
      <c r="J721" s="832">
        <v>1.670102896011441</v>
      </c>
      <c r="K721" s="832">
        <v>583.33333333333337</v>
      </c>
      <c r="L721" s="849">
        <v>97</v>
      </c>
      <c r="M721" s="849">
        <v>56583.34</v>
      </c>
      <c r="N721" s="832">
        <v>1</v>
      </c>
      <c r="O721" s="832">
        <v>583.33340206185562</v>
      </c>
      <c r="P721" s="849"/>
      <c r="Q721" s="849"/>
      <c r="R721" s="837"/>
      <c r="S721" s="850"/>
    </row>
    <row r="722" spans="1:19" ht="14.4" customHeight="1" x14ac:dyDescent="0.3">
      <c r="A722" s="831"/>
      <c r="B722" s="832" t="s">
        <v>3397</v>
      </c>
      <c r="C722" s="832" t="s">
        <v>589</v>
      </c>
      <c r="D722" s="832" t="s">
        <v>3260</v>
      </c>
      <c r="E722" s="832" t="s">
        <v>3269</v>
      </c>
      <c r="F722" s="832" t="s">
        <v>3322</v>
      </c>
      <c r="G722" s="832" t="s">
        <v>3323</v>
      </c>
      <c r="H722" s="849">
        <v>21</v>
      </c>
      <c r="I722" s="849">
        <v>9800</v>
      </c>
      <c r="J722" s="832">
        <v>1.6153810650965601</v>
      </c>
      <c r="K722" s="832">
        <v>466.66666666666669</v>
      </c>
      <c r="L722" s="849">
        <v>13</v>
      </c>
      <c r="M722" s="849">
        <v>6066.68</v>
      </c>
      <c r="N722" s="832">
        <v>1</v>
      </c>
      <c r="O722" s="832">
        <v>466.66769230769233</v>
      </c>
      <c r="P722" s="849"/>
      <c r="Q722" s="849"/>
      <c r="R722" s="837"/>
      <c r="S722" s="850"/>
    </row>
    <row r="723" spans="1:19" ht="14.4" customHeight="1" x14ac:dyDescent="0.3">
      <c r="A723" s="831"/>
      <c r="B723" s="832" t="s">
        <v>3397</v>
      </c>
      <c r="C723" s="832" t="s">
        <v>589</v>
      </c>
      <c r="D723" s="832" t="s">
        <v>3260</v>
      </c>
      <c r="E723" s="832" t="s">
        <v>3269</v>
      </c>
      <c r="F723" s="832" t="s">
        <v>3327</v>
      </c>
      <c r="G723" s="832" t="s">
        <v>3328</v>
      </c>
      <c r="H723" s="849">
        <v>126</v>
      </c>
      <c r="I723" s="849">
        <v>6300</v>
      </c>
      <c r="J723" s="832">
        <v>1.2233009708737863</v>
      </c>
      <c r="K723" s="832">
        <v>50</v>
      </c>
      <c r="L723" s="849">
        <v>103</v>
      </c>
      <c r="M723" s="849">
        <v>5150</v>
      </c>
      <c r="N723" s="832">
        <v>1</v>
      </c>
      <c r="O723" s="832">
        <v>50</v>
      </c>
      <c r="P723" s="849"/>
      <c r="Q723" s="849"/>
      <c r="R723" s="837"/>
      <c r="S723" s="850"/>
    </row>
    <row r="724" spans="1:19" ht="14.4" customHeight="1" x14ac:dyDescent="0.3">
      <c r="A724" s="831"/>
      <c r="B724" s="832" t="s">
        <v>3397</v>
      </c>
      <c r="C724" s="832" t="s">
        <v>589</v>
      </c>
      <c r="D724" s="832" t="s">
        <v>3260</v>
      </c>
      <c r="E724" s="832" t="s">
        <v>3269</v>
      </c>
      <c r="F724" s="832" t="s">
        <v>3400</v>
      </c>
      <c r="G724" s="832" t="s">
        <v>3401</v>
      </c>
      <c r="H724" s="849">
        <v>2</v>
      </c>
      <c r="I724" s="849">
        <v>0</v>
      </c>
      <c r="J724" s="832"/>
      <c r="K724" s="832">
        <v>0</v>
      </c>
      <c r="L724" s="849">
        <v>8</v>
      </c>
      <c r="M724" s="849">
        <v>0</v>
      </c>
      <c r="N724" s="832"/>
      <c r="O724" s="832">
        <v>0</v>
      </c>
      <c r="P724" s="849"/>
      <c r="Q724" s="849"/>
      <c r="R724" s="837"/>
      <c r="S724" s="850"/>
    </row>
    <row r="725" spans="1:19" ht="14.4" customHeight="1" x14ac:dyDescent="0.3">
      <c r="A725" s="831"/>
      <c r="B725" s="832" t="s">
        <v>3397</v>
      </c>
      <c r="C725" s="832" t="s">
        <v>589</v>
      </c>
      <c r="D725" s="832" t="s">
        <v>3260</v>
      </c>
      <c r="E725" s="832" t="s">
        <v>3269</v>
      </c>
      <c r="F725" s="832" t="s">
        <v>3344</v>
      </c>
      <c r="G725" s="832" t="s">
        <v>3345</v>
      </c>
      <c r="H725" s="849">
        <v>710</v>
      </c>
      <c r="I725" s="849">
        <v>0</v>
      </c>
      <c r="J725" s="832"/>
      <c r="K725" s="832">
        <v>0</v>
      </c>
      <c r="L725" s="849">
        <v>566</v>
      </c>
      <c r="M725" s="849">
        <v>0</v>
      </c>
      <c r="N725" s="832"/>
      <c r="O725" s="832">
        <v>0</v>
      </c>
      <c r="P725" s="849"/>
      <c r="Q725" s="849"/>
      <c r="R725" s="837"/>
      <c r="S725" s="850"/>
    </row>
    <row r="726" spans="1:19" ht="14.4" customHeight="1" x14ac:dyDescent="0.3">
      <c r="A726" s="831"/>
      <c r="B726" s="832" t="s">
        <v>3397</v>
      </c>
      <c r="C726" s="832" t="s">
        <v>589</v>
      </c>
      <c r="D726" s="832" t="s">
        <v>3260</v>
      </c>
      <c r="E726" s="832" t="s">
        <v>3269</v>
      </c>
      <c r="F726" s="832" t="s">
        <v>3348</v>
      </c>
      <c r="G726" s="832" t="s">
        <v>3349</v>
      </c>
      <c r="H726" s="849">
        <v>2</v>
      </c>
      <c r="I726" s="849">
        <v>155.56</v>
      </c>
      <c r="J726" s="832"/>
      <c r="K726" s="832">
        <v>77.78</v>
      </c>
      <c r="L726" s="849"/>
      <c r="M726" s="849"/>
      <c r="N726" s="832"/>
      <c r="O726" s="832"/>
      <c r="P726" s="849"/>
      <c r="Q726" s="849"/>
      <c r="R726" s="837"/>
      <c r="S726" s="850"/>
    </row>
    <row r="727" spans="1:19" ht="14.4" customHeight="1" x14ac:dyDescent="0.3">
      <c r="A727" s="831"/>
      <c r="B727" s="832" t="s">
        <v>3397</v>
      </c>
      <c r="C727" s="832" t="s">
        <v>589</v>
      </c>
      <c r="D727" s="832" t="s">
        <v>3260</v>
      </c>
      <c r="E727" s="832" t="s">
        <v>3269</v>
      </c>
      <c r="F727" s="832" t="s">
        <v>3354</v>
      </c>
      <c r="G727" s="832" t="s">
        <v>3355</v>
      </c>
      <c r="H727" s="849">
        <v>34</v>
      </c>
      <c r="I727" s="849">
        <v>3022.21</v>
      </c>
      <c r="J727" s="832">
        <v>2.9090760330737617</v>
      </c>
      <c r="K727" s="832">
        <v>88.888529411764708</v>
      </c>
      <c r="L727" s="849">
        <v>11</v>
      </c>
      <c r="M727" s="849">
        <v>1038.8899999999999</v>
      </c>
      <c r="N727" s="832">
        <v>1</v>
      </c>
      <c r="O727" s="832">
        <v>94.444545454545448</v>
      </c>
      <c r="P727" s="849"/>
      <c r="Q727" s="849"/>
      <c r="R727" s="837"/>
      <c r="S727" s="850"/>
    </row>
    <row r="728" spans="1:19" ht="14.4" customHeight="1" x14ac:dyDescent="0.3">
      <c r="A728" s="831"/>
      <c r="B728" s="832" t="s">
        <v>3397</v>
      </c>
      <c r="C728" s="832" t="s">
        <v>589</v>
      </c>
      <c r="D728" s="832" t="s">
        <v>3260</v>
      </c>
      <c r="E728" s="832" t="s">
        <v>3269</v>
      </c>
      <c r="F728" s="832" t="s">
        <v>3358</v>
      </c>
      <c r="G728" s="832" t="s">
        <v>3359</v>
      </c>
      <c r="H728" s="849">
        <v>48</v>
      </c>
      <c r="I728" s="849">
        <v>4640</v>
      </c>
      <c r="J728" s="832">
        <v>1.170729738049221</v>
      </c>
      <c r="K728" s="832">
        <v>96.666666666666671</v>
      </c>
      <c r="L728" s="849">
        <v>41</v>
      </c>
      <c r="M728" s="849">
        <v>3963.34</v>
      </c>
      <c r="N728" s="832">
        <v>1</v>
      </c>
      <c r="O728" s="832">
        <v>96.666829268292688</v>
      </c>
      <c r="P728" s="849"/>
      <c r="Q728" s="849"/>
      <c r="R728" s="837"/>
      <c r="S728" s="850"/>
    </row>
    <row r="729" spans="1:19" ht="14.4" customHeight="1" x14ac:dyDescent="0.3">
      <c r="A729" s="831"/>
      <c r="B729" s="832" t="s">
        <v>3397</v>
      </c>
      <c r="C729" s="832" t="s">
        <v>589</v>
      </c>
      <c r="D729" s="832" t="s">
        <v>3260</v>
      </c>
      <c r="E729" s="832" t="s">
        <v>3269</v>
      </c>
      <c r="F729" s="832" t="s">
        <v>3366</v>
      </c>
      <c r="G729" s="832" t="s">
        <v>3367</v>
      </c>
      <c r="H729" s="849">
        <v>1</v>
      </c>
      <c r="I729" s="849">
        <v>466.67</v>
      </c>
      <c r="J729" s="832"/>
      <c r="K729" s="832">
        <v>466.67</v>
      </c>
      <c r="L729" s="849"/>
      <c r="M729" s="849"/>
      <c r="N729" s="832"/>
      <c r="O729" s="832"/>
      <c r="P729" s="849"/>
      <c r="Q729" s="849"/>
      <c r="R729" s="837"/>
      <c r="S729" s="850"/>
    </row>
    <row r="730" spans="1:19" ht="14.4" customHeight="1" x14ac:dyDescent="0.3">
      <c r="A730" s="831"/>
      <c r="B730" s="832" t="s">
        <v>3397</v>
      </c>
      <c r="C730" s="832" t="s">
        <v>589</v>
      </c>
      <c r="D730" s="832" t="s">
        <v>3260</v>
      </c>
      <c r="E730" s="832" t="s">
        <v>3269</v>
      </c>
      <c r="F730" s="832" t="s">
        <v>3368</v>
      </c>
      <c r="G730" s="832" t="s">
        <v>3369</v>
      </c>
      <c r="H730" s="849">
        <v>31</v>
      </c>
      <c r="I730" s="849">
        <v>3616.6800000000003</v>
      </c>
      <c r="J730" s="832">
        <v>0.77500230356978317</v>
      </c>
      <c r="K730" s="832">
        <v>116.66709677419355</v>
      </c>
      <c r="L730" s="849">
        <v>40</v>
      </c>
      <c r="M730" s="849">
        <v>4666.67</v>
      </c>
      <c r="N730" s="832">
        <v>1</v>
      </c>
      <c r="O730" s="832">
        <v>116.66675000000001</v>
      </c>
      <c r="P730" s="849"/>
      <c r="Q730" s="849"/>
      <c r="R730" s="837"/>
      <c r="S730" s="850"/>
    </row>
    <row r="731" spans="1:19" ht="14.4" customHeight="1" x14ac:dyDescent="0.3">
      <c r="A731" s="831"/>
      <c r="B731" s="832" t="s">
        <v>3397</v>
      </c>
      <c r="C731" s="832" t="s">
        <v>589</v>
      </c>
      <c r="D731" s="832" t="s">
        <v>3260</v>
      </c>
      <c r="E731" s="832" t="s">
        <v>3269</v>
      </c>
      <c r="F731" s="832" t="s">
        <v>3270</v>
      </c>
      <c r="G731" s="832" t="s">
        <v>3271</v>
      </c>
      <c r="H731" s="849">
        <v>729</v>
      </c>
      <c r="I731" s="849">
        <v>238950.01</v>
      </c>
      <c r="J731" s="832">
        <v>1.1639695163240447</v>
      </c>
      <c r="K731" s="832">
        <v>327.77779149519893</v>
      </c>
      <c r="L731" s="849">
        <v>596</v>
      </c>
      <c r="M731" s="849">
        <v>205288.89</v>
      </c>
      <c r="N731" s="832">
        <v>1</v>
      </c>
      <c r="O731" s="832">
        <v>344.44444630872488</v>
      </c>
      <c r="P731" s="849"/>
      <c r="Q731" s="849"/>
      <c r="R731" s="837"/>
      <c r="S731" s="850"/>
    </row>
    <row r="732" spans="1:19" ht="14.4" customHeight="1" x14ac:dyDescent="0.3">
      <c r="A732" s="831"/>
      <c r="B732" s="832" t="s">
        <v>3397</v>
      </c>
      <c r="C732" s="832" t="s">
        <v>589</v>
      </c>
      <c r="D732" s="832" t="s">
        <v>1421</v>
      </c>
      <c r="E732" s="832" t="s">
        <v>3269</v>
      </c>
      <c r="F732" s="832" t="s">
        <v>3302</v>
      </c>
      <c r="G732" s="832" t="s">
        <v>3303</v>
      </c>
      <c r="H732" s="849">
        <v>128</v>
      </c>
      <c r="I732" s="849">
        <v>9955.56</v>
      </c>
      <c r="J732" s="832">
        <v>1.1531541131869163</v>
      </c>
      <c r="K732" s="832">
        <v>77.777812499999996</v>
      </c>
      <c r="L732" s="849">
        <v>111</v>
      </c>
      <c r="M732" s="849">
        <v>8633.33</v>
      </c>
      <c r="N732" s="832">
        <v>1</v>
      </c>
      <c r="O732" s="832">
        <v>77.777747747747753</v>
      </c>
      <c r="P732" s="849">
        <v>107</v>
      </c>
      <c r="Q732" s="849">
        <v>8322.2200000000012</v>
      </c>
      <c r="R732" s="837">
        <v>0.96396407875060974</v>
      </c>
      <c r="S732" s="850">
        <v>77.777757009345805</v>
      </c>
    </row>
    <row r="733" spans="1:19" ht="14.4" customHeight="1" x14ac:dyDescent="0.3">
      <c r="A733" s="831"/>
      <c r="B733" s="832" t="s">
        <v>3397</v>
      </c>
      <c r="C733" s="832" t="s">
        <v>589</v>
      </c>
      <c r="D733" s="832" t="s">
        <v>1421</v>
      </c>
      <c r="E733" s="832" t="s">
        <v>3269</v>
      </c>
      <c r="F733" s="832" t="s">
        <v>3306</v>
      </c>
      <c r="G733" s="832" t="s">
        <v>3307</v>
      </c>
      <c r="H733" s="849">
        <v>315</v>
      </c>
      <c r="I733" s="849">
        <v>34999.99</v>
      </c>
      <c r="J733" s="832">
        <v>0.99337729360239291</v>
      </c>
      <c r="K733" s="832">
        <v>111.11107936507936</v>
      </c>
      <c r="L733" s="849">
        <v>302</v>
      </c>
      <c r="M733" s="849">
        <v>35233.33</v>
      </c>
      <c r="N733" s="832">
        <v>1</v>
      </c>
      <c r="O733" s="832">
        <v>116.66665562913907</v>
      </c>
      <c r="P733" s="849">
        <v>385</v>
      </c>
      <c r="Q733" s="849">
        <v>44916.67</v>
      </c>
      <c r="R733" s="837">
        <v>1.2748346523022376</v>
      </c>
      <c r="S733" s="850">
        <v>116.66667532467532</v>
      </c>
    </row>
    <row r="734" spans="1:19" ht="14.4" customHeight="1" x14ac:dyDescent="0.3">
      <c r="A734" s="831"/>
      <c r="B734" s="832" t="s">
        <v>3397</v>
      </c>
      <c r="C734" s="832" t="s">
        <v>589</v>
      </c>
      <c r="D734" s="832" t="s">
        <v>1421</v>
      </c>
      <c r="E734" s="832" t="s">
        <v>3269</v>
      </c>
      <c r="F734" s="832" t="s">
        <v>3318</v>
      </c>
      <c r="G734" s="832" t="s">
        <v>3319</v>
      </c>
      <c r="H734" s="849">
        <v>218</v>
      </c>
      <c r="I734" s="849">
        <v>40693.339999999997</v>
      </c>
      <c r="J734" s="832">
        <v>1.0890274437011798</v>
      </c>
      <c r="K734" s="832">
        <v>186.6666972477064</v>
      </c>
      <c r="L734" s="849">
        <v>177</v>
      </c>
      <c r="M734" s="849">
        <v>37366.68</v>
      </c>
      <c r="N734" s="832">
        <v>1</v>
      </c>
      <c r="O734" s="832">
        <v>211.11118644067795</v>
      </c>
      <c r="P734" s="849">
        <v>193</v>
      </c>
      <c r="Q734" s="849">
        <v>40744.44</v>
      </c>
      <c r="R734" s="837">
        <v>1.090394972205184</v>
      </c>
      <c r="S734" s="850">
        <v>211.11108808290157</v>
      </c>
    </row>
    <row r="735" spans="1:19" ht="14.4" customHeight="1" x14ac:dyDescent="0.3">
      <c r="A735" s="831"/>
      <c r="B735" s="832" t="s">
        <v>3397</v>
      </c>
      <c r="C735" s="832" t="s">
        <v>589</v>
      </c>
      <c r="D735" s="832" t="s">
        <v>1421</v>
      </c>
      <c r="E735" s="832" t="s">
        <v>3269</v>
      </c>
      <c r="F735" s="832" t="s">
        <v>3320</v>
      </c>
      <c r="G735" s="832" t="s">
        <v>3321</v>
      </c>
      <c r="H735" s="849">
        <v>31</v>
      </c>
      <c r="I735" s="849">
        <v>18083.34</v>
      </c>
      <c r="J735" s="832">
        <v>0.72093030672948666</v>
      </c>
      <c r="K735" s="832">
        <v>583.33354838709681</v>
      </c>
      <c r="L735" s="849">
        <v>43</v>
      </c>
      <c r="M735" s="849">
        <v>25083.339999999997</v>
      </c>
      <c r="N735" s="832">
        <v>1</v>
      </c>
      <c r="O735" s="832">
        <v>583.33348837209292</v>
      </c>
      <c r="P735" s="849">
        <v>47</v>
      </c>
      <c r="Q735" s="849">
        <v>27416.68</v>
      </c>
      <c r="R735" s="837">
        <v>1.0930234968708317</v>
      </c>
      <c r="S735" s="850">
        <v>583.33361702127661</v>
      </c>
    </row>
    <row r="736" spans="1:19" ht="14.4" customHeight="1" x14ac:dyDescent="0.3">
      <c r="A736" s="831"/>
      <c r="B736" s="832" t="s">
        <v>3397</v>
      </c>
      <c r="C736" s="832" t="s">
        <v>589</v>
      </c>
      <c r="D736" s="832" t="s">
        <v>1421</v>
      </c>
      <c r="E736" s="832" t="s">
        <v>3269</v>
      </c>
      <c r="F736" s="832" t="s">
        <v>3322</v>
      </c>
      <c r="G736" s="832" t="s">
        <v>3323</v>
      </c>
      <c r="H736" s="849">
        <v>25</v>
      </c>
      <c r="I736" s="849">
        <v>11666.68</v>
      </c>
      <c r="J736" s="832">
        <v>1.1904787657946589</v>
      </c>
      <c r="K736" s="832">
        <v>466.66720000000004</v>
      </c>
      <c r="L736" s="849">
        <v>21</v>
      </c>
      <c r="M736" s="849">
        <v>9799.99</v>
      </c>
      <c r="N736" s="832">
        <v>1</v>
      </c>
      <c r="O736" s="832">
        <v>466.66619047619048</v>
      </c>
      <c r="P736" s="849">
        <v>23</v>
      </c>
      <c r="Q736" s="849">
        <v>10733.33</v>
      </c>
      <c r="R736" s="837">
        <v>1.0952388726927273</v>
      </c>
      <c r="S736" s="850">
        <v>466.66652173913042</v>
      </c>
    </row>
    <row r="737" spans="1:19" ht="14.4" customHeight="1" x14ac:dyDescent="0.3">
      <c r="A737" s="831"/>
      <c r="B737" s="832" t="s">
        <v>3397</v>
      </c>
      <c r="C737" s="832" t="s">
        <v>589</v>
      </c>
      <c r="D737" s="832" t="s">
        <v>1421</v>
      </c>
      <c r="E737" s="832" t="s">
        <v>3269</v>
      </c>
      <c r="F737" s="832" t="s">
        <v>3324</v>
      </c>
      <c r="G737" s="832" t="s">
        <v>3323</v>
      </c>
      <c r="H737" s="849">
        <v>2</v>
      </c>
      <c r="I737" s="849">
        <v>2000</v>
      </c>
      <c r="J737" s="832">
        <v>0.66666666666666663</v>
      </c>
      <c r="K737" s="832">
        <v>1000</v>
      </c>
      <c r="L737" s="849">
        <v>3</v>
      </c>
      <c r="M737" s="849">
        <v>3000</v>
      </c>
      <c r="N737" s="832">
        <v>1</v>
      </c>
      <c r="O737" s="832">
        <v>1000</v>
      </c>
      <c r="P737" s="849">
        <v>2</v>
      </c>
      <c r="Q737" s="849">
        <v>2000</v>
      </c>
      <c r="R737" s="837">
        <v>0.66666666666666663</v>
      </c>
      <c r="S737" s="850">
        <v>1000</v>
      </c>
    </row>
    <row r="738" spans="1:19" ht="14.4" customHeight="1" x14ac:dyDescent="0.3">
      <c r="A738" s="831"/>
      <c r="B738" s="832" t="s">
        <v>3397</v>
      </c>
      <c r="C738" s="832" t="s">
        <v>589</v>
      </c>
      <c r="D738" s="832" t="s">
        <v>1421</v>
      </c>
      <c r="E738" s="832" t="s">
        <v>3269</v>
      </c>
      <c r="F738" s="832" t="s">
        <v>3325</v>
      </c>
      <c r="G738" s="832" t="s">
        <v>3326</v>
      </c>
      <c r="H738" s="849"/>
      <c r="I738" s="849"/>
      <c r="J738" s="832"/>
      <c r="K738" s="832"/>
      <c r="L738" s="849"/>
      <c r="M738" s="849"/>
      <c r="N738" s="832"/>
      <c r="O738" s="832"/>
      <c r="P738" s="849">
        <v>3</v>
      </c>
      <c r="Q738" s="849">
        <v>2000</v>
      </c>
      <c r="R738" s="837"/>
      <c r="S738" s="850">
        <v>666.66666666666663</v>
      </c>
    </row>
    <row r="739" spans="1:19" ht="14.4" customHeight="1" x14ac:dyDescent="0.3">
      <c r="A739" s="831"/>
      <c r="B739" s="832" t="s">
        <v>3397</v>
      </c>
      <c r="C739" s="832" t="s">
        <v>589</v>
      </c>
      <c r="D739" s="832" t="s">
        <v>1421</v>
      </c>
      <c r="E739" s="832" t="s">
        <v>3269</v>
      </c>
      <c r="F739" s="832" t="s">
        <v>3327</v>
      </c>
      <c r="G739" s="832" t="s">
        <v>3328</v>
      </c>
      <c r="H739" s="849">
        <v>193</v>
      </c>
      <c r="I739" s="849">
        <v>9650</v>
      </c>
      <c r="J739" s="832">
        <v>1.0432432432432432</v>
      </c>
      <c r="K739" s="832">
        <v>50</v>
      </c>
      <c r="L739" s="849">
        <v>185</v>
      </c>
      <c r="M739" s="849">
        <v>9250</v>
      </c>
      <c r="N739" s="832">
        <v>1</v>
      </c>
      <c r="O739" s="832">
        <v>50</v>
      </c>
      <c r="P739" s="849">
        <v>168</v>
      </c>
      <c r="Q739" s="849">
        <v>8400</v>
      </c>
      <c r="R739" s="837">
        <v>0.90810810810810816</v>
      </c>
      <c r="S739" s="850">
        <v>50</v>
      </c>
    </row>
    <row r="740" spans="1:19" ht="14.4" customHeight="1" x14ac:dyDescent="0.3">
      <c r="A740" s="831"/>
      <c r="B740" s="832" t="s">
        <v>3397</v>
      </c>
      <c r="C740" s="832" t="s">
        <v>589</v>
      </c>
      <c r="D740" s="832" t="s">
        <v>1421</v>
      </c>
      <c r="E740" s="832" t="s">
        <v>3269</v>
      </c>
      <c r="F740" s="832" t="s">
        <v>3332</v>
      </c>
      <c r="G740" s="832" t="s">
        <v>3333</v>
      </c>
      <c r="H740" s="849">
        <v>5</v>
      </c>
      <c r="I740" s="849">
        <v>505.56</v>
      </c>
      <c r="J740" s="832">
        <v>1.6666996340619129</v>
      </c>
      <c r="K740" s="832">
        <v>101.11199999999999</v>
      </c>
      <c r="L740" s="849">
        <v>3</v>
      </c>
      <c r="M740" s="849">
        <v>303.33</v>
      </c>
      <c r="N740" s="832">
        <v>1</v>
      </c>
      <c r="O740" s="832">
        <v>101.11</v>
      </c>
      <c r="P740" s="849">
        <v>2</v>
      </c>
      <c r="Q740" s="849">
        <v>202.22</v>
      </c>
      <c r="R740" s="837">
        <v>0.66666666666666674</v>
      </c>
      <c r="S740" s="850">
        <v>101.11</v>
      </c>
    </row>
    <row r="741" spans="1:19" ht="14.4" customHeight="1" x14ac:dyDescent="0.3">
      <c r="A741" s="831"/>
      <c r="B741" s="832" t="s">
        <v>3397</v>
      </c>
      <c r="C741" s="832" t="s">
        <v>589</v>
      </c>
      <c r="D741" s="832" t="s">
        <v>1421</v>
      </c>
      <c r="E741" s="832" t="s">
        <v>3269</v>
      </c>
      <c r="F741" s="832" t="s">
        <v>3400</v>
      </c>
      <c r="G741" s="832" t="s">
        <v>3401</v>
      </c>
      <c r="H741" s="849">
        <v>13</v>
      </c>
      <c r="I741" s="849">
        <v>0</v>
      </c>
      <c r="J741" s="832"/>
      <c r="K741" s="832">
        <v>0</v>
      </c>
      <c r="L741" s="849">
        <v>6</v>
      </c>
      <c r="M741" s="849">
        <v>0</v>
      </c>
      <c r="N741" s="832"/>
      <c r="O741" s="832">
        <v>0</v>
      </c>
      <c r="P741" s="849">
        <v>2</v>
      </c>
      <c r="Q741" s="849">
        <v>0</v>
      </c>
      <c r="R741" s="837"/>
      <c r="S741" s="850">
        <v>0</v>
      </c>
    </row>
    <row r="742" spans="1:19" ht="14.4" customHeight="1" x14ac:dyDescent="0.3">
      <c r="A742" s="831"/>
      <c r="B742" s="832" t="s">
        <v>3397</v>
      </c>
      <c r="C742" s="832" t="s">
        <v>589</v>
      </c>
      <c r="D742" s="832" t="s">
        <v>1421</v>
      </c>
      <c r="E742" s="832" t="s">
        <v>3269</v>
      </c>
      <c r="F742" s="832" t="s">
        <v>3344</v>
      </c>
      <c r="G742" s="832" t="s">
        <v>3345</v>
      </c>
      <c r="H742" s="849">
        <v>915</v>
      </c>
      <c r="I742" s="849">
        <v>0</v>
      </c>
      <c r="J742" s="832"/>
      <c r="K742" s="832">
        <v>0</v>
      </c>
      <c r="L742" s="849">
        <v>917</v>
      </c>
      <c r="M742" s="849">
        <v>0</v>
      </c>
      <c r="N742" s="832"/>
      <c r="O742" s="832">
        <v>0</v>
      </c>
      <c r="P742" s="849">
        <v>970</v>
      </c>
      <c r="Q742" s="849">
        <v>0</v>
      </c>
      <c r="R742" s="837"/>
      <c r="S742" s="850">
        <v>0</v>
      </c>
    </row>
    <row r="743" spans="1:19" ht="14.4" customHeight="1" x14ac:dyDescent="0.3">
      <c r="A743" s="831"/>
      <c r="B743" s="832" t="s">
        <v>3397</v>
      </c>
      <c r="C743" s="832" t="s">
        <v>589</v>
      </c>
      <c r="D743" s="832" t="s">
        <v>1421</v>
      </c>
      <c r="E743" s="832" t="s">
        <v>3269</v>
      </c>
      <c r="F743" s="832" t="s">
        <v>3346</v>
      </c>
      <c r="G743" s="832" t="s">
        <v>3347</v>
      </c>
      <c r="H743" s="849"/>
      <c r="I743" s="849"/>
      <c r="J743" s="832"/>
      <c r="K743" s="832"/>
      <c r="L743" s="849"/>
      <c r="M743" s="849"/>
      <c r="N743" s="832"/>
      <c r="O743" s="832"/>
      <c r="P743" s="849">
        <v>3</v>
      </c>
      <c r="Q743" s="849">
        <v>176.67000000000002</v>
      </c>
      <c r="R743" s="837"/>
      <c r="S743" s="850">
        <v>58.890000000000008</v>
      </c>
    </row>
    <row r="744" spans="1:19" ht="14.4" customHeight="1" x14ac:dyDescent="0.3">
      <c r="A744" s="831"/>
      <c r="B744" s="832" t="s">
        <v>3397</v>
      </c>
      <c r="C744" s="832" t="s">
        <v>589</v>
      </c>
      <c r="D744" s="832" t="s">
        <v>1421</v>
      </c>
      <c r="E744" s="832" t="s">
        <v>3269</v>
      </c>
      <c r="F744" s="832" t="s">
        <v>3348</v>
      </c>
      <c r="G744" s="832" t="s">
        <v>3349</v>
      </c>
      <c r="H744" s="849">
        <v>5</v>
      </c>
      <c r="I744" s="849">
        <v>388.89</v>
      </c>
      <c r="J744" s="832">
        <v>1</v>
      </c>
      <c r="K744" s="832">
        <v>77.777999999999992</v>
      </c>
      <c r="L744" s="849">
        <v>5</v>
      </c>
      <c r="M744" s="849">
        <v>388.89</v>
      </c>
      <c r="N744" s="832">
        <v>1</v>
      </c>
      <c r="O744" s="832">
        <v>77.777999999999992</v>
      </c>
      <c r="P744" s="849">
        <v>10</v>
      </c>
      <c r="Q744" s="849">
        <v>777.78</v>
      </c>
      <c r="R744" s="837">
        <v>2</v>
      </c>
      <c r="S744" s="850">
        <v>77.777999999999992</v>
      </c>
    </row>
    <row r="745" spans="1:19" ht="14.4" customHeight="1" x14ac:dyDescent="0.3">
      <c r="A745" s="831"/>
      <c r="B745" s="832" t="s">
        <v>3397</v>
      </c>
      <c r="C745" s="832" t="s">
        <v>589</v>
      </c>
      <c r="D745" s="832" t="s">
        <v>1421</v>
      </c>
      <c r="E745" s="832" t="s">
        <v>3269</v>
      </c>
      <c r="F745" s="832" t="s">
        <v>3354</v>
      </c>
      <c r="G745" s="832" t="s">
        <v>3355</v>
      </c>
      <c r="H745" s="849">
        <v>322</v>
      </c>
      <c r="I745" s="849">
        <v>28622.230000000003</v>
      </c>
      <c r="J745" s="832">
        <v>0.90196112415558038</v>
      </c>
      <c r="K745" s="832">
        <v>88.888913043478269</v>
      </c>
      <c r="L745" s="849">
        <v>336</v>
      </c>
      <c r="M745" s="849">
        <v>31733.329999999998</v>
      </c>
      <c r="N745" s="832">
        <v>1</v>
      </c>
      <c r="O745" s="832">
        <v>94.44443452380952</v>
      </c>
      <c r="P745" s="849">
        <v>354</v>
      </c>
      <c r="Q745" s="849">
        <v>33433.33</v>
      </c>
      <c r="R745" s="837">
        <v>1.0535714341986802</v>
      </c>
      <c r="S745" s="850">
        <v>94.444435028248591</v>
      </c>
    </row>
    <row r="746" spans="1:19" ht="14.4" customHeight="1" x14ac:dyDescent="0.3">
      <c r="A746" s="831"/>
      <c r="B746" s="832" t="s">
        <v>3397</v>
      </c>
      <c r="C746" s="832" t="s">
        <v>589</v>
      </c>
      <c r="D746" s="832" t="s">
        <v>1421</v>
      </c>
      <c r="E746" s="832" t="s">
        <v>3269</v>
      </c>
      <c r="F746" s="832" t="s">
        <v>3358</v>
      </c>
      <c r="G746" s="832" t="s">
        <v>3359</v>
      </c>
      <c r="H746" s="849">
        <v>82</v>
      </c>
      <c r="I746" s="849">
        <v>7926.68</v>
      </c>
      <c r="J746" s="832">
        <v>0.89130517893164996</v>
      </c>
      <c r="K746" s="832">
        <v>96.666829268292688</v>
      </c>
      <c r="L746" s="849">
        <v>92</v>
      </c>
      <c r="M746" s="849">
        <v>8893.34</v>
      </c>
      <c r="N746" s="832">
        <v>1</v>
      </c>
      <c r="O746" s="832">
        <v>96.666739130434777</v>
      </c>
      <c r="P746" s="849">
        <v>71</v>
      </c>
      <c r="Q746" s="849">
        <v>6863.33</v>
      </c>
      <c r="R746" s="837">
        <v>0.77173817710781323</v>
      </c>
      <c r="S746" s="850">
        <v>96.66661971830986</v>
      </c>
    </row>
    <row r="747" spans="1:19" ht="14.4" customHeight="1" x14ac:dyDescent="0.3">
      <c r="A747" s="831"/>
      <c r="B747" s="832" t="s">
        <v>3397</v>
      </c>
      <c r="C747" s="832" t="s">
        <v>589</v>
      </c>
      <c r="D747" s="832" t="s">
        <v>1421</v>
      </c>
      <c r="E747" s="832" t="s">
        <v>3269</v>
      </c>
      <c r="F747" s="832" t="s">
        <v>3360</v>
      </c>
      <c r="G747" s="832" t="s">
        <v>3361</v>
      </c>
      <c r="H747" s="849">
        <v>1</v>
      </c>
      <c r="I747" s="849">
        <v>333.33</v>
      </c>
      <c r="J747" s="832">
        <v>0.24999812499531249</v>
      </c>
      <c r="K747" s="832">
        <v>333.33</v>
      </c>
      <c r="L747" s="849">
        <v>4</v>
      </c>
      <c r="M747" s="849">
        <v>1333.33</v>
      </c>
      <c r="N747" s="832">
        <v>1</v>
      </c>
      <c r="O747" s="832">
        <v>333.33249999999998</v>
      </c>
      <c r="P747" s="849"/>
      <c r="Q747" s="849"/>
      <c r="R747" s="837"/>
      <c r="S747" s="850"/>
    </row>
    <row r="748" spans="1:19" ht="14.4" customHeight="1" x14ac:dyDescent="0.3">
      <c r="A748" s="831"/>
      <c r="B748" s="832" t="s">
        <v>3397</v>
      </c>
      <c r="C748" s="832" t="s">
        <v>589</v>
      </c>
      <c r="D748" s="832" t="s">
        <v>1421</v>
      </c>
      <c r="E748" s="832" t="s">
        <v>3269</v>
      </c>
      <c r="F748" s="832" t="s">
        <v>3364</v>
      </c>
      <c r="G748" s="832" t="s">
        <v>3365</v>
      </c>
      <c r="H748" s="849">
        <v>9</v>
      </c>
      <c r="I748" s="849">
        <v>11550</v>
      </c>
      <c r="J748" s="832">
        <v>1.5</v>
      </c>
      <c r="K748" s="832">
        <v>1283.3333333333333</v>
      </c>
      <c r="L748" s="849">
        <v>6</v>
      </c>
      <c r="M748" s="849">
        <v>7700</v>
      </c>
      <c r="N748" s="832">
        <v>1</v>
      </c>
      <c r="O748" s="832">
        <v>1283.3333333333333</v>
      </c>
      <c r="P748" s="849">
        <v>14</v>
      </c>
      <c r="Q748" s="849">
        <v>17966.669999999998</v>
      </c>
      <c r="R748" s="837">
        <v>2.3333337662337659</v>
      </c>
      <c r="S748" s="850">
        <v>1283.3335714285713</v>
      </c>
    </row>
    <row r="749" spans="1:19" ht="14.4" customHeight="1" x14ac:dyDescent="0.3">
      <c r="A749" s="831"/>
      <c r="B749" s="832" t="s">
        <v>3397</v>
      </c>
      <c r="C749" s="832" t="s">
        <v>589</v>
      </c>
      <c r="D749" s="832" t="s">
        <v>1421</v>
      </c>
      <c r="E749" s="832" t="s">
        <v>3269</v>
      </c>
      <c r="F749" s="832" t="s">
        <v>3366</v>
      </c>
      <c r="G749" s="832" t="s">
        <v>3367</v>
      </c>
      <c r="H749" s="849">
        <v>5</v>
      </c>
      <c r="I749" s="849">
        <v>2333.33</v>
      </c>
      <c r="J749" s="832">
        <v>1.2499959821500317</v>
      </c>
      <c r="K749" s="832">
        <v>466.666</v>
      </c>
      <c r="L749" s="849">
        <v>4</v>
      </c>
      <c r="M749" s="849">
        <v>1866.67</v>
      </c>
      <c r="N749" s="832">
        <v>1</v>
      </c>
      <c r="O749" s="832">
        <v>466.66750000000002</v>
      </c>
      <c r="P749" s="849">
        <v>3</v>
      </c>
      <c r="Q749" s="849">
        <v>1400.01</v>
      </c>
      <c r="R749" s="837">
        <v>0.75000401784996806</v>
      </c>
      <c r="S749" s="850">
        <v>466.67</v>
      </c>
    </row>
    <row r="750" spans="1:19" ht="14.4" customHeight="1" x14ac:dyDescent="0.3">
      <c r="A750" s="831"/>
      <c r="B750" s="832" t="s">
        <v>3397</v>
      </c>
      <c r="C750" s="832" t="s">
        <v>589</v>
      </c>
      <c r="D750" s="832" t="s">
        <v>1421</v>
      </c>
      <c r="E750" s="832" t="s">
        <v>3269</v>
      </c>
      <c r="F750" s="832" t="s">
        <v>3368</v>
      </c>
      <c r="G750" s="832" t="s">
        <v>3369</v>
      </c>
      <c r="H750" s="849">
        <v>88</v>
      </c>
      <c r="I750" s="849">
        <v>10266.67</v>
      </c>
      <c r="J750" s="832">
        <v>0.9565223467460704</v>
      </c>
      <c r="K750" s="832">
        <v>116.66670454545455</v>
      </c>
      <c r="L750" s="849">
        <v>92</v>
      </c>
      <c r="M750" s="849">
        <v>10733.33</v>
      </c>
      <c r="N750" s="832">
        <v>1</v>
      </c>
      <c r="O750" s="832">
        <v>116.6666304347826</v>
      </c>
      <c r="P750" s="849">
        <v>111</v>
      </c>
      <c r="Q750" s="849">
        <v>12950</v>
      </c>
      <c r="R750" s="837">
        <v>1.2065221138267435</v>
      </c>
      <c r="S750" s="850">
        <v>116.66666666666667</v>
      </c>
    </row>
    <row r="751" spans="1:19" ht="14.4" customHeight="1" x14ac:dyDescent="0.3">
      <c r="A751" s="831"/>
      <c r="B751" s="832" t="s">
        <v>3397</v>
      </c>
      <c r="C751" s="832" t="s">
        <v>589</v>
      </c>
      <c r="D751" s="832" t="s">
        <v>1421</v>
      </c>
      <c r="E751" s="832" t="s">
        <v>3269</v>
      </c>
      <c r="F751" s="832" t="s">
        <v>3270</v>
      </c>
      <c r="G751" s="832" t="s">
        <v>3271</v>
      </c>
      <c r="H751" s="849">
        <v>955</v>
      </c>
      <c r="I751" s="849">
        <v>313027.77</v>
      </c>
      <c r="J751" s="832">
        <v>0.94764369772036527</v>
      </c>
      <c r="K751" s="832">
        <v>327.77776963350789</v>
      </c>
      <c r="L751" s="849">
        <v>959</v>
      </c>
      <c r="M751" s="849">
        <v>330322.22000000003</v>
      </c>
      <c r="N751" s="832">
        <v>1</v>
      </c>
      <c r="O751" s="832">
        <v>344.44444212721589</v>
      </c>
      <c r="P751" s="849">
        <v>996</v>
      </c>
      <c r="Q751" s="849">
        <v>343066.67</v>
      </c>
      <c r="R751" s="837">
        <v>1.0385818731782559</v>
      </c>
      <c r="S751" s="850">
        <v>344.44444779116463</v>
      </c>
    </row>
    <row r="752" spans="1:19" ht="14.4" customHeight="1" x14ac:dyDescent="0.3">
      <c r="A752" s="831"/>
      <c r="B752" s="832" t="s">
        <v>3397</v>
      </c>
      <c r="C752" s="832" t="s">
        <v>589</v>
      </c>
      <c r="D752" s="832" t="s">
        <v>1421</v>
      </c>
      <c r="E752" s="832" t="s">
        <v>3269</v>
      </c>
      <c r="F752" s="832" t="s">
        <v>3372</v>
      </c>
      <c r="G752" s="832" t="s">
        <v>3373</v>
      </c>
      <c r="H752" s="849">
        <v>0</v>
      </c>
      <c r="I752" s="849">
        <v>0</v>
      </c>
      <c r="J752" s="832"/>
      <c r="K752" s="832"/>
      <c r="L752" s="849"/>
      <c r="M752" s="849"/>
      <c r="N752" s="832"/>
      <c r="O752" s="832"/>
      <c r="P752" s="849"/>
      <c r="Q752" s="849"/>
      <c r="R752" s="837"/>
      <c r="S752" s="850"/>
    </row>
    <row r="753" spans="1:19" ht="14.4" customHeight="1" x14ac:dyDescent="0.3">
      <c r="A753" s="831"/>
      <c r="B753" s="832" t="s">
        <v>3397</v>
      </c>
      <c r="C753" s="832" t="s">
        <v>589</v>
      </c>
      <c r="D753" s="832" t="s">
        <v>3261</v>
      </c>
      <c r="E753" s="832" t="s">
        <v>3269</v>
      </c>
      <c r="F753" s="832" t="s">
        <v>3306</v>
      </c>
      <c r="G753" s="832" t="s">
        <v>3307</v>
      </c>
      <c r="H753" s="849">
        <v>1</v>
      </c>
      <c r="I753" s="849">
        <v>111.11</v>
      </c>
      <c r="J753" s="832"/>
      <c r="K753" s="832">
        <v>111.11</v>
      </c>
      <c r="L753" s="849"/>
      <c r="M753" s="849"/>
      <c r="N753" s="832"/>
      <c r="O753" s="832"/>
      <c r="P753" s="849"/>
      <c r="Q753" s="849"/>
      <c r="R753" s="837"/>
      <c r="S753" s="850"/>
    </row>
    <row r="754" spans="1:19" ht="14.4" customHeight="1" x14ac:dyDescent="0.3">
      <c r="A754" s="831"/>
      <c r="B754" s="832" t="s">
        <v>3397</v>
      </c>
      <c r="C754" s="832" t="s">
        <v>589</v>
      </c>
      <c r="D754" s="832" t="s">
        <v>3261</v>
      </c>
      <c r="E754" s="832" t="s">
        <v>3269</v>
      </c>
      <c r="F754" s="832" t="s">
        <v>3344</v>
      </c>
      <c r="G754" s="832" t="s">
        <v>3345</v>
      </c>
      <c r="H754" s="849">
        <v>1</v>
      </c>
      <c r="I754" s="849">
        <v>0</v>
      </c>
      <c r="J754" s="832"/>
      <c r="K754" s="832">
        <v>0</v>
      </c>
      <c r="L754" s="849"/>
      <c r="M754" s="849"/>
      <c r="N754" s="832"/>
      <c r="O754" s="832"/>
      <c r="P754" s="849"/>
      <c r="Q754" s="849"/>
      <c r="R754" s="837"/>
      <c r="S754" s="850"/>
    </row>
    <row r="755" spans="1:19" ht="14.4" customHeight="1" x14ac:dyDescent="0.3">
      <c r="A755" s="831"/>
      <c r="B755" s="832" t="s">
        <v>3397</v>
      </c>
      <c r="C755" s="832" t="s">
        <v>589</v>
      </c>
      <c r="D755" s="832" t="s">
        <v>3261</v>
      </c>
      <c r="E755" s="832" t="s">
        <v>3269</v>
      </c>
      <c r="F755" s="832" t="s">
        <v>3270</v>
      </c>
      <c r="G755" s="832" t="s">
        <v>3271</v>
      </c>
      <c r="H755" s="849">
        <v>1</v>
      </c>
      <c r="I755" s="849">
        <v>327.78</v>
      </c>
      <c r="J755" s="832"/>
      <c r="K755" s="832">
        <v>327.78</v>
      </c>
      <c r="L755" s="849"/>
      <c r="M755" s="849"/>
      <c r="N755" s="832"/>
      <c r="O755" s="832"/>
      <c r="P755" s="849"/>
      <c r="Q755" s="849"/>
      <c r="R755" s="837"/>
      <c r="S755" s="850"/>
    </row>
    <row r="756" spans="1:19" ht="14.4" customHeight="1" x14ac:dyDescent="0.3">
      <c r="A756" s="831"/>
      <c r="B756" s="832" t="s">
        <v>3397</v>
      </c>
      <c r="C756" s="832" t="s">
        <v>589</v>
      </c>
      <c r="D756" s="832" t="s">
        <v>1422</v>
      </c>
      <c r="E756" s="832" t="s">
        <v>3269</v>
      </c>
      <c r="F756" s="832" t="s">
        <v>3302</v>
      </c>
      <c r="G756" s="832" t="s">
        <v>3303</v>
      </c>
      <c r="H756" s="849">
        <v>13</v>
      </c>
      <c r="I756" s="849">
        <v>1011.12</v>
      </c>
      <c r="J756" s="832">
        <v>1.4444365080498851</v>
      </c>
      <c r="K756" s="832">
        <v>77.778461538461542</v>
      </c>
      <c r="L756" s="849">
        <v>9</v>
      </c>
      <c r="M756" s="849">
        <v>700.01</v>
      </c>
      <c r="N756" s="832">
        <v>1</v>
      </c>
      <c r="O756" s="832">
        <v>77.778888888888886</v>
      </c>
      <c r="P756" s="849">
        <v>4</v>
      </c>
      <c r="Q756" s="849">
        <v>311.12</v>
      </c>
      <c r="R756" s="837">
        <v>0.44445079356009198</v>
      </c>
      <c r="S756" s="850">
        <v>77.78</v>
      </c>
    </row>
    <row r="757" spans="1:19" ht="14.4" customHeight="1" x14ac:dyDescent="0.3">
      <c r="A757" s="831"/>
      <c r="B757" s="832" t="s">
        <v>3397</v>
      </c>
      <c r="C757" s="832" t="s">
        <v>589</v>
      </c>
      <c r="D757" s="832" t="s">
        <v>1422</v>
      </c>
      <c r="E757" s="832" t="s">
        <v>3269</v>
      </c>
      <c r="F757" s="832" t="s">
        <v>3306</v>
      </c>
      <c r="G757" s="832" t="s">
        <v>3307</v>
      </c>
      <c r="H757" s="849">
        <v>156</v>
      </c>
      <c r="I757" s="849">
        <v>17333.32</v>
      </c>
      <c r="J757" s="832">
        <v>0.98391636099010826</v>
      </c>
      <c r="K757" s="832">
        <v>111.11102564102563</v>
      </c>
      <c r="L757" s="849">
        <v>151</v>
      </c>
      <c r="M757" s="849">
        <v>17616.66</v>
      </c>
      <c r="N757" s="832">
        <v>1</v>
      </c>
      <c r="O757" s="832">
        <v>116.66662251655629</v>
      </c>
      <c r="P757" s="849">
        <v>163</v>
      </c>
      <c r="Q757" s="849">
        <v>19016.66</v>
      </c>
      <c r="R757" s="837">
        <v>1.0794702287493769</v>
      </c>
      <c r="S757" s="850">
        <v>116.66662576687116</v>
      </c>
    </row>
    <row r="758" spans="1:19" ht="14.4" customHeight="1" x14ac:dyDescent="0.3">
      <c r="A758" s="831"/>
      <c r="B758" s="832" t="s">
        <v>3397</v>
      </c>
      <c r="C758" s="832" t="s">
        <v>589</v>
      </c>
      <c r="D758" s="832" t="s">
        <v>1422</v>
      </c>
      <c r="E758" s="832" t="s">
        <v>3269</v>
      </c>
      <c r="F758" s="832" t="s">
        <v>3318</v>
      </c>
      <c r="G758" s="832" t="s">
        <v>3319</v>
      </c>
      <c r="H758" s="849">
        <v>8</v>
      </c>
      <c r="I758" s="849">
        <v>1493.3500000000001</v>
      </c>
      <c r="J758" s="832">
        <v>0.2210552804730925</v>
      </c>
      <c r="K758" s="832">
        <v>186.66875000000002</v>
      </c>
      <c r="L758" s="849">
        <v>32</v>
      </c>
      <c r="M758" s="849">
        <v>6755.55</v>
      </c>
      <c r="N758" s="832">
        <v>1</v>
      </c>
      <c r="O758" s="832">
        <v>211.11093750000001</v>
      </c>
      <c r="P758" s="849">
        <v>11</v>
      </c>
      <c r="Q758" s="849">
        <v>2322.2200000000003</v>
      </c>
      <c r="R758" s="837">
        <v>0.34374995374173828</v>
      </c>
      <c r="S758" s="850">
        <v>211.1109090909091</v>
      </c>
    </row>
    <row r="759" spans="1:19" ht="14.4" customHeight="1" x14ac:dyDescent="0.3">
      <c r="A759" s="831"/>
      <c r="B759" s="832" t="s">
        <v>3397</v>
      </c>
      <c r="C759" s="832" t="s">
        <v>589</v>
      </c>
      <c r="D759" s="832" t="s">
        <v>1422</v>
      </c>
      <c r="E759" s="832" t="s">
        <v>3269</v>
      </c>
      <c r="F759" s="832" t="s">
        <v>3320</v>
      </c>
      <c r="G759" s="832" t="s">
        <v>3321</v>
      </c>
      <c r="H759" s="849">
        <v>81</v>
      </c>
      <c r="I759" s="849">
        <v>47250</v>
      </c>
      <c r="J759" s="832">
        <v>1.157142384839843</v>
      </c>
      <c r="K759" s="832">
        <v>583.33333333333337</v>
      </c>
      <c r="L759" s="849">
        <v>70</v>
      </c>
      <c r="M759" s="849">
        <v>40833.35</v>
      </c>
      <c r="N759" s="832">
        <v>1</v>
      </c>
      <c r="O759" s="832">
        <v>583.33357142857142</v>
      </c>
      <c r="P759" s="849">
        <v>61</v>
      </c>
      <c r="Q759" s="849">
        <v>35583.33</v>
      </c>
      <c r="R759" s="837">
        <v>0.87142813411096576</v>
      </c>
      <c r="S759" s="850">
        <v>583.33327868852462</v>
      </c>
    </row>
    <row r="760" spans="1:19" ht="14.4" customHeight="1" x14ac:dyDescent="0.3">
      <c r="A760" s="831"/>
      <c r="B760" s="832" t="s">
        <v>3397</v>
      </c>
      <c r="C760" s="832" t="s">
        <v>589</v>
      </c>
      <c r="D760" s="832" t="s">
        <v>1422</v>
      </c>
      <c r="E760" s="832" t="s">
        <v>3269</v>
      </c>
      <c r="F760" s="832" t="s">
        <v>3322</v>
      </c>
      <c r="G760" s="832" t="s">
        <v>3323</v>
      </c>
      <c r="H760" s="849">
        <v>19</v>
      </c>
      <c r="I760" s="849">
        <v>8866.67</v>
      </c>
      <c r="J760" s="832">
        <v>1.1176465397928237</v>
      </c>
      <c r="K760" s="832">
        <v>466.66684210526319</v>
      </c>
      <c r="L760" s="849">
        <v>17</v>
      </c>
      <c r="M760" s="849">
        <v>7933.34</v>
      </c>
      <c r="N760" s="832">
        <v>1</v>
      </c>
      <c r="O760" s="832">
        <v>466.66705882352943</v>
      </c>
      <c r="P760" s="849">
        <v>12</v>
      </c>
      <c r="Q760" s="849">
        <v>5600</v>
      </c>
      <c r="R760" s="837">
        <v>0.70588175976322709</v>
      </c>
      <c r="S760" s="850">
        <v>466.66666666666669</v>
      </c>
    </row>
    <row r="761" spans="1:19" ht="14.4" customHeight="1" x14ac:dyDescent="0.3">
      <c r="A761" s="831"/>
      <c r="B761" s="832" t="s">
        <v>3397</v>
      </c>
      <c r="C761" s="832" t="s">
        <v>589</v>
      </c>
      <c r="D761" s="832" t="s">
        <v>1422</v>
      </c>
      <c r="E761" s="832" t="s">
        <v>3269</v>
      </c>
      <c r="F761" s="832" t="s">
        <v>3327</v>
      </c>
      <c r="G761" s="832" t="s">
        <v>3328</v>
      </c>
      <c r="H761" s="849">
        <v>207</v>
      </c>
      <c r="I761" s="849">
        <v>10350</v>
      </c>
      <c r="J761" s="832">
        <v>0.89610389610389607</v>
      </c>
      <c r="K761" s="832">
        <v>50</v>
      </c>
      <c r="L761" s="849">
        <v>231</v>
      </c>
      <c r="M761" s="849">
        <v>11550</v>
      </c>
      <c r="N761" s="832">
        <v>1</v>
      </c>
      <c r="O761" s="832">
        <v>50</v>
      </c>
      <c r="P761" s="849">
        <v>245</v>
      </c>
      <c r="Q761" s="849">
        <v>12250</v>
      </c>
      <c r="R761" s="837">
        <v>1.0606060606060606</v>
      </c>
      <c r="S761" s="850">
        <v>50</v>
      </c>
    </row>
    <row r="762" spans="1:19" ht="14.4" customHeight="1" x14ac:dyDescent="0.3">
      <c r="A762" s="831"/>
      <c r="B762" s="832" t="s">
        <v>3397</v>
      </c>
      <c r="C762" s="832" t="s">
        <v>589</v>
      </c>
      <c r="D762" s="832" t="s">
        <v>1422</v>
      </c>
      <c r="E762" s="832" t="s">
        <v>3269</v>
      </c>
      <c r="F762" s="832" t="s">
        <v>3400</v>
      </c>
      <c r="G762" s="832" t="s">
        <v>3401</v>
      </c>
      <c r="H762" s="849">
        <v>5</v>
      </c>
      <c r="I762" s="849">
        <v>0</v>
      </c>
      <c r="J762" s="832"/>
      <c r="K762" s="832">
        <v>0</v>
      </c>
      <c r="L762" s="849">
        <v>2</v>
      </c>
      <c r="M762" s="849">
        <v>0</v>
      </c>
      <c r="N762" s="832"/>
      <c r="O762" s="832">
        <v>0</v>
      </c>
      <c r="P762" s="849">
        <v>3</v>
      </c>
      <c r="Q762" s="849">
        <v>0</v>
      </c>
      <c r="R762" s="837"/>
      <c r="S762" s="850">
        <v>0</v>
      </c>
    </row>
    <row r="763" spans="1:19" ht="14.4" customHeight="1" x14ac:dyDescent="0.3">
      <c r="A763" s="831"/>
      <c r="B763" s="832" t="s">
        <v>3397</v>
      </c>
      <c r="C763" s="832" t="s">
        <v>589</v>
      </c>
      <c r="D763" s="832" t="s">
        <v>1422</v>
      </c>
      <c r="E763" s="832" t="s">
        <v>3269</v>
      </c>
      <c r="F763" s="832" t="s">
        <v>3344</v>
      </c>
      <c r="G763" s="832" t="s">
        <v>3345</v>
      </c>
      <c r="H763" s="849">
        <v>823</v>
      </c>
      <c r="I763" s="849">
        <v>0</v>
      </c>
      <c r="J763" s="832"/>
      <c r="K763" s="832">
        <v>0</v>
      </c>
      <c r="L763" s="849">
        <v>961</v>
      </c>
      <c r="M763" s="849">
        <v>0</v>
      </c>
      <c r="N763" s="832"/>
      <c r="O763" s="832">
        <v>0</v>
      </c>
      <c r="P763" s="849">
        <v>874</v>
      </c>
      <c r="Q763" s="849">
        <v>0</v>
      </c>
      <c r="R763" s="837"/>
      <c r="S763" s="850">
        <v>0</v>
      </c>
    </row>
    <row r="764" spans="1:19" ht="14.4" customHeight="1" x14ac:dyDescent="0.3">
      <c r="A764" s="831"/>
      <c r="B764" s="832" t="s">
        <v>3397</v>
      </c>
      <c r="C764" s="832" t="s">
        <v>589</v>
      </c>
      <c r="D764" s="832" t="s">
        <v>1422</v>
      </c>
      <c r="E764" s="832" t="s">
        <v>3269</v>
      </c>
      <c r="F764" s="832" t="s">
        <v>3354</v>
      </c>
      <c r="G764" s="832" t="s">
        <v>3355</v>
      </c>
      <c r="H764" s="849">
        <v>177</v>
      </c>
      <c r="I764" s="849">
        <v>15733.339999999998</v>
      </c>
      <c r="J764" s="832">
        <v>0.73065023818878061</v>
      </c>
      <c r="K764" s="832">
        <v>88.888926553672306</v>
      </c>
      <c r="L764" s="849">
        <v>228</v>
      </c>
      <c r="M764" s="849">
        <v>21533.34</v>
      </c>
      <c r="N764" s="832">
        <v>1</v>
      </c>
      <c r="O764" s="832">
        <v>94.444473684210521</v>
      </c>
      <c r="P764" s="849">
        <v>201</v>
      </c>
      <c r="Q764" s="849">
        <v>18983.34</v>
      </c>
      <c r="R764" s="837">
        <v>0.88157898403127433</v>
      </c>
      <c r="S764" s="850">
        <v>94.4444776119403</v>
      </c>
    </row>
    <row r="765" spans="1:19" ht="14.4" customHeight="1" x14ac:dyDescent="0.3">
      <c r="A765" s="831"/>
      <c r="B765" s="832" t="s">
        <v>3397</v>
      </c>
      <c r="C765" s="832" t="s">
        <v>589</v>
      </c>
      <c r="D765" s="832" t="s">
        <v>1422</v>
      </c>
      <c r="E765" s="832" t="s">
        <v>3269</v>
      </c>
      <c r="F765" s="832" t="s">
        <v>3358</v>
      </c>
      <c r="G765" s="832" t="s">
        <v>3359</v>
      </c>
      <c r="H765" s="849">
        <v>43</v>
      </c>
      <c r="I765" s="849">
        <v>4156.68</v>
      </c>
      <c r="J765" s="832">
        <v>1.1944448435493003</v>
      </c>
      <c r="K765" s="832">
        <v>96.666976744186059</v>
      </c>
      <c r="L765" s="849">
        <v>36</v>
      </c>
      <c r="M765" s="849">
        <v>3480.01</v>
      </c>
      <c r="N765" s="832">
        <v>1</v>
      </c>
      <c r="O765" s="832">
        <v>96.666944444444454</v>
      </c>
      <c r="P765" s="849">
        <v>29</v>
      </c>
      <c r="Q765" s="849">
        <v>2803.3500000000004</v>
      </c>
      <c r="R765" s="837">
        <v>0.80555803000566095</v>
      </c>
      <c r="S765" s="850">
        <v>96.667241379310354</v>
      </c>
    </row>
    <row r="766" spans="1:19" ht="14.4" customHeight="1" x14ac:dyDescent="0.3">
      <c r="A766" s="831"/>
      <c r="B766" s="832" t="s">
        <v>3397</v>
      </c>
      <c r="C766" s="832" t="s">
        <v>589</v>
      </c>
      <c r="D766" s="832" t="s">
        <v>1422</v>
      </c>
      <c r="E766" s="832" t="s">
        <v>3269</v>
      </c>
      <c r="F766" s="832" t="s">
        <v>3368</v>
      </c>
      <c r="G766" s="832" t="s">
        <v>3369</v>
      </c>
      <c r="H766" s="849">
        <v>68</v>
      </c>
      <c r="I766" s="849">
        <v>7933.34</v>
      </c>
      <c r="J766" s="832">
        <v>1.0793674549217074</v>
      </c>
      <c r="K766" s="832">
        <v>116.66676470588236</v>
      </c>
      <c r="L766" s="849">
        <v>63</v>
      </c>
      <c r="M766" s="849">
        <v>7349.99</v>
      </c>
      <c r="N766" s="832">
        <v>1</v>
      </c>
      <c r="O766" s="832">
        <v>116.66650793650793</v>
      </c>
      <c r="P766" s="849">
        <v>98</v>
      </c>
      <c r="Q766" s="849">
        <v>11433.33</v>
      </c>
      <c r="R766" s="837">
        <v>1.5555572184451951</v>
      </c>
      <c r="S766" s="850">
        <v>116.66663265306123</v>
      </c>
    </row>
    <row r="767" spans="1:19" ht="14.4" customHeight="1" x14ac:dyDescent="0.3">
      <c r="A767" s="831"/>
      <c r="B767" s="832" t="s">
        <v>3397</v>
      </c>
      <c r="C767" s="832" t="s">
        <v>589</v>
      </c>
      <c r="D767" s="832" t="s">
        <v>1422</v>
      </c>
      <c r="E767" s="832" t="s">
        <v>3269</v>
      </c>
      <c r="F767" s="832" t="s">
        <v>3270</v>
      </c>
      <c r="G767" s="832" t="s">
        <v>3271</v>
      </c>
      <c r="H767" s="849">
        <v>857</v>
      </c>
      <c r="I767" s="849">
        <v>280905.57</v>
      </c>
      <c r="J767" s="832">
        <v>0.82128127688608588</v>
      </c>
      <c r="K767" s="832">
        <v>327.77779463243877</v>
      </c>
      <c r="L767" s="849">
        <v>993</v>
      </c>
      <c r="M767" s="849">
        <v>342033.33</v>
      </c>
      <c r="N767" s="832">
        <v>1</v>
      </c>
      <c r="O767" s="832">
        <v>344.44444108761331</v>
      </c>
      <c r="P767" s="849">
        <v>898</v>
      </c>
      <c r="Q767" s="849">
        <v>309311.10000000003</v>
      </c>
      <c r="R767" s="837">
        <v>0.9043302885131107</v>
      </c>
      <c r="S767" s="850">
        <v>344.44443207126955</v>
      </c>
    </row>
    <row r="768" spans="1:19" ht="14.4" customHeight="1" x14ac:dyDescent="0.3">
      <c r="A768" s="831"/>
      <c r="B768" s="832" t="s">
        <v>3397</v>
      </c>
      <c r="C768" s="832" t="s">
        <v>589</v>
      </c>
      <c r="D768" s="832" t="s">
        <v>1423</v>
      </c>
      <c r="E768" s="832" t="s">
        <v>3269</v>
      </c>
      <c r="F768" s="832" t="s">
        <v>3302</v>
      </c>
      <c r="G768" s="832" t="s">
        <v>3303</v>
      </c>
      <c r="H768" s="849"/>
      <c r="I768" s="849"/>
      <c r="J768" s="832"/>
      <c r="K768" s="832"/>
      <c r="L768" s="849">
        <v>1</v>
      </c>
      <c r="M768" s="849">
        <v>77.78</v>
      </c>
      <c r="N768" s="832">
        <v>1</v>
      </c>
      <c r="O768" s="832">
        <v>77.78</v>
      </c>
      <c r="P768" s="849"/>
      <c r="Q768" s="849"/>
      <c r="R768" s="837"/>
      <c r="S768" s="850"/>
    </row>
    <row r="769" spans="1:19" ht="14.4" customHeight="1" x14ac:dyDescent="0.3">
      <c r="A769" s="831"/>
      <c r="B769" s="832" t="s">
        <v>3397</v>
      </c>
      <c r="C769" s="832" t="s">
        <v>589</v>
      </c>
      <c r="D769" s="832" t="s">
        <v>1423</v>
      </c>
      <c r="E769" s="832" t="s">
        <v>3269</v>
      </c>
      <c r="F769" s="832" t="s">
        <v>3306</v>
      </c>
      <c r="G769" s="832" t="s">
        <v>3307</v>
      </c>
      <c r="H769" s="849">
        <v>1</v>
      </c>
      <c r="I769" s="849">
        <v>111.11</v>
      </c>
      <c r="J769" s="832"/>
      <c r="K769" s="832">
        <v>111.11</v>
      </c>
      <c r="L769" s="849"/>
      <c r="M769" s="849"/>
      <c r="N769" s="832"/>
      <c r="O769" s="832"/>
      <c r="P769" s="849">
        <v>1</v>
      </c>
      <c r="Q769" s="849">
        <v>116.67</v>
      </c>
      <c r="R769" s="837"/>
      <c r="S769" s="850">
        <v>116.67</v>
      </c>
    </row>
    <row r="770" spans="1:19" ht="14.4" customHeight="1" x14ac:dyDescent="0.3">
      <c r="A770" s="831"/>
      <c r="B770" s="832" t="s">
        <v>3397</v>
      </c>
      <c r="C770" s="832" t="s">
        <v>589</v>
      </c>
      <c r="D770" s="832" t="s">
        <v>1423</v>
      </c>
      <c r="E770" s="832" t="s">
        <v>3269</v>
      </c>
      <c r="F770" s="832" t="s">
        <v>3320</v>
      </c>
      <c r="G770" s="832" t="s">
        <v>3321</v>
      </c>
      <c r="H770" s="849">
        <v>2</v>
      </c>
      <c r="I770" s="849">
        <v>1166.67</v>
      </c>
      <c r="J770" s="832"/>
      <c r="K770" s="832">
        <v>583.33500000000004</v>
      </c>
      <c r="L770" s="849"/>
      <c r="M770" s="849"/>
      <c r="N770" s="832"/>
      <c r="O770" s="832"/>
      <c r="P770" s="849"/>
      <c r="Q770" s="849"/>
      <c r="R770" s="837"/>
      <c r="S770" s="850"/>
    </row>
    <row r="771" spans="1:19" ht="14.4" customHeight="1" x14ac:dyDescent="0.3">
      <c r="A771" s="831"/>
      <c r="B771" s="832" t="s">
        <v>3397</v>
      </c>
      <c r="C771" s="832" t="s">
        <v>589</v>
      </c>
      <c r="D771" s="832" t="s">
        <v>1423</v>
      </c>
      <c r="E771" s="832" t="s">
        <v>3269</v>
      </c>
      <c r="F771" s="832" t="s">
        <v>3327</v>
      </c>
      <c r="G771" s="832" t="s">
        <v>3328</v>
      </c>
      <c r="H771" s="849"/>
      <c r="I771" s="849"/>
      <c r="J771" s="832"/>
      <c r="K771" s="832"/>
      <c r="L771" s="849"/>
      <c r="M771" s="849"/>
      <c r="N771" s="832"/>
      <c r="O771" s="832"/>
      <c r="P771" s="849">
        <v>3</v>
      </c>
      <c r="Q771" s="849">
        <v>150</v>
      </c>
      <c r="R771" s="837"/>
      <c r="S771" s="850">
        <v>50</v>
      </c>
    </row>
    <row r="772" spans="1:19" ht="14.4" customHeight="1" x14ac:dyDescent="0.3">
      <c r="A772" s="831"/>
      <c r="B772" s="832" t="s">
        <v>3397</v>
      </c>
      <c r="C772" s="832" t="s">
        <v>589</v>
      </c>
      <c r="D772" s="832" t="s">
        <v>1423</v>
      </c>
      <c r="E772" s="832" t="s">
        <v>3269</v>
      </c>
      <c r="F772" s="832" t="s">
        <v>3344</v>
      </c>
      <c r="G772" s="832" t="s">
        <v>3345</v>
      </c>
      <c r="H772" s="849">
        <v>1</v>
      </c>
      <c r="I772" s="849">
        <v>0</v>
      </c>
      <c r="J772" s="832"/>
      <c r="K772" s="832">
        <v>0</v>
      </c>
      <c r="L772" s="849">
        <v>1</v>
      </c>
      <c r="M772" s="849">
        <v>0</v>
      </c>
      <c r="N772" s="832"/>
      <c r="O772" s="832">
        <v>0</v>
      </c>
      <c r="P772" s="849">
        <v>10</v>
      </c>
      <c r="Q772" s="849">
        <v>0</v>
      </c>
      <c r="R772" s="837"/>
      <c r="S772" s="850">
        <v>0</v>
      </c>
    </row>
    <row r="773" spans="1:19" ht="14.4" customHeight="1" x14ac:dyDescent="0.3">
      <c r="A773" s="831"/>
      <c r="B773" s="832" t="s">
        <v>3397</v>
      </c>
      <c r="C773" s="832" t="s">
        <v>589</v>
      </c>
      <c r="D773" s="832" t="s">
        <v>1423</v>
      </c>
      <c r="E773" s="832" t="s">
        <v>3269</v>
      </c>
      <c r="F773" s="832" t="s">
        <v>3354</v>
      </c>
      <c r="G773" s="832" t="s">
        <v>3355</v>
      </c>
      <c r="H773" s="849"/>
      <c r="I773" s="849"/>
      <c r="J773" s="832"/>
      <c r="K773" s="832"/>
      <c r="L773" s="849"/>
      <c r="M773" s="849"/>
      <c r="N773" s="832"/>
      <c r="O773" s="832"/>
      <c r="P773" s="849">
        <v>4</v>
      </c>
      <c r="Q773" s="849">
        <v>377.77</v>
      </c>
      <c r="R773" s="837"/>
      <c r="S773" s="850">
        <v>94.442499999999995</v>
      </c>
    </row>
    <row r="774" spans="1:19" ht="14.4" customHeight="1" x14ac:dyDescent="0.3">
      <c r="A774" s="831"/>
      <c r="B774" s="832" t="s">
        <v>3397</v>
      </c>
      <c r="C774" s="832" t="s">
        <v>589</v>
      </c>
      <c r="D774" s="832" t="s">
        <v>1423</v>
      </c>
      <c r="E774" s="832" t="s">
        <v>3269</v>
      </c>
      <c r="F774" s="832" t="s">
        <v>3368</v>
      </c>
      <c r="G774" s="832" t="s">
        <v>3369</v>
      </c>
      <c r="H774" s="849"/>
      <c r="I774" s="849"/>
      <c r="J774" s="832"/>
      <c r="K774" s="832"/>
      <c r="L774" s="849"/>
      <c r="M774" s="849"/>
      <c r="N774" s="832"/>
      <c r="O774" s="832"/>
      <c r="P774" s="849">
        <v>2</v>
      </c>
      <c r="Q774" s="849">
        <v>233.34</v>
      </c>
      <c r="R774" s="837"/>
      <c r="S774" s="850">
        <v>116.67</v>
      </c>
    </row>
    <row r="775" spans="1:19" ht="14.4" customHeight="1" x14ac:dyDescent="0.3">
      <c r="A775" s="831"/>
      <c r="B775" s="832" t="s">
        <v>3397</v>
      </c>
      <c r="C775" s="832" t="s">
        <v>589</v>
      </c>
      <c r="D775" s="832" t="s">
        <v>1423</v>
      </c>
      <c r="E775" s="832" t="s">
        <v>3269</v>
      </c>
      <c r="F775" s="832" t="s">
        <v>3270</v>
      </c>
      <c r="G775" s="832" t="s">
        <v>3271</v>
      </c>
      <c r="H775" s="849">
        <v>2</v>
      </c>
      <c r="I775" s="849">
        <v>655.56</v>
      </c>
      <c r="J775" s="832">
        <v>1.9032632679131343</v>
      </c>
      <c r="K775" s="832">
        <v>327.78</v>
      </c>
      <c r="L775" s="849">
        <v>1</v>
      </c>
      <c r="M775" s="849">
        <v>344.44</v>
      </c>
      <c r="N775" s="832">
        <v>1</v>
      </c>
      <c r="O775" s="832">
        <v>344.44</v>
      </c>
      <c r="P775" s="849">
        <v>9</v>
      </c>
      <c r="Q775" s="849">
        <v>3099.99</v>
      </c>
      <c r="R775" s="837">
        <v>9.000087097898037</v>
      </c>
      <c r="S775" s="850">
        <v>344.44333333333333</v>
      </c>
    </row>
    <row r="776" spans="1:19" ht="14.4" customHeight="1" x14ac:dyDescent="0.3">
      <c r="A776" s="831"/>
      <c r="B776" s="832" t="s">
        <v>3397</v>
      </c>
      <c r="C776" s="832" t="s">
        <v>589</v>
      </c>
      <c r="D776" s="832" t="s">
        <v>1424</v>
      </c>
      <c r="E776" s="832" t="s">
        <v>3269</v>
      </c>
      <c r="F776" s="832" t="s">
        <v>3302</v>
      </c>
      <c r="G776" s="832" t="s">
        <v>3303</v>
      </c>
      <c r="H776" s="849"/>
      <c r="I776" s="849"/>
      <c r="J776" s="832"/>
      <c r="K776" s="832"/>
      <c r="L776" s="849">
        <v>14</v>
      </c>
      <c r="M776" s="849">
        <v>1088.9000000000001</v>
      </c>
      <c r="N776" s="832">
        <v>1</v>
      </c>
      <c r="O776" s="832">
        <v>77.778571428571439</v>
      </c>
      <c r="P776" s="849">
        <v>57</v>
      </c>
      <c r="Q776" s="849">
        <v>4433.34</v>
      </c>
      <c r="R776" s="837">
        <v>4.0713931490494994</v>
      </c>
      <c r="S776" s="850">
        <v>77.777894736842114</v>
      </c>
    </row>
    <row r="777" spans="1:19" ht="14.4" customHeight="1" x14ac:dyDescent="0.3">
      <c r="A777" s="831"/>
      <c r="B777" s="832" t="s">
        <v>3397</v>
      </c>
      <c r="C777" s="832" t="s">
        <v>589</v>
      </c>
      <c r="D777" s="832" t="s">
        <v>1424</v>
      </c>
      <c r="E777" s="832" t="s">
        <v>3269</v>
      </c>
      <c r="F777" s="832" t="s">
        <v>3306</v>
      </c>
      <c r="G777" s="832" t="s">
        <v>3307</v>
      </c>
      <c r="H777" s="849"/>
      <c r="I777" s="849"/>
      <c r="J777" s="832"/>
      <c r="K777" s="832"/>
      <c r="L777" s="849">
        <v>25</v>
      </c>
      <c r="M777" s="849">
        <v>2916.67</v>
      </c>
      <c r="N777" s="832">
        <v>1</v>
      </c>
      <c r="O777" s="832">
        <v>116.66680000000001</v>
      </c>
      <c r="P777" s="849">
        <v>269</v>
      </c>
      <c r="Q777" s="849">
        <v>31383.32</v>
      </c>
      <c r="R777" s="837">
        <v>10.75998313144785</v>
      </c>
      <c r="S777" s="850">
        <v>116.66661710037175</v>
      </c>
    </row>
    <row r="778" spans="1:19" ht="14.4" customHeight="1" x14ac:dyDescent="0.3">
      <c r="A778" s="831"/>
      <c r="B778" s="832" t="s">
        <v>3397</v>
      </c>
      <c r="C778" s="832" t="s">
        <v>589</v>
      </c>
      <c r="D778" s="832" t="s">
        <v>1424</v>
      </c>
      <c r="E778" s="832" t="s">
        <v>3269</v>
      </c>
      <c r="F778" s="832" t="s">
        <v>3318</v>
      </c>
      <c r="G778" s="832" t="s">
        <v>3319</v>
      </c>
      <c r="H778" s="849"/>
      <c r="I778" s="849"/>
      <c r="J778" s="832"/>
      <c r="K778" s="832"/>
      <c r="L778" s="849">
        <v>19</v>
      </c>
      <c r="M778" s="849">
        <v>4011.1100000000006</v>
      </c>
      <c r="N778" s="832">
        <v>1</v>
      </c>
      <c r="O778" s="832">
        <v>211.11105263157899</v>
      </c>
      <c r="P778" s="849">
        <v>145</v>
      </c>
      <c r="Q778" s="849">
        <v>30611.11</v>
      </c>
      <c r="R778" s="837">
        <v>7.6315807843714074</v>
      </c>
      <c r="S778" s="850">
        <v>211.11110344827586</v>
      </c>
    </row>
    <row r="779" spans="1:19" ht="14.4" customHeight="1" x14ac:dyDescent="0.3">
      <c r="A779" s="831"/>
      <c r="B779" s="832" t="s">
        <v>3397</v>
      </c>
      <c r="C779" s="832" t="s">
        <v>589</v>
      </c>
      <c r="D779" s="832" t="s">
        <v>1424</v>
      </c>
      <c r="E779" s="832" t="s">
        <v>3269</v>
      </c>
      <c r="F779" s="832" t="s">
        <v>3320</v>
      </c>
      <c r="G779" s="832" t="s">
        <v>3321</v>
      </c>
      <c r="H779" s="849"/>
      <c r="I779" s="849"/>
      <c r="J779" s="832"/>
      <c r="K779" s="832"/>
      <c r="L779" s="849">
        <v>2</v>
      </c>
      <c r="M779" s="849">
        <v>1166.67</v>
      </c>
      <c r="N779" s="832">
        <v>1</v>
      </c>
      <c r="O779" s="832">
        <v>583.33500000000004</v>
      </c>
      <c r="P779" s="849">
        <v>42</v>
      </c>
      <c r="Q779" s="849">
        <v>24499.989999999998</v>
      </c>
      <c r="R779" s="837">
        <v>20.999931428767344</v>
      </c>
      <c r="S779" s="850">
        <v>583.33309523809521</v>
      </c>
    </row>
    <row r="780" spans="1:19" ht="14.4" customHeight="1" x14ac:dyDescent="0.3">
      <c r="A780" s="831"/>
      <c r="B780" s="832" t="s">
        <v>3397</v>
      </c>
      <c r="C780" s="832" t="s">
        <v>589</v>
      </c>
      <c r="D780" s="832" t="s">
        <v>1424</v>
      </c>
      <c r="E780" s="832" t="s">
        <v>3269</v>
      </c>
      <c r="F780" s="832" t="s">
        <v>3322</v>
      </c>
      <c r="G780" s="832" t="s">
        <v>3323</v>
      </c>
      <c r="H780" s="849"/>
      <c r="I780" s="849"/>
      <c r="J780" s="832"/>
      <c r="K780" s="832"/>
      <c r="L780" s="849">
        <v>1</v>
      </c>
      <c r="M780" s="849">
        <v>466.67</v>
      </c>
      <c r="N780" s="832">
        <v>1</v>
      </c>
      <c r="O780" s="832">
        <v>466.67</v>
      </c>
      <c r="P780" s="849">
        <v>15</v>
      </c>
      <c r="Q780" s="849">
        <v>7000</v>
      </c>
      <c r="R780" s="837">
        <v>14.999892857908158</v>
      </c>
      <c r="S780" s="850">
        <v>466.66666666666669</v>
      </c>
    </row>
    <row r="781" spans="1:19" ht="14.4" customHeight="1" x14ac:dyDescent="0.3">
      <c r="A781" s="831"/>
      <c r="B781" s="832" t="s">
        <v>3397</v>
      </c>
      <c r="C781" s="832" t="s">
        <v>589</v>
      </c>
      <c r="D781" s="832" t="s">
        <v>1424</v>
      </c>
      <c r="E781" s="832" t="s">
        <v>3269</v>
      </c>
      <c r="F781" s="832" t="s">
        <v>3324</v>
      </c>
      <c r="G781" s="832" t="s">
        <v>3323</v>
      </c>
      <c r="H781" s="849"/>
      <c r="I781" s="849"/>
      <c r="J781" s="832"/>
      <c r="K781" s="832"/>
      <c r="L781" s="849"/>
      <c r="M781" s="849"/>
      <c r="N781" s="832"/>
      <c r="O781" s="832"/>
      <c r="P781" s="849">
        <v>1</v>
      </c>
      <c r="Q781" s="849">
        <v>1000</v>
      </c>
      <c r="R781" s="837"/>
      <c r="S781" s="850">
        <v>1000</v>
      </c>
    </row>
    <row r="782" spans="1:19" ht="14.4" customHeight="1" x14ac:dyDescent="0.3">
      <c r="A782" s="831"/>
      <c r="B782" s="832" t="s">
        <v>3397</v>
      </c>
      <c r="C782" s="832" t="s">
        <v>589</v>
      </c>
      <c r="D782" s="832" t="s">
        <v>1424</v>
      </c>
      <c r="E782" s="832" t="s">
        <v>3269</v>
      </c>
      <c r="F782" s="832" t="s">
        <v>3325</v>
      </c>
      <c r="G782" s="832" t="s">
        <v>3326</v>
      </c>
      <c r="H782" s="849"/>
      <c r="I782" s="849"/>
      <c r="J782" s="832"/>
      <c r="K782" s="832"/>
      <c r="L782" s="849"/>
      <c r="M782" s="849"/>
      <c r="N782" s="832"/>
      <c r="O782" s="832"/>
      <c r="P782" s="849">
        <v>1</v>
      </c>
      <c r="Q782" s="849">
        <v>666.67</v>
      </c>
      <c r="R782" s="837"/>
      <c r="S782" s="850">
        <v>666.67</v>
      </c>
    </row>
    <row r="783" spans="1:19" ht="14.4" customHeight="1" x14ac:dyDescent="0.3">
      <c r="A783" s="831"/>
      <c r="B783" s="832" t="s">
        <v>3397</v>
      </c>
      <c r="C783" s="832" t="s">
        <v>589</v>
      </c>
      <c r="D783" s="832" t="s">
        <v>1424</v>
      </c>
      <c r="E783" s="832" t="s">
        <v>3269</v>
      </c>
      <c r="F783" s="832" t="s">
        <v>3327</v>
      </c>
      <c r="G783" s="832" t="s">
        <v>3328</v>
      </c>
      <c r="H783" s="849"/>
      <c r="I783" s="849"/>
      <c r="J783" s="832"/>
      <c r="K783" s="832"/>
      <c r="L783" s="849">
        <v>11</v>
      </c>
      <c r="M783" s="849">
        <v>550</v>
      </c>
      <c r="N783" s="832">
        <v>1</v>
      </c>
      <c r="O783" s="832">
        <v>50</v>
      </c>
      <c r="P783" s="849">
        <v>135</v>
      </c>
      <c r="Q783" s="849">
        <v>6750</v>
      </c>
      <c r="R783" s="837">
        <v>12.272727272727273</v>
      </c>
      <c r="S783" s="850">
        <v>50</v>
      </c>
    </row>
    <row r="784" spans="1:19" ht="14.4" customHeight="1" x14ac:dyDescent="0.3">
      <c r="A784" s="831"/>
      <c r="B784" s="832" t="s">
        <v>3397</v>
      </c>
      <c r="C784" s="832" t="s">
        <v>589</v>
      </c>
      <c r="D784" s="832" t="s">
        <v>1424</v>
      </c>
      <c r="E784" s="832" t="s">
        <v>3269</v>
      </c>
      <c r="F784" s="832" t="s">
        <v>3344</v>
      </c>
      <c r="G784" s="832" t="s">
        <v>3345</v>
      </c>
      <c r="H784" s="849"/>
      <c r="I784" s="849"/>
      <c r="J784" s="832"/>
      <c r="K784" s="832"/>
      <c r="L784" s="849">
        <v>79</v>
      </c>
      <c r="M784" s="849">
        <v>0</v>
      </c>
      <c r="N784" s="832"/>
      <c r="O784" s="832">
        <v>0</v>
      </c>
      <c r="P784" s="849">
        <v>816</v>
      </c>
      <c r="Q784" s="849">
        <v>0</v>
      </c>
      <c r="R784" s="837"/>
      <c r="S784" s="850">
        <v>0</v>
      </c>
    </row>
    <row r="785" spans="1:19" ht="14.4" customHeight="1" x14ac:dyDescent="0.3">
      <c r="A785" s="831"/>
      <c r="B785" s="832" t="s">
        <v>3397</v>
      </c>
      <c r="C785" s="832" t="s">
        <v>589</v>
      </c>
      <c r="D785" s="832" t="s">
        <v>1424</v>
      </c>
      <c r="E785" s="832" t="s">
        <v>3269</v>
      </c>
      <c r="F785" s="832" t="s">
        <v>3348</v>
      </c>
      <c r="G785" s="832" t="s">
        <v>3349</v>
      </c>
      <c r="H785" s="849"/>
      <c r="I785" s="849"/>
      <c r="J785" s="832"/>
      <c r="K785" s="832"/>
      <c r="L785" s="849"/>
      <c r="M785" s="849"/>
      <c r="N785" s="832"/>
      <c r="O785" s="832"/>
      <c r="P785" s="849">
        <v>1</v>
      </c>
      <c r="Q785" s="849">
        <v>77.78</v>
      </c>
      <c r="R785" s="837"/>
      <c r="S785" s="850">
        <v>77.78</v>
      </c>
    </row>
    <row r="786" spans="1:19" ht="14.4" customHeight="1" x14ac:dyDescent="0.3">
      <c r="A786" s="831"/>
      <c r="B786" s="832" t="s">
        <v>3397</v>
      </c>
      <c r="C786" s="832" t="s">
        <v>589</v>
      </c>
      <c r="D786" s="832" t="s">
        <v>1424</v>
      </c>
      <c r="E786" s="832" t="s">
        <v>3269</v>
      </c>
      <c r="F786" s="832" t="s">
        <v>3354</v>
      </c>
      <c r="G786" s="832" t="s">
        <v>3355</v>
      </c>
      <c r="H786" s="849"/>
      <c r="I786" s="849"/>
      <c r="J786" s="832"/>
      <c r="K786" s="832"/>
      <c r="L786" s="849">
        <v>34</v>
      </c>
      <c r="M786" s="849">
        <v>3211.09</v>
      </c>
      <c r="N786" s="832">
        <v>1</v>
      </c>
      <c r="O786" s="832">
        <v>94.443823529411773</v>
      </c>
      <c r="P786" s="849">
        <v>303</v>
      </c>
      <c r="Q786" s="849">
        <v>28616.67</v>
      </c>
      <c r="R786" s="837">
        <v>8.9118243337931968</v>
      </c>
      <c r="S786" s="850">
        <v>94.444455445544548</v>
      </c>
    </row>
    <row r="787" spans="1:19" ht="14.4" customHeight="1" x14ac:dyDescent="0.3">
      <c r="A787" s="831"/>
      <c r="B787" s="832" t="s">
        <v>3397</v>
      </c>
      <c r="C787" s="832" t="s">
        <v>589</v>
      </c>
      <c r="D787" s="832" t="s">
        <v>1424</v>
      </c>
      <c r="E787" s="832" t="s">
        <v>3269</v>
      </c>
      <c r="F787" s="832" t="s">
        <v>3358</v>
      </c>
      <c r="G787" s="832" t="s">
        <v>3359</v>
      </c>
      <c r="H787" s="849"/>
      <c r="I787" s="849"/>
      <c r="J787" s="832"/>
      <c r="K787" s="832"/>
      <c r="L787" s="849">
        <v>12</v>
      </c>
      <c r="M787" s="849">
        <v>1160.0100000000002</v>
      </c>
      <c r="N787" s="832">
        <v>1</v>
      </c>
      <c r="O787" s="832">
        <v>96.667500000000018</v>
      </c>
      <c r="P787" s="849">
        <v>59</v>
      </c>
      <c r="Q787" s="849">
        <v>5703.34</v>
      </c>
      <c r="R787" s="837">
        <v>4.9166300290514728</v>
      </c>
      <c r="S787" s="850">
        <v>96.666779661016946</v>
      </c>
    </row>
    <row r="788" spans="1:19" ht="14.4" customHeight="1" x14ac:dyDescent="0.3">
      <c r="A788" s="831"/>
      <c r="B788" s="832" t="s">
        <v>3397</v>
      </c>
      <c r="C788" s="832" t="s">
        <v>589</v>
      </c>
      <c r="D788" s="832" t="s">
        <v>1424</v>
      </c>
      <c r="E788" s="832" t="s">
        <v>3269</v>
      </c>
      <c r="F788" s="832" t="s">
        <v>3368</v>
      </c>
      <c r="G788" s="832" t="s">
        <v>3369</v>
      </c>
      <c r="H788" s="849"/>
      <c r="I788" s="849"/>
      <c r="J788" s="832"/>
      <c r="K788" s="832"/>
      <c r="L788" s="849"/>
      <c r="M788" s="849"/>
      <c r="N788" s="832"/>
      <c r="O788" s="832"/>
      <c r="P788" s="849">
        <v>42</v>
      </c>
      <c r="Q788" s="849">
        <v>4900</v>
      </c>
      <c r="R788" s="837"/>
      <c r="S788" s="850">
        <v>116.66666666666667</v>
      </c>
    </row>
    <row r="789" spans="1:19" ht="14.4" customHeight="1" x14ac:dyDescent="0.3">
      <c r="A789" s="831"/>
      <c r="B789" s="832" t="s">
        <v>3397</v>
      </c>
      <c r="C789" s="832" t="s">
        <v>589</v>
      </c>
      <c r="D789" s="832" t="s">
        <v>1424</v>
      </c>
      <c r="E789" s="832" t="s">
        <v>3269</v>
      </c>
      <c r="F789" s="832" t="s">
        <v>3270</v>
      </c>
      <c r="G789" s="832" t="s">
        <v>3271</v>
      </c>
      <c r="H789" s="849"/>
      <c r="I789" s="849"/>
      <c r="J789" s="832"/>
      <c r="K789" s="832"/>
      <c r="L789" s="849">
        <v>82</v>
      </c>
      <c r="M789" s="849">
        <v>28244.440000000002</v>
      </c>
      <c r="N789" s="832">
        <v>1</v>
      </c>
      <c r="O789" s="832">
        <v>344.44439024390249</v>
      </c>
      <c r="P789" s="849">
        <v>838</v>
      </c>
      <c r="Q789" s="849">
        <v>288644.43</v>
      </c>
      <c r="R789" s="837">
        <v>10.219513291819556</v>
      </c>
      <c r="S789" s="850">
        <v>344.4444272076372</v>
      </c>
    </row>
    <row r="790" spans="1:19" ht="14.4" customHeight="1" x14ac:dyDescent="0.3">
      <c r="A790" s="831"/>
      <c r="B790" s="832" t="s">
        <v>3397</v>
      </c>
      <c r="C790" s="832" t="s">
        <v>589</v>
      </c>
      <c r="D790" s="832" t="s">
        <v>1425</v>
      </c>
      <c r="E790" s="832" t="s">
        <v>3269</v>
      </c>
      <c r="F790" s="832" t="s">
        <v>3322</v>
      </c>
      <c r="G790" s="832" t="s">
        <v>3323</v>
      </c>
      <c r="H790" s="849"/>
      <c r="I790" s="849"/>
      <c r="J790" s="832"/>
      <c r="K790" s="832"/>
      <c r="L790" s="849"/>
      <c r="M790" s="849"/>
      <c r="N790" s="832"/>
      <c r="O790" s="832"/>
      <c r="P790" s="849">
        <v>1</v>
      </c>
      <c r="Q790" s="849">
        <v>466.67</v>
      </c>
      <c r="R790" s="837"/>
      <c r="S790" s="850">
        <v>466.67</v>
      </c>
    </row>
    <row r="791" spans="1:19" ht="14.4" customHeight="1" x14ac:dyDescent="0.3">
      <c r="A791" s="831"/>
      <c r="B791" s="832" t="s">
        <v>3397</v>
      </c>
      <c r="C791" s="832" t="s">
        <v>589</v>
      </c>
      <c r="D791" s="832" t="s">
        <v>1425</v>
      </c>
      <c r="E791" s="832" t="s">
        <v>3269</v>
      </c>
      <c r="F791" s="832" t="s">
        <v>3344</v>
      </c>
      <c r="G791" s="832" t="s">
        <v>3345</v>
      </c>
      <c r="H791" s="849"/>
      <c r="I791" s="849"/>
      <c r="J791" s="832"/>
      <c r="K791" s="832"/>
      <c r="L791" s="849"/>
      <c r="M791" s="849"/>
      <c r="N791" s="832"/>
      <c r="O791" s="832"/>
      <c r="P791" s="849">
        <v>1</v>
      </c>
      <c r="Q791" s="849">
        <v>0</v>
      </c>
      <c r="R791" s="837"/>
      <c r="S791" s="850">
        <v>0</v>
      </c>
    </row>
    <row r="792" spans="1:19" ht="14.4" customHeight="1" x14ac:dyDescent="0.3">
      <c r="A792" s="831"/>
      <c r="B792" s="832" t="s">
        <v>3397</v>
      </c>
      <c r="C792" s="832" t="s">
        <v>589</v>
      </c>
      <c r="D792" s="832" t="s">
        <v>1425</v>
      </c>
      <c r="E792" s="832" t="s">
        <v>3269</v>
      </c>
      <c r="F792" s="832" t="s">
        <v>3354</v>
      </c>
      <c r="G792" s="832" t="s">
        <v>3355</v>
      </c>
      <c r="H792" s="849"/>
      <c r="I792" s="849"/>
      <c r="J792" s="832"/>
      <c r="K792" s="832"/>
      <c r="L792" s="849"/>
      <c r="M792" s="849"/>
      <c r="N792" s="832"/>
      <c r="O792" s="832"/>
      <c r="P792" s="849">
        <v>1</v>
      </c>
      <c r="Q792" s="849">
        <v>94.44</v>
      </c>
      <c r="R792" s="837"/>
      <c r="S792" s="850">
        <v>94.44</v>
      </c>
    </row>
    <row r="793" spans="1:19" ht="14.4" customHeight="1" x14ac:dyDescent="0.3">
      <c r="A793" s="831"/>
      <c r="B793" s="832" t="s">
        <v>3397</v>
      </c>
      <c r="C793" s="832" t="s">
        <v>589</v>
      </c>
      <c r="D793" s="832" t="s">
        <v>1425</v>
      </c>
      <c r="E793" s="832" t="s">
        <v>3269</v>
      </c>
      <c r="F793" s="832" t="s">
        <v>3270</v>
      </c>
      <c r="G793" s="832" t="s">
        <v>3271</v>
      </c>
      <c r="H793" s="849"/>
      <c r="I793" s="849"/>
      <c r="J793" s="832"/>
      <c r="K793" s="832"/>
      <c r="L793" s="849"/>
      <c r="M793" s="849"/>
      <c r="N793" s="832"/>
      <c r="O793" s="832"/>
      <c r="P793" s="849">
        <v>1</v>
      </c>
      <c r="Q793" s="849">
        <v>344.44</v>
      </c>
      <c r="R793" s="837"/>
      <c r="S793" s="850">
        <v>344.44</v>
      </c>
    </row>
    <row r="794" spans="1:19" ht="14.4" customHeight="1" x14ac:dyDescent="0.3">
      <c r="A794" s="831"/>
      <c r="B794" s="832" t="s">
        <v>3397</v>
      </c>
      <c r="C794" s="832" t="s">
        <v>589</v>
      </c>
      <c r="D794" s="832" t="s">
        <v>1428</v>
      </c>
      <c r="E794" s="832" t="s">
        <v>3269</v>
      </c>
      <c r="F794" s="832" t="s">
        <v>3302</v>
      </c>
      <c r="G794" s="832" t="s">
        <v>3303</v>
      </c>
      <c r="H794" s="849"/>
      <c r="I794" s="849"/>
      <c r="J794" s="832"/>
      <c r="K794" s="832"/>
      <c r="L794" s="849">
        <v>35</v>
      </c>
      <c r="M794" s="849">
        <v>2722.2200000000003</v>
      </c>
      <c r="N794" s="832">
        <v>1</v>
      </c>
      <c r="O794" s="832">
        <v>77.777714285714296</v>
      </c>
      <c r="P794" s="849">
        <v>29</v>
      </c>
      <c r="Q794" s="849">
        <v>2255.56</v>
      </c>
      <c r="R794" s="837">
        <v>0.82857373761121433</v>
      </c>
      <c r="S794" s="850">
        <v>77.777931034482762</v>
      </c>
    </row>
    <row r="795" spans="1:19" ht="14.4" customHeight="1" x14ac:dyDescent="0.3">
      <c r="A795" s="831"/>
      <c r="B795" s="832" t="s">
        <v>3397</v>
      </c>
      <c r="C795" s="832" t="s">
        <v>589</v>
      </c>
      <c r="D795" s="832" t="s">
        <v>1428</v>
      </c>
      <c r="E795" s="832" t="s">
        <v>3269</v>
      </c>
      <c r="F795" s="832" t="s">
        <v>3306</v>
      </c>
      <c r="G795" s="832" t="s">
        <v>3307</v>
      </c>
      <c r="H795" s="849"/>
      <c r="I795" s="849"/>
      <c r="J795" s="832"/>
      <c r="K795" s="832"/>
      <c r="L795" s="849">
        <v>101</v>
      </c>
      <c r="M795" s="849">
        <v>11783.33</v>
      </c>
      <c r="N795" s="832">
        <v>1</v>
      </c>
      <c r="O795" s="832">
        <v>116.66663366336634</v>
      </c>
      <c r="P795" s="849">
        <v>29</v>
      </c>
      <c r="Q795" s="849">
        <v>3383.33</v>
      </c>
      <c r="R795" s="837">
        <v>0.28712851121032851</v>
      </c>
      <c r="S795" s="850">
        <v>116.66655172413793</v>
      </c>
    </row>
    <row r="796" spans="1:19" ht="14.4" customHeight="1" x14ac:dyDescent="0.3">
      <c r="A796" s="831"/>
      <c r="B796" s="832" t="s">
        <v>3397</v>
      </c>
      <c r="C796" s="832" t="s">
        <v>589</v>
      </c>
      <c r="D796" s="832" t="s">
        <v>1428</v>
      </c>
      <c r="E796" s="832" t="s">
        <v>3269</v>
      </c>
      <c r="F796" s="832" t="s">
        <v>3318</v>
      </c>
      <c r="G796" s="832" t="s">
        <v>3319</v>
      </c>
      <c r="H796" s="849"/>
      <c r="I796" s="849"/>
      <c r="J796" s="832"/>
      <c r="K796" s="832"/>
      <c r="L796" s="849">
        <v>80</v>
      </c>
      <c r="M796" s="849">
        <v>16888.879999999997</v>
      </c>
      <c r="N796" s="832">
        <v>1</v>
      </c>
      <c r="O796" s="832">
        <v>211.11099999999996</v>
      </c>
      <c r="P796" s="849">
        <v>13</v>
      </c>
      <c r="Q796" s="849">
        <v>2744.4500000000003</v>
      </c>
      <c r="R796" s="837">
        <v>0.1625004144739024</v>
      </c>
      <c r="S796" s="850">
        <v>211.11153846153849</v>
      </c>
    </row>
    <row r="797" spans="1:19" ht="14.4" customHeight="1" x14ac:dyDescent="0.3">
      <c r="A797" s="831"/>
      <c r="B797" s="832" t="s">
        <v>3397</v>
      </c>
      <c r="C797" s="832" t="s">
        <v>589</v>
      </c>
      <c r="D797" s="832" t="s">
        <v>1428</v>
      </c>
      <c r="E797" s="832" t="s">
        <v>3269</v>
      </c>
      <c r="F797" s="832" t="s">
        <v>3320</v>
      </c>
      <c r="G797" s="832" t="s">
        <v>3321</v>
      </c>
      <c r="H797" s="849"/>
      <c r="I797" s="849"/>
      <c r="J797" s="832"/>
      <c r="K797" s="832"/>
      <c r="L797" s="849">
        <v>16</v>
      </c>
      <c r="M797" s="849">
        <v>9333.33</v>
      </c>
      <c r="N797" s="832">
        <v>1</v>
      </c>
      <c r="O797" s="832">
        <v>583.333125</v>
      </c>
      <c r="P797" s="849">
        <v>2</v>
      </c>
      <c r="Q797" s="849">
        <v>1166.6600000000001</v>
      </c>
      <c r="R797" s="837">
        <v>0.12499933035690371</v>
      </c>
      <c r="S797" s="850">
        <v>583.33000000000004</v>
      </c>
    </row>
    <row r="798" spans="1:19" ht="14.4" customHeight="1" x14ac:dyDescent="0.3">
      <c r="A798" s="831"/>
      <c r="B798" s="832" t="s">
        <v>3397</v>
      </c>
      <c r="C798" s="832" t="s">
        <v>589</v>
      </c>
      <c r="D798" s="832" t="s">
        <v>1428</v>
      </c>
      <c r="E798" s="832" t="s">
        <v>3269</v>
      </c>
      <c r="F798" s="832" t="s">
        <v>3322</v>
      </c>
      <c r="G798" s="832" t="s">
        <v>3323</v>
      </c>
      <c r="H798" s="849"/>
      <c r="I798" s="849"/>
      <c r="J798" s="832"/>
      <c r="K798" s="832"/>
      <c r="L798" s="849">
        <v>5</v>
      </c>
      <c r="M798" s="849">
        <v>2333.33</v>
      </c>
      <c r="N798" s="832">
        <v>1</v>
      </c>
      <c r="O798" s="832">
        <v>466.666</v>
      </c>
      <c r="P798" s="849">
        <v>1</v>
      </c>
      <c r="Q798" s="849">
        <v>466.67</v>
      </c>
      <c r="R798" s="837">
        <v>0.20000171428816327</v>
      </c>
      <c r="S798" s="850">
        <v>466.67</v>
      </c>
    </row>
    <row r="799" spans="1:19" ht="14.4" customHeight="1" x14ac:dyDescent="0.3">
      <c r="A799" s="831"/>
      <c r="B799" s="832" t="s">
        <v>3397</v>
      </c>
      <c r="C799" s="832" t="s">
        <v>589</v>
      </c>
      <c r="D799" s="832" t="s">
        <v>1428</v>
      </c>
      <c r="E799" s="832" t="s">
        <v>3269</v>
      </c>
      <c r="F799" s="832" t="s">
        <v>3327</v>
      </c>
      <c r="G799" s="832" t="s">
        <v>3328</v>
      </c>
      <c r="H799" s="849"/>
      <c r="I799" s="849"/>
      <c r="J799" s="832"/>
      <c r="K799" s="832"/>
      <c r="L799" s="849">
        <v>89</v>
      </c>
      <c r="M799" s="849">
        <v>4450</v>
      </c>
      <c r="N799" s="832">
        <v>1</v>
      </c>
      <c r="O799" s="832">
        <v>50</v>
      </c>
      <c r="P799" s="849">
        <v>41</v>
      </c>
      <c r="Q799" s="849">
        <v>2050</v>
      </c>
      <c r="R799" s="837">
        <v>0.4606741573033708</v>
      </c>
      <c r="S799" s="850">
        <v>50</v>
      </c>
    </row>
    <row r="800" spans="1:19" ht="14.4" customHeight="1" x14ac:dyDescent="0.3">
      <c r="A800" s="831"/>
      <c r="B800" s="832" t="s">
        <v>3397</v>
      </c>
      <c r="C800" s="832" t="s">
        <v>589</v>
      </c>
      <c r="D800" s="832" t="s">
        <v>1428</v>
      </c>
      <c r="E800" s="832" t="s">
        <v>3269</v>
      </c>
      <c r="F800" s="832" t="s">
        <v>3400</v>
      </c>
      <c r="G800" s="832" t="s">
        <v>3401</v>
      </c>
      <c r="H800" s="849"/>
      <c r="I800" s="849"/>
      <c r="J800" s="832"/>
      <c r="K800" s="832"/>
      <c r="L800" s="849">
        <v>1</v>
      </c>
      <c r="M800" s="849">
        <v>0</v>
      </c>
      <c r="N800" s="832"/>
      <c r="O800" s="832">
        <v>0</v>
      </c>
      <c r="P800" s="849"/>
      <c r="Q800" s="849"/>
      <c r="R800" s="837"/>
      <c r="S800" s="850"/>
    </row>
    <row r="801" spans="1:19" ht="14.4" customHeight="1" x14ac:dyDescent="0.3">
      <c r="A801" s="831"/>
      <c r="B801" s="832" t="s">
        <v>3397</v>
      </c>
      <c r="C801" s="832" t="s">
        <v>589</v>
      </c>
      <c r="D801" s="832" t="s">
        <v>1428</v>
      </c>
      <c r="E801" s="832" t="s">
        <v>3269</v>
      </c>
      <c r="F801" s="832" t="s">
        <v>3344</v>
      </c>
      <c r="G801" s="832" t="s">
        <v>3345</v>
      </c>
      <c r="H801" s="849"/>
      <c r="I801" s="849"/>
      <c r="J801" s="832"/>
      <c r="K801" s="832"/>
      <c r="L801" s="849">
        <v>529</v>
      </c>
      <c r="M801" s="849">
        <v>0</v>
      </c>
      <c r="N801" s="832"/>
      <c r="O801" s="832">
        <v>0</v>
      </c>
      <c r="P801" s="849">
        <v>164</v>
      </c>
      <c r="Q801" s="849">
        <v>0</v>
      </c>
      <c r="R801" s="837"/>
      <c r="S801" s="850">
        <v>0</v>
      </c>
    </row>
    <row r="802" spans="1:19" ht="14.4" customHeight="1" x14ac:dyDescent="0.3">
      <c r="A802" s="831"/>
      <c r="B802" s="832" t="s">
        <v>3397</v>
      </c>
      <c r="C802" s="832" t="s">
        <v>589</v>
      </c>
      <c r="D802" s="832" t="s">
        <v>1428</v>
      </c>
      <c r="E802" s="832" t="s">
        <v>3269</v>
      </c>
      <c r="F802" s="832" t="s">
        <v>3348</v>
      </c>
      <c r="G802" s="832" t="s">
        <v>3349</v>
      </c>
      <c r="H802" s="849"/>
      <c r="I802" s="849"/>
      <c r="J802" s="832"/>
      <c r="K802" s="832"/>
      <c r="L802" s="849">
        <v>1</v>
      </c>
      <c r="M802" s="849">
        <v>77.78</v>
      </c>
      <c r="N802" s="832">
        <v>1</v>
      </c>
      <c r="O802" s="832">
        <v>77.78</v>
      </c>
      <c r="P802" s="849"/>
      <c r="Q802" s="849"/>
      <c r="R802" s="837"/>
      <c r="S802" s="850"/>
    </row>
    <row r="803" spans="1:19" ht="14.4" customHeight="1" x14ac:dyDescent="0.3">
      <c r="A803" s="831"/>
      <c r="B803" s="832" t="s">
        <v>3397</v>
      </c>
      <c r="C803" s="832" t="s">
        <v>589</v>
      </c>
      <c r="D803" s="832" t="s">
        <v>1428</v>
      </c>
      <c r="E803" s="832" t="s">
        <v>3269</v>
      </c>
      <c r="F803" s="832" t="s">
        <v>3354</v>
      </c>
      <c r="G803" s="832" t="s">
        <v>3355</v>
      </c>
      <c r="H803" s="849"/>
      <c r="I803" s="849"/>
      <c r="J803" s="832"/>
      <c r="K803" s="832"/>
      <c r="L803" s="849">
        <v>196</v>
      </c>
      <c r="M803" s="849">
        <v>18511.120000000003</v>
      </c>
      <c r="N803" s="832">
        <v>1</v>
      </c>
      <c r="O803" s="832">
        <v>94.444489795918386</v>
      </c>
      <c r="P803" s="849">
        <v>56</v>
      </c>
      <c r="Q803" s="849">
        <v>5288.8799999999992</v>
      </c>
      <c r="R803" s="837">
        <v>0.28571366832476902</v>
      </c>
      <c r="S803" s="850">
        <v>94.444285714285698</v>
      </c>
    </row>
    <row r="804" spans="1:19" ht="14.4" customHeight="1" x14ac:dyDescent="0.3">
      <c r="A804" s="831"/>
      <c r="B804" s="832" t="s">
        <v>3397</v>
      </c>
      <c r="C804" s="832" t="s">
        <v>589</v>
      </c>
      <c r="D804" s="832" t="s">
        <v>1428</v>
      </c>
      <c r="E804" s="832" t="s">
        <v>3269</v>
      </c>
      <c r="F804" s="832" t="s">
        <v>3358</v>
      </c>
      <c r="G804" s="832" t="s">
        <v>3359</v>
      </c>
      <c r="H804" s="849"/>
      <c r="I804" s="849"/>
      <c r="J804" s="832"/>
      <c r="K804" s="832"/>
      <c r="L804" s="849">
        <v>34</v>
      </c>
      <c r="M804" s="849">
        <v>3286.66</v>
      </c>
      <c r="N804" s="832">
        <v>1</v>
      </c>
      <c r="O804" s="832">
        <v>96.666470588235285</v>
      </c>
      <c r="P804" s="849">
        <v>7</v>
      </c>
      <c r="Q804" s="849">
        <v>676.67000000000007</v>
      </c>
      <c r="R804" s="837">
        <v>0.20588378475412733</v>
      </c>
      <c r="S804" s="850">
        <v>96.667142857142863</v>
      </c>
    </row>
    <row r="805" spans="1:19" ht="14.4" customHeight="1" x14ac:dyDescent="0.3">
      <c r="A805" s="831"/>
      <c r="B805" s="832" t="s">
        <v>3397</v>
      </c>
      <c r="C805" s="832" t="s">
        <v>589</v>
      </c>
      <c r="D805" s="832" t="s">
        <v>1428</v>
      </c>
      <c r="E805" s="832" t="s">
        <v>3269</v>
      </c>
      <c r="F805" s="832" t="s">
        <v>3366</v>
      </c>
      <c r="G805" s="832" t="s">
        <v>3367</v>
      </c>
      <c r="H805" s="849"/>
      <c r="I805" s="849"/>
      <c r="J805" s="832"/>
      <c r="K805" s="832"/>
      <c r="L805" s="849">
        <v>1</v>
      </c>
      <c r="M805" s="849">
        <v>466.67</v>
      </c>
      <c r="N805" s="832">
        <v>1</v>
      </c>
      <c r="O805" s="832">
        <v>466.67</v>
      </c>
      <c r="P805" s="849"/>
      <c r="Q805" s="849"/>
      <c r="R805" s="837"/>
      <c r="S805" s="850"/>
    </row>
    <row r="806" spans="1:19" ht="14.4" customHeight="1" x14ac:dyDescent="0.3">
      <c r="A806" s="831"/>
      <c r="B806" s="832" t="s">
        <v>3397</v>
      </c>
      <c r="C806" s="832" t="s">
        <v>589</v>
      </c>
      <c r="D806" s="832" t="s">
        <v>1428</v>
      </c>
      <c r="E806" s="832" t="s">
        <v>3269</v>
      </c>
      <c r="F806" s="832" t="s">
        <v>3368</v>
      </c>
      <c r="G806" s="832" t="s">
        <v>3369</v>
      </c>
      <c r="H806" s="849"/>
      <c r="I806" s="849"/>
      <c r="J806" s="832"/>
      <c r="K806" s="832"/>
      <c r="L806" s="849">
        <v>28</v>
      </c>
      <c r="M806" s="849">
        <v>3266.66</v>
      </c>
      <c r="N806" s="832">
        <v>1</v>
      </c>
      <c r="O806" s="832">
        <v>116.66642857142857</v>
      </c>
      <c r="P806" s="849">
        <v>12</v>
      </c>
      <c r="Q806" s="849">
        <v>1400</v>
      </c>
      <c r="R806" s="837">
        <v>0.42857230320878209</v>
      </c>
      <c r="S806" s="850">
        <v>116.66666666666667</v>
      </c>
    </row>
    <row r="807" spans="1:19" ht="14.4" customHeight="1" x14ac:dyDescent="0.3">
      <c r="A807" s="831"/>
      <c r="B807" s="832" t="s">
        <v>3397</v>
      </c>
      <c r="C807" s="832" t="s">
        <v>589</v>
      </c>
      <c r="D807" s="832" t="s">
        <v>1428</v>
      </c>
      <c r="E807" s="832" t="s">
        <v>3269</v>
      </c>
      <c r="F807" s="832" t="s">
        <v>3270</v>
      </c>
      <c r="G807" s="832" t="s">
        <v>3271</v>
      </c>
      <c r="H807" s="849"/>
      <c r="I807" s="849"/>
      <c r="J807" s="832"/>
      <c r="K807" s="832"/>
      <c r="L807" s="849">
        <v>538</v>
      </c>
      <c r="M807" s="849">
        <v>185311.12</v>
      </c>
      <c r="N807" s="832">
        <v>1</v>
      </c>
      <c r="O807" s="832">
        <v>344.44446096654275</v>
      </c>
      <c r="P807" s="849">
        <v>168</v>
      </c>
      <c r="Q807" s="849">
        <v>57866.65</v>
      </c>
      <c r="R807" s="837">
        <v>0.31226755307506643</v>
      </c>
      <c r="S807" s="850">
        <v>344.44434523809525</v>
      </c>
    </row>
    <row r="808" spans="1:19" ht="14.4" customHeight="1" x14ac:dyDescent="0.3">
      <c r="A808" s="831"/>
      <c r="B808" s="832" t="s">
        <v>3397</v>
      </c>
      <c r="C808" s="832" t="s">
        <v>589</v>
      </c>
      <c r="D808" s="832" t="s">
        <v>1428</v>
      </c>
      <c r="E808" s="832" t="s">
        <v>3269</v>
      </c>
      <c r="F808" s="832" t="s">
        <v>3372</v>
      </c>
      <c r="G808" s="832" t="s">
        <v>3373</v>
      </c>
      <c r="H808" s="849"/>
      <c r="I808" s="849"/>
      <c r="J808" s="832"/>
      <c r="K808" s="832"/>
      <c r="L808" s="849"/>
      <c r="M808" s="849"/>
      <c r="N808" s="832"/>
      <c r="O808" s="832"/>
      <c r="P808" s="849">
        <v>1</v>
      </c>
      <c r="Q808" s="849">
        <v>833.33</v>
      </c>
      <c r="R808" s="837"/>
      <c r="S808" s="850">
        <v>833.33</v>
      </c>
    </row>
    <row r="809" spans="1:19" ht="14.4" customHeight="1" x14ac:dyDescent="0.3">
      <c r="A809" s="831"/>
      <c r="B809" s="832" t="s">
        <v>3397</v>
      </c>
      <c r="C809" s="832" t="s">
        <v>589</v>
      </c>
      <c r="D809" s="832" t="s">
        <v>1429</v>
      </c>
      <c r="E809" s="832" t="s">
        <v>3269</v>
      </c>
      <c r="F809" s="832" t="s">
        <v>3302</v>
      </c>
      <c r="G809" s="832" t="s">
        <v>3303</v>
      </c>
      <c r="H809" s="849"/>
      <c r="I809" s="849"/>
      <c r="J809" s="832"/>
      <c r="K809" s="832"/>
      <c r="L809" s="849">
        <v>5</v>
      </c>
      <c r="M809" s="849">
        <v>388.89</v>
      </c>
      <c r="N809" s="832">
        <v>1</v>
      </c>
      <c r="O809" s="832">
        <v>77.777999999999992</v>
      </c>
      <c r="P809" s="849">
        <v>12</v>
      </c>
      <c r="Q809" s="849">
        <v>933.34</v>
      </c>
      <c r="R809" s="837">
        <v>2.4000102856848984</v>
      </c>
      <c r="S809" s="850">
        <v>77.778333333333336</v>
      </c>
    </row>
    <row r="810" spans="1:19" ht="14.4" customHeight="1" x14ac:dyDescent="0.3">
      <c r="A810" s="831"/>
      <c r="B810" s="832" t="s">
        <v>3397</v>
      </c>
      <c r="C810" s="832" t="s">
        <v>589</v>
      </c>
      <c r="D810" s="832" t="s">
        <v>1429</v>
      </c>
      <c r="E810" s="832" t="s">
        <v>3269</v>
      </c>
      <c r="F810" s="832" t="s">
        <v>3306</v>
      </c>
      <c r="G810" s="832" t="s">
        <v>3307</v>
      </c>
      <c r="H810" s="849"/>
      <c r="I810" s="849"/>
      <c r="J810" s="832"/>
      <c r="K810" s="832"/>
      <c r="L810" s="849">
        <v>45</v>
      </c>
      <c r="M810" s="849">
        <v>5250</v>
      </c>
      <c r="N810" s="832">
        <v>1</v>
      </c>
      <c r="O810" s="832">
        <v>116.66666666666667</v>
      </c>
      <c r="P810" s="849">
        <v>64</v>
      </c>
      <c r="Q810" s="849">
        <v>7466.65</v>
      </c>
      <c r="R810" s="837">
        <v>1.4222190476190475</v>
      </c>
      <c r="S810" s="850">
        <v>116.66640624999999</v>
      </c>
    </row>
    <row r="811" spans="1:19" ht="14.4" customHeight="1" x14ac:dyDescent="0.3">
      <c r="A811" s="831"/>
      <c r="B811" s="832" t="s">
        <v>3397</v>
      </c>
      <c r="C811" s="832" t="s">
        <v>589</v>
      </c>
      <c r="D811" s="832" t="s">
        <v>1429</v>
      </c>
      <c r="E811" s="832" t="s">
        <v>3269</v>
      </c>
      <c r="F811" s="832" t="s">
        <v>3318</v>
      </c>
      <c r="G811" s="832" t="s">
        <v>3319</v>
      </c>
      <c r="H811" s="849"/>
      <c r="I811" s="849"/>
      <c r="J811" s="832"/>
      <c r="K811" s="832"/>
      <c r="L811" s="849">
        <v>37</v>
      </c>
      <c r="M811" s="849">
        <v>7811.1100000000006</v>
      </c>
      <c r="N811" s="832">
        <v>1</v>
      </c>
      <c r="O811" s="832">
        <v>211.1110810810811</v>
      </c>
      <c r="P811" s="849">
        <v>51</v>
      </c>
      <c r="Q811" s="849">
        <v>10766.67</v>
      </c>
      <c r="R811" s="837">
        <v>1.3783790011918919</v>
      </c>
      <c r="S811" s="850">
        <v>211.11117647058825</v>
      </c>
    </row>
    <row r="812" spans="1:19" ht="14.4" customHeight="1" x14ac:dyDescent="0.3">
      <c r="A812" s="831"/>
      <c r="B812" s="832" t="s">
        <v>3397</v>
      </c>
      <c r="C812" s="832" t="s">
        <v>589</v>
      </c>
      <c r="D812" s="832" t="s">
        <v>1429</v>
      </c>
      <c r="E812" s="832" t="s">
        <v>3269</v>
      </c>
      <c r="F812" s="832" t="s">
        <v>3320</v>
      </c>
      <c r="G812" s="832" t="s">
        <v>3321</v>
      </c>
      <c r="H812" s="849"/>
      <c r="I812" s="849"/>
      <c r="J812" s="832"/>
      <c r="K812" s="832"/>
      <c r="L812" s="849">
        <v>11</v>
      </c>
      <c r="M812" s="849">
        <v>6416.66</v>
      </c>
      <c r="N812" s="832">
        <v>1</v>
      </c>
      <c r="O812" s="832">
        <v>583.33272727272731</v>
      </c>
      <c r="P812" s="849">
        <v>7</v>
      </c>
      <c r="Q812" s="849">
        <v>4083.33</v>
      </c>
      <c r="R812" s="837">
        <v>0.63636377804028887</v>
      </c>
      <c r="S812" s="850">
        <v>583.33285714285716</v>
      </c>
    </row>
    <row r="813" spans="1:19" ht="14.4" customHeight="1" x14ac:dyDescent="0.3">
      <c r="A813" s="831"/>
      <c r="B813" s="832" t="s">
        <v>3397</v>
      </c>
      <c r="C813" s="832" t="s">
        <v>589</v>
      </c>
      <c r="D813" s="832" t="s">
        <v>1429</v>
      </c>
      <c r="E813" s="832" t="s">
        <v>3269</v>
      </c>
      <c r="F813" s="832" t="s">
        <v>3322</v>
      </c>
      <c r="G813" s="832" t="s">
        <v>3323</v>
      </c>
      <c r="H813" s="849"/>
      <c r="I813" s="849"/>
      <c r="J813" s="832"/>
      <c r="K813" s="832"/>
      <c r="L813" s="849">
        <v>2</v>
      </c>
      <c r="M813" s="849">
        <v>933.33</v>
      </c>
      <c r="N813" s="832">
        <v>1</v>
      </c>
      <c r="O813" s="832">
        <v>466.66500000000002</v>
      </c>
      <c r="P813" s="849">
        <v>4</v>
      </c>
      <c r="Q813" s="849">
        <v>1866.67</v>
      </c>
      <c r="R813" s="837">
        <v>2.0000107143239796</v>
      </c>
      <c r="S813" s="850">
        <v>466.66750000000002</v>
      </c>
    </row>
    <row r="814" spans="1:19" ht="14.4" customHeight="1" x14ac:dyDescent="0.3">
      <c r="A814" s="831"/>
      <c r="B814" s="832" t="s">
        <v>3397</v>
      </c>
      <c r="C814" s="832" t="s">
        <v>589</v>
      </c>
      <c r="D814" s="832" t="s">
        <v>1429</v>
      </c>
      <c r="E814" s="832" t="s">
        <v>3269</v>
      </c>
      <c r="F814" s="832" t="s">
        <v>3327</v>
      </c>
      <c r="G814" s="832" t="s">
        <v>3328</v>
      </c>
      <c r="H814" s="849"/>
      <c r="I814" s="849"/>
      <c r="J814" s="832"/>
      <c r="K814" s="832"/>
      <c r="L814" s="849">
        <v>18</v>
      </c>
      <c r="M814" s="849">
        <v>900</v>
      </c>
      <c r="N814" s="832">
        <v>1</v>
      </c>
      <c r="O814" s="832">
        <v>50</v>
      </c>
      <c r="P814" s="849">
        <v>63</v>
      </c>
      <c r="Q814" s="849">
        <v>3150</v>
      </c>
      <c r="R814" s="837">
        <v>3.5</v>
      </c>
      <c r="S814" s="850">
        <v>50</v>
      </c>
    </row>
    <row r="815" spans="1:19" ht="14.4" customHeight="1" x14ac:dyDescent="0.3">
      <c r="A815" s="831"/>
      <c r="B815" s="832" t="s">
        <v>3397</v>
      </c>
      <c r="C815" s="832" t="s">
        <v>589</v>
      </c>
      <c r="D815" s="832" t="s">
        <v>1429</v>
      </c>
      <c r="E815" s="832" t="s">
        <v>3269</v>
      </c>
      <c r="F815" s="832" t="s">
        <v>3344</v>
      </c>
      <c r="G815" s="832" t="s">
        <v>3345</v>
      </c>
      <c r="H815" s="849"/>
      <c r="I815" s="849"/>
      <c r="J815" s="832"/>
      <c r="K815" s="832"/>
      <c r="L815" s="849">
        <v>135</v>
      </c>
      <c r="M815" s="849">
        <v>0</v>
      </c>
      <c r="N815" s="832"/>
      <c r="O815" s="832">
        <v>0</v>
      </c>
      <c r="P815" s="849">
        <v>223</v>
      </c>
      <c r="Q815" s="849">
        <v>0</v>
      </c>
      <c r="R815" s="837"/>
      <c r="S815" s="850">
        <v>0</v>
      </c>
    </row>
    <row r="816" spans="1:19" ht="14.4" customHeight="1" x14ac:dyDescent="0.3">
      <c r="A816" s="831"/>
      <c r="B816" s="832" t="s">
        <v>3397</v>
      </c>
      <c r="C816" s="832" t="s">
        <v>589</v>
      </c>
      <c r="D816" s="832" t="s">
        <v>1429</v>
      </c>
      <c r="E816" s="832" t="s">
        <v>3269</v>
      </c>
      <c r="F816" s="832" t="s">
        <v>3354</v>
      </c>
      <c r="G816" s="832" t="s">
        <v>3355</v>
      </c>
      <c r="H816" s="849"/>
      <c r="I816" s="849"/>
      <c r="J816" s="832"/>
      <c r="K816" s="832"/>
      <c r="L816" s="849">
        <v>46</v>
      </c>
      <c r="M816" s="849">
        <v>4344.43</v>
      </c>
      <c r="N816" s="832">
        <v>1</v>
      </c>
      <c r="O816" s="832">
        <v>94.444130434782622</v>
      </c>
      <c r="P816" s="849">
        <v>66</v>
      </c>
      <c r="Q816" s="849">
        <v>6233.32</v>
      </c>
      <c r="R816" s="837">
        <v>1.4347843100245601</v>
      </c>
      <c r="S816" s="850">
        <v>94.444242424242418</v>
      </c>
    </row>
    <row r="817" spans="1:19" ht="14.4" customHeight="1" x14ac:dyDescent="0.3">
      <c r="A817" s="831"/>
      <c r="B817" s="832" t="s">
        <v>3397</v>
      </c>
      <c r="C817" s="832" t="s">
        <v>589</v>
      </c>
      <c r="D817" s="832" t="s">
        <v>1429</v>
      </c>
      <c r="E817" s="832" t="s">
        <v>3269</v>
      </c>
      <c r="F817" s="832" t="s">
        <v>3358</v>
      </c>
      <c r="G817" s="832" t="s">
        <v>3359</v>
      </c>
      <c r="H817" s="849"/>
      <c r="I817" s="849"/>
      <c r="J817" s="832"/>
      <c r="K817" s="832"/>
      <c r="L817" s="849">
        <v>9</v>
      </c>
      <c r="M817" s="849">
        <v>869.99999999999989</v>
      </c>
      <c r="N817" s="832">
        <v>1</v>
      </c>
      <c r="O817" s="832">
        <v>96.666666666666657</v>
      </c>
      <c r="P817" s="849">
        <v>11</v>
      </c>
      <c r="Q817" s="849">
        <v>1063.3399999999999</v>
      </c>
      <c r="R817" s="837">
        <v>1.2222298850574713</v>
      </c>
      <c r="S817" s="850">
        <v>96.667272727272717</v>
      </c>
    </row>
    <row r="818" spans="1:19" ht="14.4" customHeight="1" x14ac:dyDescent="0.3">
      <c r="A818" s="831"/>
      <c r="B818" s="832" t="s">
        <v>3397</v>
      </c>
      <c r="C818" s="832" t="s">
        <v>589</v>
      </c>
      <c r="D818" s="832" t="s">
        <v>1429</v>
      </c>
      <c r="E818" s="832" t="s">
        <v>3269</v>
      </c>
      <c r="F818" s="832" t="s">
        <v>3368</v>
      </c>
      <c r="G818" s="832" t="s">
        <v>3369</v>
      </c>
      <c r="H818" s="849"/>
      <c r="I818" s="849"/>
      <c r="J818" s="832"/>
      <c r="K818" s="832"/>
      <c r="L818" s="849">
        <v>19</v>
      </c>
      <c r="M818" s="849">
        <v>2216.67</v>
      </c>
      <c r="N818" s="832">
        <v>1</v>
      </c>
      <c r="O818" s="832">
        <v>116.66684210526316</v>
      </c>
      <c r="P818" s="849">
        <v>17</v>
      </c>
      <c r="Q818" s="849">
        <v>1983.3400000000001</v>
      </c>
      <c r="R818" s="837">
        <v>0.89473850415262535</v>
      </c>
      <c r="S818" s="850">
        <v>116.66705882352942</v>
      </c>
    </row>
    <row r="819" spans="1:19" ht="14.4" customHeight="1" x14ac:dyDescent="0.3">
      <c r="A819" s="831"/>
      <c r="B819" s="832" t="s">
        <v>3397</v>
      </c>
      <c r="C819" s="832" t="s">
        <v>589</v>
      </c>
      <c r="D819" s="832" t="s">
        <v>1429</v>
      </c>
      <c r="E819" s="832" t="s">
        <v>3269</v>
      </c>
      <c r="F819" s="832" t="s">
        <v>3270</v>
      </c>
      <c r="G819" s="832" t="s">
        <v>3271</v>
      </c>
      <c r="H819" s="849"/>
      <c r="I819" s="849"/>
      <c r="J819" s="832"/>
      <c r="K819" s="832"/>
      <c r="L819" s="849">
        <v>135</v>
      </c>
      <c r="M819" s="849">
        <v>46500.009999999995</v>
      </c>
      <c r="N819" s="832">
        <v>1</v>
      </c>
      <c r="O819" s="832">
        <v>344.44451851851846</v>
      </c>
      <c r="P819" s="849">
        <v>229</v>
      </c>
      <c r="Q819" s="849">
        <v>78877.77</v>
      </c>
      <c r="R819" s="837">
        <v>1.6962957642374703</v>
      </c>
      <c r="S819" s="850">
        <v>344.44441048034935</v>
      </c>
    </row>
    <row r="820" spans="1:19" ht="14.4" customHeight="1" x14ac:dyDescent="0.3">
      <c r="A820" s="831"/>
      <c r="B820" s="832" t="s">
        <v>3397</v>
      </c>
      <c r="C820" s="832" t="s">
        <v>589</v>
      </c>
      <c r="D820" s="832" t="s">
        <v>3263</v>
      </c>
      <c r="E820" s="832" t="s">
        <v>3269</v>
      </c>
      <c r="F820" s="832" t="s">
        <v>3302</v>
      </c>
      <c r="G820" s="832" t="s">
        <v>3303</v>
      </c>
      <c r="H820" s="849">
        <v>19</v>
      </c>
      <c r="I820" s="849">
        <v>1477.78</v>
      </c>
      <c r="J820" s="832"/>
      <c r="K820" s="832">
        <v>77.7778947368421</v>
      </c>
      <c r="L820" s="849"/>
      <c r="M820" s="849"/>
      <c r="N820" s="832"/>
      <c r="O820" s="832"/>
      <c r="P820" s="849"/>
      <c r="Q820" s="849"/>
      <c r="R820" s="837"/>
      <c r="S820" s="850"/>
    </row>
    <row r="821" spans="1:19" ht="14.4" customHeight="1" x14ac:dyDescent="0.3">
      <c r="A821" s="831"/>
      <c r="B821" s="832" t="s">
        <v>3397</v>
      </c>
      <c r="C821" s="832" t="s">
        <v>589</v>
      </c>
      <c r="D821" s="832" t="s">
        <v>3263</v>
      </c>
      <c r="E821" s="832" t="s">
        <v>3269</v>
      </c>
      <c r="F821" s="832" t="s">
        <v>3306</v>
      </c>
      <c r="G821" s="832" t="s">
        <v>3307</v>
      </c>
      <c r="H821" s="849">
        <v>47</v>
      </c>
      <c r="I821" s="849">
        <v>5222.21</v>
      </c>
      <c r="J821" s="832"/>
      <c r="K821" s="832">
        <v>111.11085106382978</v>
      </c>
      <c r="L821" s="849"/>
      <c r="M821" s="849"/>
      <c r="N821" s="832"/>
      <c r="O821" s="832"/>
      <c r="P821" s="849"/>
      <c r="Q821" s="849"/>
      <c r="R821" s="837"/>
      <c r="S821" s="850"/>
    </row>
    <row r="822" spans="1:19" ht="14.4" customHeight="1" x14ac:dyDescent="0.3">
      <c r="A822" s="831"/>
      <c r="B822" s="832" t="s">
        <v>3397</v>
      </c>
      <c r="C822" s="832" t="s">
        <v>589</v>
      </c>
      <c r="D822" s="832" t="s">
        <v>3263</v>
      </c>
      <c r="E822" s="832" t="s">
        <v>3269</v>
      </c>
      <c r="F822" s="832" t="s">
        <v>3318</v>
      </c>
      <c r="G822" s="832" t="s">
        <v>3319</v>
      </c>
      <c r="H822" s="849">
        <v>22</v>
      </c>
      <c r="I822" s="849">
        <v>4106.67</v>
      </c>
      <c r="J822" s="832"/>
      <c r="K822" s="832">
        <v>186.66681818181817</v>
      </c>
      <c r="L822" s="849"/>
      <c r="M822" s="849"/>
      <c r="N822" s="832"/>
      <c r="O822" s="832"/>
      <c r="P822" s="849"/>
      <c r="Q822" s="849"/>
      <c r="R822" s="837"/>
      <c r="S822" s="850"/>
    </row>
    <row r="823" spans="1:19" ht="14.4" customHeight="1" x14ac:dyDescent="0.3">
      <c r="A823" s="831"/>
      <c r="B823" s="832" t="s">
        <v>3397</v>
      </c>
      <c r="C823" s="832" t="s">
        <v>589</v>
      </c>
      <c r="D823" s="832" t="s">
        <v>3263</v>
      </c>
      <c r="E823" s="832" t="s">
        <v>3269</v>
      </c>
      <c r="F823" s="832" t="s">
        <v>3320</v>
      </c>
      <c r="G823" s="832" t="s">
        <v>3321</v>
      </c>
      <c r="H823" s="849">
        <v>23</v>
      </c>
      <c r="I823" s="849">
        <v>13416.67</v>
      </c>
      <c r="J823" s="832"/>
      <c r="K823" s="832">
        <v>583.33347826086958</v>
      </c>
      <c r="L823" s="849"/>
      <c r="M823" s="849"/>
      <c r="N823" s="832"/>
      <c r="O823" s="832"/>
      <c r="P823" s="849"/>
      <c r="Q823" s="849"/>
      <c r="R823" s="837"/>
      <c r="S823" s="850"/>
    </row>
    <row r="824" spans="1:19" ht="14.4" customHeight="1" x14ac:dyDescent="0.3">
      <c r="A824" s="831"/>
      <c r="B824" s="832" t="s">
        <v>3397</v>
      </c>
      <c r="C824" s="832" t="s">
        <v>589</v>
      </c>
      <c r="D824" s="832" t="s">
        <v>3263</v>
      </c>
      <c r="E824" s="832" t="s">
        <v>3269</v>
      </c>
      <c r="F824" s="832" t="s">
        <v>3322</v>
      </c>
      <c r="G824" s="832" t="s">
        <v>3323</v>
      </c>
      <c r="H824" s="849">
        <v>3</v>
      </c>
      <c r="I824" s="849">
        <v>1400</v>
      </c>
      <c r="J824" s="832"/>
      <c r="K824" s="832">
        <v>466.66666666666669</v>
      </c>
      <c r="L824" s="849"/>
      <c r="M824" s="849"/>
      <c r="N824" s="832"/>
      <c r="O824" s="832"/>
      <c r="P824" s="849"/>
      <c r="Q824" s="849"/>
      <c r="R824" s="837"/>
      <c r="S824" s="850"/>
    </row>
    <row r="825" spans="1:19" ht="14.4" customHeight="1" x14ac:dyDescent="0.3">
      <c r="A825" s="831"/>
      <c r="B825" s="832" t="s">
        <v>3397</v>
      </c>
      <c r="C825" s="832" t="s">
        <v>589</v>
      </c>
      <c r="D825" s="832" t="s">
        <v>3263</v>
      </c>
      <c r="E825" s="832" t="s">
        <v>3269</v>
      </c>
      <c r="F825" s="832" t="s">
        <v>3327</v>
      </c>
      <c r="G825" s="832" t="s">
        <v>3328</v>
      </c>
      <c r="H825" s="849">
        <v>34</v>
      </c>
      <c r="I825" s="849">
        <v>1700</v>
      </c>
      <c r="J825" s="832"/>
      <c r="K825" s="832">
        <v>50</v>
      </c>
      <c r="L825" s="849"/>
      <c r="M825" s="849"/>
      <c r="N825" s="832"/>
      <c r="O825" s="832"/>
      <c r="P825" s="849"/>
      <c r="Q825" s="849"/>
      <c r="R825" s="837"/>
      <c r="S825" s="850"/>
    </row>
    <row r="826" spans="1:19" ht="14.4" customHeight="1" x14ac:dyDescent="0.3">
      <c r="A826" s="831"/>
      <c r="B826" s="832" t="s">
        <v>3397</v>
      </c>
      <c r="C826" s="832" t="s">
        <v>589</v>
      </c>
      <c r="D826" s="832" t="s">
        <v>3263</v>
      </c>
      <c r="E826" s="832" t="s">
        <v>3269</v>
      </c>
      <c r="F826" s="832" t="s">
        <v>3332</v>
      </c>
      <c r="G826" s="832" t="s">
        <v>3333</v>
      </c>
      <c r="H826" s="849">
        <v>1</v>
      </c>
      <c r="I826" s="849">
        <v>101.11</v>
      </c>
      <c r="J826" s="832"/>
      <c r="K826" s="832">
        <v>101.11</v>
      </c>
      <c r="L826" s="849"/>
      <c r="M826" s="849"/>
      <c r="N826" s="832"/>
      <c r="O826" s="832"/>
      <c r="P826" s="849"/>
      <c r="Q826" s="849"/>
      <c r="R826" s="837"/>
      <c r="S826" s="850"/>
    </row>
    <row r="827" spans="1:19" ht="14.4" customHeight="1" x14ac:dyDescent="0.3">
      <c r="A827" s="831"/>
      <c r="B827" s="832" t="s">
        <v>3397</v>
      </c>
      <c r="C827" s="832" t="s">
        <v>589</v>
      </c>
      <c r="D827" s="832" t="s">
        <v>3263</v>
      </c>
      <c r="E827" s="832" t="s">
        <v>3269</v>
      </c>
      <c r="F827" s="832" t="s">
        <v>3400</v>
      </c>
      <c r="G827" s="832" t="s">
        <v>3401</v>
      </c>
      <c r="H827" s="849">
        <v>1</v>
      </c>
      <c r="I827" s="849">
        <v>0</v>
      </c>
      <c r="J827" s="832"/>
      <c r="K827" s="832">
        <v>0</v>
      </c>
      <c r="L827" s="849"/>
      <c r="M827" s="849"/>
      <c r="N827" s="832"/>
      <c r="O827" s="832"/>
      <c r="P827" s="849"/>
      <c r="Q827" s="849"/>
      <c r="R827" s="837"/>
      <c r="S827" s="850"/>
    </row>
    <row r="828" spans="1:19" ht="14.4" customHeight="1" x14ac:dyDescent="0.3">
      <c r="A828" s="831"/>
      <c r="B828" s="832" t="s">
        <v>3397</v>
      </c>
      <c r="C828" s="832" t="s">
        <v>589</v>
      </c>
      <c r="D828" s="832" t="s">
        <v>3263</v>
      </c>
      <c r="E828" s="832" t="s">
        <v>3269</v>
      </c>
      <c r="F828" s="832" t="s">
        <v>3344</v>
      </c>
      <c r="G828" s="832" t="s">
        <v>3345</v>
      </c>
      <c r="H828" s="849">
        <v>140</v>
      </c>
      <c r="I828" s="849">
        <v>0</v>
      </c>
      <c r="J828" s="832"/>
      <c r="K828" s="832">
        <v>0</v>
      </c>
      <c r="L828" s="849"/>
      <c r="M828" s="849"/>
      <c r="N828" s="832"/>
      <c r="O828" s="832"/>
      <c r="P828" s="849"/>
      <c r="Q828" s="849"/>
      <c r="R828" s="837"/>
      <c r="S828" s="850"/>
    </row>
    <row r="829" spans="1:19" ht="14.4" customHeight="1" x14ac:dyDescent="0.3">
      <c r="A829" s="831"/>
      <c r="B829" s="832" t="s">
        <v>3397</v>
      </c>
      <c r="C829" s="832" t="s">
        <v>589</v>
      </c>
      <c r="D829" s="832" t="s">
        <v>3263</v>
      </c>
      <c r="E829" s="832" t="s">
        <v>3269</v>
      </c>
      <c r="F829" s="832" t="s">
        <v>3354</v>
      </c>
      <c r="G829" s="832" t="s">
        <v>3355</v>
      </c>
      <c r="H829" s="849">
        <v>54</v>
      </c>
      <c r="I829" s="849">
        <v>4800.01</v>
      </c>
      <c r="J829" s="832"/>
      <c r="K829" s="832">
        <v>88.889074074074074</v>
      </c>
      <c r="L829" s="849"/>
      <c r="M829" s="849"/>
      <c r="N829" s="832"/>
      <c r="O829" s="832"/>
      <c r="P829" s="849"/>
      <c r="Q829" s="849"/>
      <c r="R829" s="837"/>
      <c r="S829" s="850"/>
    </row>
    <row r="830" spans="1:19" ht="14.4" customHeight="1" x14ac:dyDescent="0.3">
      <c r="A830" s="831"/>
      <c r="B830" s="832" t="s">
        <v>3397</v>
      </c>
      <c r="C830" s="832" t="s">
        <v>589</v>
      </c>
      <c r="D830" s="832" t="s">
        <v>3263</v>
      </c>
      <c r="E830" s="832" t="s">
        <v>3269</v>
      </c>
      <c r="F830" s="832" t="s">
        <v>3358</v>
      </c>
      <c r="G830" s="832" t="s">
        <v>3359</v>
      </c>
      <c r="H830" s="849">
        <v>15</v>
      </c>
      <c r="I830" s="849">
        <v>1450.01</v>
      </c>
      <c r="J830" s="832"/>
      <c r="K830" s="832">
        <v>96.667333333333332</v>
      </c>
      <c r="L830" s="849"/>
      <c r="M830" s="849"/>
      <c r="N830" s="832"/>
      <c r="O830" s="832"/>
      <c r="P830" s="849"/>
      <c r="Q830" s="849"/>
      <c r="R830" s="837"/>
      <c r="S830" s="850"/>
    </row>
    <row r="831" spans="1:19" ht="14.4" customHeight="1" x14ac:dyDescent="0.3">
      <c r="A831" s="831"/>
      <c r="B831" s="832" t="s">
        <v>3397</v>
      </c>
      <c r="C831" s="832" t="s">
        <v>589</v>
      </c>
      <c r="D831" s="832" t="s">
        <v>3263</v>
      </c>
      <c r="E831" s="832" t="s">
        <v>3269</v>
      </c>
      <c r="F831" s="832" t="s">
        <v>3368</v>
      </c>
      <c r="G831" s="832" t="s">
        <v>3369</v>
      </c>
      <c r="H831" s="849">
        <v>7</v>
      </c>
      <c r="I831" s="849">
        <v>816.67</v>
      </c>
      <c r="J831" s="832"/>
      <c r="K831" s="832">
        <v>116.66714285714285</v>
      </c>
      <c r="L831" s="849"/>
      <c r="M831" s="849"/>
      <c r="N831" s="832"/>
      <c r="O831" s="832"/>
      <c r="P831" s="849"/>
      <c r="Q831" s="849"/>
      <c r="R831" s="837"/>
      <c r="S831" s="850"/>
    </row>
    <row r="832" spans="1:19" ht="14.4" customHeight="1" x14ac:dyDescent="0.3">
      <c r="A832" s="831"/>
      <c r="B832" s="832" t="s">
        <v>3397</v>
      </c>
      <c r="C832" s="832" t="s">
        <v>589</v>
      </c>
      <c r="D832" s="832" t="s">
        <v>3263</v>
      </c>
      <c r="E832" s="832" t="s">
        <v>3269</v>
      </c>
      <c r="F832" s="832" t="s">
        <v>3270</v>
      </c>
      <c r="G832" s="832" t="s">
        <v>3271</v>
      </c>
      <c r="H832" s="849">
        <v>142</v>
      </c>
      <c r="I832" s="849">
        <v>46544.44</v>
      </c>
      <c r="J832" s="832"/>
      <c r="K832" s="832">
        <v>327.77774647887327</v>
      </c>
      <c r="L832" s="849"/>
      <c r="M832" s="849"/>
      <c r="N832" s="832"/>
      <c r="O832" s="832"/>
      <c r="P832" s="849"/>
      <c r="Q832" s="849"/>
      <c r="R832" s="837"/>
      <c r="S832" s="850"/>
    </row>
    <row r="833" spans="1:19" ht="14.4" customHeight="1" x14ac:dyDescent="0.3">
      <c r="A833" s="831"/>
      <c r="B833" s="832" t="s">
        <v>3397</v>
      </c>
      <c r="C833" s="832" t="s">
        <v>589</v>
      </c>
      <c r="D833" s="832" t="s">
        <v>1430</v>
      </c>
      <c r="E833" s="832" t="s">
        <v>3269</v>
      </c>
      <c r="F833" s="832" t="s">
        <v>3302</v>
      </c>
      <c r="G833" s="832" t="s">
        <v>3303</v>
      </c>
      <c r="H833" s="849"/>
      <c r="I833" s="849"/>
      <c r="J833" s="832"/>
      <c r="K833" s="832"/>
      <c r="L833" s="849">
        <v>74</v>
      </c>
      <c r="M833" s="849">
        <v>5755.56</v>
      </c>
      <c r="N833" s="832">
        <v>1</v>
      </c>
      <c r="O833" s="832">
        <v>77.777837837837836</v>
      </c>
      <c r="P833" s="849">
        <v>68</v>
      </c>
      <c r="Q833" s="849">
        <v>5288.8899999999994</v>
      </c>
      <c r="R833" s="837">
        <v>0.91891840237961186</v>
      </c>
      <c r="S833" s="850">
        <v>77.777794117647048</v>
      </c>
    </row>
    <row r="834" spans="1:19" ht="14.4" customHeight="1" x14ac:dyDescent="0.3">
      <c r="A834" s="831"/>
      <c r="B834" s="832" t="s">
        <v>3397</v>
      </c>
      <c r="C834" s="832" t="s">
        <v>589</v>
      </c>
      <c r="D834" s="832" t="s">
        <v>1430</v>
      </c>
      <c r="E834" s="832" t="s">
        <v>3269</v>
      </c>
      <c r="F834" s="832" t="s">
        <v>3306</v>
      </c>
      <c r="G834" s="832" t="s">
        <v>3307</v>
      </c>
      <c r="H834" s="849"/>
      <c r="I834" s="849"/>
      <c r="J834" s="832"/>
      <c r="K834" s="832"/>
      <c r="L834" s="849">
        <v>222</v>
      </c>
      <c r="M834" s="849">
        <v>25900.009999999995</v>
      </c>
      <c r="N834" s="832">
        <v>1</v>
      </c>
      <c r="O834" s="832">
        <v>116.66671171171168</v>
      </c>
      <c r="P834" s="849">
        <v>270</v>
      </c>
      <c r="Q834" s="849">
        <v>31500</v>
      </c>
      <c r="R834" s="837">
        <v>1.2162157466348471</v>
      </c>
      <c r="S834" s="850">
        <v>116.66666666666667</v>
      </c>
    </row>
    <row r="835" spans="1:19" ht="14.4" customHeight="1" x14ac:dyDescent="0.3">
      <c r="A835" s="831"/>
      <c r="B835" s="832" t="s">
        <v>3397</v>
      </c>
      <c r="C835" s="832" t="s">
        <v>589</v>
      </c>
      <c r="D835" s="832" t="s">
        <v>1430</v>
      </c>
      <c r="E835" s="832" t="s">
        <v>3269</v>
      </c>
      <c r="F835" s="832" t="s">
        <v>3318</v>
      </c>
      <c r="G835" s="832" t="s">
        <v>3319</v>
      </c>
      <c r="H835" s="849"/>
      <c r="I835" s="849"/>
      <c r="J835" s="832"/>
      <c r="K835" s="832"/>
      <c r="L835" s="849">
        <v>154</v>
      </c>
      <c r="M835" s="849">
        <v>32511.11</v>
      </c>
      <c r="N835" s="832">
        <v>1</v>
      </c>
      <c r="O835" s="832">
        <v>211.11110389610391</v>
      </c>
      <c r="P835" s="849">
        <v>158</v>
      </c>
      <c r="Q835" s="849">
        <v>33355.56</v>
      </c>
      <c r="R835" s="837">
        <v>1.0259741977434791</v>
      </c>
      <c r="S835" s="850">
        <v>211.1111392405063</v>
      </c>
    </row>
    <row r="836" spans="1:19" ht="14.4" customHeight="1" x14ac:dyDescent="0.3">
      <c r="A836" s="831"/>
      <c r="B836" s="832" t="s">
        <v>3397</v>
      </c>
      <c r="C836" s="832" t="s">
        <v>589</v>
      </c>
      <c r="D836" s="832" t="s">
        <v>1430</v>
      </c>
      <c r="E836" s="832" t="s">
        <v>3269</v>
      </c>
      <c r="F836" s="832" t="s">
        <v>3320</v>
      </c>
      <c r="G836" s="832" t="s">
        <v>3321</v>
      </c>
      <c r="H836" s="849"/>
      <c r="I836" s="849"/>
      <c r="J836" s="832"/>
      <c r="K836" s="832"/>
      <c r="L836" s="849">
        <v>104</v>
      </c>
      <c r="M836" s="849">
        <v>60666.66</v>
      </c>
      <c r="N836" s="832">
        <v>1</v>
      </c>
      <c r="O836" s="832">
        <v>583.33326923076925</v>
      </c>
      <c r="P836" s="849">
        <v>106</v>
      </c>
      <c r="Q836" s="849">
        <v>61833.340000000004</v>
      </c>
      <c r="R836" s="837">
        <v>1.0192309911242847</v>
      </c>
      <c r="S836" s="850">
        <v>583.33339622641518</v>
      </c>
    </row>
    <row r="837" spans="1:19" ht="14.4" customHeight="1" x14ac:dyDescent="0.3">
      <c r="A837" s="831"/>
      <c r="B837" s="832" t="s">
        <v>3397</v>
      </c>
      <c r="C837" s="832" t="s">
        <v>589</v>
      </c>
      <c r="D837" s="832" t="s">
        <v>1430</v>
      </c>
      <c r="E837" s="832" t="s">
        <v>3269</v>
      </c>
      <c r="F837" s="832" t="s">
        <v>3322</v>
      </c>
      <c r="G837" s="832" t="s">
        <v>3323</v>
      </c>
      <c r="H837" s="849"/>
      <c r="I837" s="849"/>
      <c r="J837" s="832"/>
      <c r="K837" s="832"/>
      <c r="L837" s="849">
        <v>17</v>
      </c>
      <c r="M837" s="849">
        <v>7933.34</v>
      </c>
      <c r="N837" s="832">
        <v>1</v>
      </c>
      <c r="O837" s="832">
        <v>466.66705882352943</v>
      </c>
      <c r="P837" s="849">
        <v>14</v>
      </c>
      <c r="Q837" s="849">
        <v>6533.32</v>
      </c>
      <c r="R837" s="837">
        <v>0.82352703905290836</v>
      </c>
      <c r="S837" s="850">
        <v>466.66571428571427</v>
      </c>
    </row>
    <row r="838" spans="1:19" ht="14.4" customHeight="1" x14ac:dyDescent="0.3">
      <c r="A838" s="831"/>
      <c r="B838" s="832" t="s">
        <v>3397</v>
      </c>
      <c r="C838" s="832" t="s">
        <v>589</v>
      </c>
      <c r="D838" s="832" t="s">
        <v>1430</v>
      </c>
      <c r="E838" s="832" t="s">
        <v>3269</v>
      </c>
      <c r="F838" s="832" t="s">
        <v>3327</v>
      </c>
      <c r="G838" s="832" t="s">
        <v>3328</v>
      </c>
      <c r="H838" s="849"/>
      <c r="I838" s="849"/>
      <c r="J838" s="832"/>
      <c r="K838" s="832"/>
      <c r="L838" s="849">
        <v>101</v>
      </c>
      <c r="M838" s="849">
        <v>5050</v>
      </c>
      <c r="N838" s="832">
        <v>1</v>
      </c>
      <c r="O838" s="832">
        <v>50</v>
      </c>
      <c r="P838" s="849">
        <v>159</v>
      </c>
      <c r="Q838" s="849">
        <v>7950</v>
      </c>
      <c r="R838" s="837">
        <v>1.5742574257425743</v>
      </c>
      <c r="S838" s="850">
        <v>50</v>
      </c>
    </row>
    <row r="839" spans="1:19" ht="14.4" customHeight="1" x14ac:dyDescent="0.3">
      <c r="A839" s="831"/>
      <c r="B839" s="832" t="s">
        <v>3397</v>
      </c>
      <c r="C839" s="832" t="s">
        <v>589</v>
      </c>
      <c r="D839" s="832" t="s">
        <v>1430</v>
      </c>
      <c r="E839" s="832" t="s">
        <v>3269</v>
      </c>
      <c r="F839" s="832" t="s">
        <v>3344</v>
      </c>
      <c r="G839" s="832" t="s">
        <v>3345</v>
      </c>
      <c r="H839" s="849"/>
      <c r="I839" s="849"/>
      <c r="J839" s="832"/>
      <c r="K839" s="832"/>
      <c r="L839" s="849">
        <v>697</v>
      </c>
      <c r="M839" s="849">
        <v>0</v>
      </c>
      <c r="N839" s="832"/>
      <c r="O839" s="832">
        <v>0</v>
      </c>
      <c r="P839" s="849">
        <v>782</v>
      </c>
      <c r="Q839" s="849">
        <v>0</v>
      </c>
      <c r="R839" s="837"/>
      <c r="S839" s="850">
        <v>0</v>
      </c>
    </row>
    <row r="840" spans="1:19" ht="14.4" customHeight="1" x14ac:dyDescent="0.3">
      <c r="A840" s="831"/>
      <c r="B840" s="832" t="s">
        <v>3397</v>
      </c>
      <c r="C840" s="832" t="s">
        <v>589</v>
      </c>
      <c r="D840" s="832" t="s">
        <v>1430</v>
      </c>
      <c r="E840" s="832" t="s">
        <v>3269</v>
      </c>
      <c r="F840" s="832" t="s">
        <v>3348</v>
      </c>
      <c r="G840" s="832" t="s">
        <v>3349</v>
      </c>
      <c r="H840" s="849"/>
      <c r="I840" s="849"/>
      <c r="J840" s="832"/>
      <c r="K840" s="832"/>
      <c r="L840" s="849">
        <v>1</v>
      </c>
      <c r="M840" s="849">
        <v>77.78</v>
      </c>
      <c r="N840" s="832">
        <v>1</v>
      </c>
      <c r="O840" s="832">
        <v>77.78</v>
      </c>
      <c r="P840" s="849"/>
      <c r="Q840" s="849"/>
      <c r="R840" s="837"/>
      <c r="S840" s="850"/>
    </row>
    <row r="841" spans="1:19" ht="14.4" customHeight="1" x14ac:dyDescent="0.3">
      <c r="A841" s="831"/>
      <c r="B841" s="832" t="s">
        <v>3397</v>
      </c>
      <c r="C841" s="832" t="s">
        <v>589</v>
      </c>
      <c r="D841" s="832" t="s">
        <v>1430</v>
      </c>
      <c r="E841" s="832" t="s">
        <v>3269</v>
      </c>
      <c r="F841" s="832" t="s">
        <v>3354</v>
      </c>
      <c r="G841" s="832" t="s">
        <v>3355</v>
      </c>
      <c r="H841" s="849"/>
      <c r="I841" s="849"/>
      <c r="J841" s="832"/>
      <c r="K841" s="832"/>
      <c r="L841" s="849">
        <v>275</v>
      </c>
      <c r="M841" s="849">
        <v>25972.229999999996</v>
      </c>
      <c r="N841" s="832">
        <v>1</v>
      </c>
      <c r="O841" s="832">
        <v>94.444472727272711</v>
      </c>
      <c r="P841" s="849">
        <v>293</v>
      </c>
      <c r="Q841" s="849">
        <v>27672.230000000007</v>
      </c>
      <c r="R841" s="837">
        <v>1.0654545258531904</v>
      </c>
      <c r="S841" s="850">
        <v>94.444470989761115</v>
      </c>
    </row>
    <row r="842" spans="1:19" ht="14.4" customHeight="1" x14ac:dyDescent="0.3">
      <c r="A842" s="831"/>
      <c r="B842" s="832" t="s">
        <v>3397</v>
      </c>
      <c r="C842" s="832" t="s">
        <v>589</v>
      </c>
      <c r="D842" s="832" t="s">
        <v>1430</v>
      </c>
      <c r="E842" s="832" t="s">
        <v>3269</v>
      </c>
      <c r="F842" s="832" t="s">
        <v>3358</v>
      </c>
      <c r="G842" s="832" t="s">
        <v>3359</v>
      </c>
      <c r="H842" s="849"/>
      <c r="I842" s="849"/>
      <c r="J842" s="832"/>
      <c r="K842" s="832"/>
      <c r="L842" s="849">
        <v>78</v>
      </c>
      <c r="M842" s="849">
        <v>7540</v>
      </c>
      <c r="N842" s="832">
        <v>1</v>
      </c>
      <c r="O842" s="832">
        <v>96.666666666666671</v>
      </c>
      <c r="P842" s="849">
        <v>78</v>
      </c>
      <c r="Q842" s="849">
        <v>7540</v>
      </c>
      <c r="R842" s="837">
        <v>1</v>
      </c>
      <c r="S842" s="850">
        <v>96.666666666666671</v>
      </c>
    </row>
    <row r="843" spans="1:19" ht="14.4" customHeight="1" x14ac:dyDescent="0.3">
      <c r="A843" s="831"/>
      <c r="B843" s="832" t="s">
        <v>3397</v>
      </c>
      <c r="C843" s="832" t="s">
        <v>589</v>
      </c>
      <c r="D843" s="832" t="s">
        <v>1430</v>
      </c>
      <c r="E843" s="832" t="s">
        <v>3269</v>
      </c>
      <c r="F843" s="832" t="s">
        <v>3364</v>
      </c>
      <c r="G843" s="832" t="s">
        <v>3365</v>
      </c>
      <c r="H843" s="849"/>
      <c r="I843" s="849"/>
      <c r="J843" s="832"/>
      <c r="K843" s="832"/>
      <c r="L843" s="849">
        <v>3</v>
      </c>
      <c r="M843" s="849">
        <v>3850</v>
      </c>
      <c r="N843" s="832">
        <v>1</v>
      </c>
      <c r="O843" s="832">
        <v>1283.3333333333333</v>
      </c>
      <c r="P843" s="849">
        <v>1</v>
      </c>
      <c r="Q843" s="849">
        <v>1283.33</v>
      </c>
      <c r="R843" s="837">
        <v>0.33333246753246754</v>
      </c>
      <c r="S843" s="850">
        <v>1283.33</v>
      </c>
    </row>
    <row r="844" spans="1:19" ht="14.4" customHeight="1" x14ac:dyDescent="0.3">
      <c r="A844" s="831"/>
      <c r="B844" s="832" t="s">
        <v>3397</v>
      </c>
      <c r="C844" s="832" t="s">
        <v>589</v>
      </c>
      <c r="D844" s="832" t="s">
        <v>1430</v>
      </c>
      <c r="E844" s="832" t="s">
        <v>3269</v>
      </c>
      <c r="F844" s="832" t="s">
        <v>3366</v>
      </c>
      <c r="G844" s="832" t="s">
        <v>3367</v>
      </c>
      <c r="H844" s="849"/>
      <c r="I844" s="849"/>
      <c r="J844" s="832"/>
      <c r="K844" s="832"/>
      <c r="L844" s="849">
        <v>2</v>
      </c>
      <c r="M844" s="849">
        <v>933.34</v>
      </c>
      <c r="N844" s="832">
        <v>1</v>
      </c>
      <c r="O844" s="832">
        <v>466.67</v>
      </c>
      <c r="P844" s="849"/>
      <c r="Q844" s="849"/>
      <c r="R844" s="837"/>
      <c r="S844" s="850"/>
    </row>
    <row r="845" spans="1:19" ht="14.4" customHeight="1" x14ac:dyDescent="0.3">
      <c r="A845" s="831"/>
      <c r="B845" s="832" t="s">
        <v>3397</v>
      </c>
      <c r="C845" s="832" t="s">
        <v>589</v>
      </c>
      <c r="D845" s="832" t="s">
        <v>1430</v>
      </c>
      <c r="E845" s="832" t="s">
        <v>3269</v>
      </c>
      <c r="F845" s="832" t="s">
        <v>3368</v>
      </c>
      <c r="G845" s="832" t="s">
        <v>3369</v>
      </c>
      <c r="H845" s="849"/>
      <c r="I845" s="849"/>
      <c r="J845" s="832"/>
      <c r="K845" s="832"/>
      <c r="L845" s="849">
        <v>46</v>
      </c>
      <c r="M845" s="849">
        <v>5366.67</v>
      </c>
      <c r="N845" s="832">
        <v>1</v>
      </c>
      <c r="O845" s="832">
        <v>116.66673913043478</v>
      </c>
      <c r="P845" s="849">
        <v>59</v>
      </c>
      <c r="Q845" s="849">
        <v>6883.33</v>
      </c>
      <c r="R845" s="837">
        <v>1.2826072778836783</v>
      </c>
      <c r="S845" s="850">
        <v>116.66661016949152</v>
      </c>
    </row>
    <row r="846" spans="1:19" ht="14.4" customHeight="1" x14ac:dyDescent="0.3">
      <c r="A846" s="831"/>
      <c r="B846" s="832" t="s">
        <v>3397</v>
      </c>
      <c r="C846" s="832" t="s">
        <v>589</v>
      </c>
      <c r="D846" s="832" t="s">
        <v>1430</v>
      </c>
      <c r="E846" s="832" t="s">
        <v>3269</v>
      </c>
      <c r="F846" s="832" t="s">
        <v>3270</v>
      </c>
      <c r="G846" s="832" t="s">
        <v>3271</v>
      </c>
      <c r="H846" s="849"/>
      <c r="I846" s="849"/>
      <c r="J846" s="832"/>
      <c r="K846" s="832"/>
      <c r="L846" s="849">
        <v>722</v>
      </c>
      <c r="M846" s="849">
        <v>248688.9</v>
      </c>
      <c r="N846" s="832">
        <v>1</v>
      </c>
      <c r="O846" s="832">
        <v>344.44445983379501</v>
      </c>
      <c r="P846" s="849">
        <v>801</v>
      </c>
      <c r="Q846" s="849">
        <v>275900</v>
      </c>
      <c r="R846" s="837">
        <v>1.1094182329810458</v>
      </c>
      <c r="S846" s="850">
        <v>344.44444444444446</v>
      </c>
    </row>
    <row r="847" spans="1:19" ht="14.4" customHeight="1" x14ac:dyDescent="0.3">
      <c r="A847" s="831"/>
      <c r="B847" s="832" t="s">
        <v>3397</v>
      </c>
      <c r="C847" s="832" t="s">
        <v>589</v>
      </c>
      <c r="D847" s="832" t="s">
        <v>1431</v>
      </c>
      <c r="E847" s="832" t="s">
        <v>3269</v>
      </c>
      <c r="F847" s="832" t="s">
        <v>3302</v>
      </c>
      <c r="G847" s="832" t="s">
        <v>3303</v>
      </c>
      <c r="H847" s="849">
        <v>27</v>
      </c>
      <c r="I847" s="849">
        <v>2100</v>
      </c>
      <c r="J847" s="832">
        <v>0.32142873542282413</v>
      </c>
      <c r="K847" s="832">
        <v>77.777777777777771</v>
      </c>
      <c r="L847" s="849">
        <v>84</v>
      </c>
      <c r="M847" s="849">
        <v>6533.3300000000008</v>
      </c>
      <c r="N847" s="832">
        <v>1</v>
      </c>
      <c r="O847" s="832">
        <v>77.777738095238107</v>
      </c>
      <c r="P847" s="849">
        <v>166</v>
      </c>
      <c r="Q847" s="849">
        <v>12911.119999999999</v>
      </c>
      <c r="R847" s="837">
        <v>1.9761928449963491</v>
      </c>
      <c r="S847" s="850">
        <v>77.777831325301193</v>
      </c>
    </row>
    <row r="848" spans="1:19" ht="14.4" customHeight="1" x14ac:dyDescent="0.3">
      <c r="A848" s="831"/>
      <c r="B848" s="832" t="s">
        <v>3397</v>
      </c>
      <c r="C848" s="832" t="s">
        <v>589</v>
      </c>
      <c r="D848" s="832" t="s">
        <v>1431</v>
      </c>
      <c r="E848" s="832" t="s">
        <v>3269</v>
      </c>
      <c r="F848" s="832" t="s">
        <v>3306</v>
      </c>
      <c r="G848" s="832" t="s">
        <v>3307</v>
      </c>
      <c r="H848" s="849">
        <v>343</v>
      </c>
      <c r="I848" s="849">
        <v>38111.100000000006</v>
      </c>
      <c r="J848" s="832">
        <v>1.1793019451886426</v>
      </c>
      <c r="K848" s="832">
        <v>111.11107871720118</v>
      </c>
      <c r="L848" s="849">
        <v>277</v>
      </c>
      <c r="M848" s="849">
        <v>32316.660000000003</v>
      </c>
      <c r="N848" s="832">
        <v>1</v>
      </c>
      <c r="O848" s="832">
        <v>116.66664259927799</v>
      </c>
      <c r="P848" s="849">
        <v>397</v>
      </c>
      <c r="Q848" s="849">
        <v>46316.67</v>
      </c>
      <c r="R848" s="837">
        <v>1.4332133951961619</v>
      </c>
      <c r="S848" s="850">
        <v>116.66667506297229</v>
      </c>
    </row>
    <row r="849" spans="1:19" ht="14.4" customHeight="1" x14ac:dyDescent="0.3">
      <c r="A849" s="831"/>
      <c r="B849" s="832" t="s">
        <v>3397</v>
      </c>
      <c r="C849" s="832" t="s">
        <v>589</v>
      </c>
      <c r="D849" s="832" t="s">
        <v>1431</v>
      </c>
      <c r="E849" s="832" t="s">
        <v>3269</v>
      </c>
      <c r="F849" s="832" t="s">
        <v>3318</v>
      </c>
      <c r="G849" s="832" t="s">
        <v>3319</v>
      </c>
      <c r="H849" s="849">
        <v>138</v>
      </c>
      <c r="I849" s="849">
        <v>25760</v>
      </c>
      <c r="J849" s="832">
        <v>0.76263152877424156</v>
      </c>
      <c r="K849" s="832">
        <v>186.66666666666666</v>
      </c>
      <c r="L849" s="849">
        <v>160</v>
      </c>
      <c r="M849" s="849">
        <v>33777.78</v>
      </c>
      <c r="N849" s="832">
        <v>1</v>
      </c>
      <c r="O849" s="832">
        <v>211.11112499999999</v>
      </c>
      <c r="P849" s="849">
        <v>196</v>
      </c>
      <c r="Q849" s="849">
        <v>41377.78</v>
      </c>
      <c r="R849" s="837">
        <v>1.2249999851973694</v>
      </c>
      <c r="S849" s="850">
        <v>211.11112244897959</v>
      </c>
    </row>
    <row r="850" spans="1:19" ht="14.4" customHeight="1" x14ac:dyDescent="0.3">
      <c r="A850" s="831"/>
      <c r="B850" s="832" t="s">
        <v>3397</v>
      </c>
      <c r="C850" s="832" t="s">
        <v>589</v>
      </c>
      <c r="D850" s="832" t="s">
        <v>1431</v>
      </c>
      <c r="E850" s="832" t="s">
        <v>3269</v>
      </c>
      <c r="F850" s="832" t="s">
        <v>3320</v>
      </c>
      <c r="G850" s="832" t="s">
        <v>3321</v>
      </c>
      <c r="H850" s="849">
        <v>75</v>
      </c>
      <c r="I850" s="849">
        <v>43750</v>
      </c>
      <c r="J850" s="832">
        <v>1.0135136700407212</v>
      </c>
      <c r="K850" s="832">
        <v>583.33333333333337</v>
      </c>
      <c r="L850" s="849">
        <v>74</v>
      </c>
      <c r="M850" s="849">
        <v>43166.66</v>
      </c>
      <c r="N850" s="832">
        <v>1</v>
      </c>
      <c r="O850" s="832">
        <v>583.33324324324326</v>
      </c>
      <c r="P850" s="849">
        <v>51</v>
      </c>
      <c r="Q850" s="849">
        <v>29750</v>
      </c>
      <c r="R850" s="837">
        <v>0.68918929562769038</v>
      </c>
      <c r="S850" s="850">
        <v>583.33333333333337</v>
      </c>
    </row>
    <row r="851" spans="1:19" ht="14.4" customHeight="1" x14ac:dyDescent="0.3">
      <c r="A851" s="831"/>
      <c r="B851" s="832" t="s">
        <v>3397</v>
      </c>
      <c r="C851" s="832" t="s">
        <v>589</v>
      </c>
      <c r="D851" s="832" t="s">
        <v>1431</v>
      </c>
      <c r="E851" s="832" t="s">
        <v>3269</v>
      </c>
      <c r="F851" s="832" t="s">
        <v>3322</v>
      </c>
      <c r="G851" s="832" t="s">
        <v>3323</v>
      </c>
      <c r="H851" s="849">
        <v>8</v>
      </c>
      <c r="I851" s="849">
        <v>3733.33</v>
      </c>
      <c r="J851" s="832">
        <v>0.88888597884290743</v>
      </c>
      <c r="K851" s="832">
        <v>466.66624999999999</v>
      </c>
      <c r="L851" s="849">
        <v>9</v>
      </c>
      <c r="M851" s="849">
        <v>4200.01</v>
      </c>
      <c r="N851" s="832">
        <v>1</v>
      </c>
      <c r="O851" s="832">
        <v>466.66777777777781</v>
      </c>
      <c r="P851" s="849">
        <v>11</v>
      </c>
      <c r="Q851" s="849">
        <v>5133.34</v>
      </c>
      <c r="R851" s="837">
        <v>1.2222208994740489</v>
      </c>
      <c r="S851" s="850">
        <v>466.66727272727275</v>
      </c>
    </row>
    <row r="852" spans="1:19" ht="14.4" customHeight="1" x14ac:dyDescent="0.3">
      <c r="A852" s="831"/>
      <c r="B852" s="832" t="s">
        <v>3397</v>
      </c>
      <c r="C852" s="832" t="s">
        <v>589</v>
      </c>
      <c r="D852" s="832" t="s">
        <v>1431</v>
      </c>
      <c r="E852" s="832" t="s">
        <v>3269</v>
      </c>
      <c r="F852" s="832" t="s">
        <v>3327</v>
      </c>
      <c r="G852" s="832" t="s">
        <v>3328</v>
      </c>
      <c r="H852" s="849">
        <v>113</v>
      </c>
      <c r="I852" s="849">
        <v>5650</v>
      </c>
      <c r="J852" s="832">
        <v>1.0272727272727273</v>
      </c>
      <c r="K852" s="832">
        <v>50</v>
      </c>
      <c r="L852" s="849">
        <v>110</v>
      </c>
      <c r="M852" s="849">
        <v>5500</v>
      </c>
      <c r="N852" s="832">
        <v>1</v>
      </c>
      <c r="O852" s="832">
        <v>50</v>
      </c>
      <c r="P852" s="849">
        <v>113</v>
      </c>
      <c r="Q852" s="849">
        <v>5650</v>
      </c>
      <c r="R852" s="837">
        <v>1.0272727272727273</v>
      </c>
      <c r="S852" s="850">
        <v>50</v>
      </c>
    </row>
    <row r="853" spans="1:19" ht="14.4" customHeight="1" x14ac:dyDescent="0.3">
      <c r="A853" s="831"/>
      <c r="B853" s="832" t="s">
        <v>3397</v>
      </c>
      <c r="C853" s="832" t="s">
        <v>589</v>
      </c>
      <c r="D853" s="832" t="s">
        <v>1431</v>
      </c>
      <c r="E853" s="832" t="s">
        <v>3269</v>
      </c>
      <c r="F853" s="832" t="s">
        <v>3332</v>
      </c>
      <c r="G853" s="832" t="s">
        <v>3333</v>
      </c>
      <c r="H853" s="849">
        <v>9</v>
      </c>
      <c r="I853" s="849">
        <v>910</v>
      </c>
      <c r="J853" s="832">
        <v>0.90000098901207581</v>
      </c>
      <c r="K853" s="832">
        <v>101.11111111111111</v>
      </c>
      <c r="L853" s="849">
        <v>10</v>
      </c>
      <c r="M853" s="849">
        <v>1011.11</v>
      </c>
      <c r="N853" s="832">
        <v>1</v>
      </c>
      <c r="O853" s="832">
        <v>101.111</v>
      </c>
      <c r="P853" s="849"/>
      <c r="Q853" s="849"/>
      <c r="R853" s="837"/>
      <c r="S853" s="850"/>
    </row>
    <row r="854" spans="1:19" ht="14.4" customHeight="1" x14ac:dyDescent="0.3">
      <c r="A854" s="831"/>
      <c r="B854" s="832" t="s">
        <v>3397</v>
      </c>
      <c r="C854" s="832" t="s">
        <v>589</v>
      </c>
      <c r="D854" s="832" t="s">
        <v>1431</v>
      </c>
      <c r="E854" s="832" t="s">
        <v>3269</v>
      </c>
      <c r="F854" s="832" t="s">
        <v>3400</v>
      </c>
      <c r="G854" s="832" t="s">
        <v>3401</v>
      </c>
      <c r="H854" s="849">
        <v>3</v>
      </c>
      <c r="I854" s="849">
        <v>0</v>
      </c>
      <c r="J854" s="832"/>
      <c r="K854" s="832">
        <v>0</v>
      </c>
      <c r="L854" s="849">
        <v>5</v>
      </c>
      <c r="M854" s="849">
        <v>0</v>
      </c>
      <c r="N854" s="832"/>
      <c r="O854" s="832">
        <v>0</v>
      </c>
      <c r="P854" s="849">
        <v>2</v>
      </c>
      <c r="Q854" s="849">
        <v>0</v>
      </c>
      <c r="R854" s="837"/>
      <c r="S854" s="850">
        <v>0</v>
      </c>
    </row>
    <row r="855" spans="1:19" ht="14.4" customHeight="1" x14ac:dyDescent="0.3">
      <c r="A855" s="831"/>
      <c r="B855" s="832" t="s">
        <v>3397</v>
      </c>
      <c r="C855" s="832" t="s">
        <v>589</v>
      </c>
      <c r="D855" s="832" t="s">
        <v>1431</v>
      </c>
      <c r="E855" s="832" t="s">
        <v>3269</v>
      </c>
      <c r="F855" s="832" t="s">
        <v>3344</v>
      </c>
      <c r="G855" s="832" t="s">
        <v>3345</v>
      </c>
      <c r="H855" s="849">
        <v>692</v>
      </c>
      <c r="I855" s="849">
        <v>0</v>
      </c>
      <c r="J855" s="832"/>
      <c r="K855" s="832">
        <v>0</v>
      </c>
      <c r="L855" s="849">
        <v>691</v>
      </c>
      <c r="M855" s="849">
        <v>0</v>
      </c>
      <c r="N855" s="832"/>
      <c r="O855" s="832">
        <v>0</v>
      </c>
      <c r="P855" s="849">
        <v>708</v>
      </c>
      <c r="Q855" s="849">
        <v>0</v>
      </c>
      <c r="R855" s="837"/>
      <c r="S855" s="850">
        <v>0</v>
      </c>
    </row>
    <row r="856" spans="1:19" ht="14.4" customHeight="1" x14ac:dyDescent="0.3">
      <c r="A856" s="831"/>
      <c r="B856" s="832" t="s">
        <v>3397</v>
      </c>
      <c r="C856" s="832" t="s">
        <v>589</v>
      </c>
      <c r="D856" s="832" t="s">
        <v>1431</v>
      </c>
      <c r="E856" s="832" t="s">
        <v>3269</v>
      </c>
      <c r="F856" s="832" t="s">
        <v>3348</v>
      </c>
      <c r="G856" s="832" t="s">
        <v>3349</v>
      </c>
      <c r="H856" s="849">
        <v>1</v>
      </c>
      <c r="I856" s="849">
        <v>77.78</v>
      </c>
      <c r="J856" s="832"/>
      <c r="K856" s="832">
        <v>77.78</v>
      </c>
      <c r="L856" s="849"/>
      <c r="M856" s="849"/>
      <c r="N856" s="832"/>
      <c r="O856" s="832"/>
      <c r="P856" s="849"/>
      <c r="Q856" s="849"/>
      <c r="R856" s="837"/>
      <c r="S856" s="850"/>
    </row>
    <row r="857" spans="1:19" ht="14.4" customHeight="1" x14ac:dyDescent="0.3">
      <c r="A857" s="831"/>
      <c r="B857" s="832" t="s">
        <v>3397</v>
      </c>
      <c r="C857" s="832" t="s">
        <v>589</v>
      </c>
      <c r="D857" s="832" t="s">
        <v>1431</v>
      </c>
      <c r="E857" s="832" t="s">
        <v>3269</v>
      </c>
      <c r="F857" s="832" t="s">
        <v>3354</v>
      </c>
      <c r="G857" s="832" t="s">
        <v>3355</v>
      </c>
      <c r="H857" s="849">
        <v>202</v>
      </c>
      <c r="I857" s="849">
        <v>17955.55</v>
      </c>
      <c r="J857" s="832">
        <v>0.78886969923698813</v>
      </c>
      <c r="K857" s="832">
        <v>88.888861386138615</v>
      </c>
      <c r="L857" s="849">
        <v>241</v>
      </c>
      <c r="M857" s="849">
        <v>22761.109999999997</v>
      </c>
      <c r="N857" s="832">
        <v>1</v>
      </c>
      <c r="O857" s="832">
        <v>94.444439834024877</v>
      </c>
      <c r="P857" s="849">
        <v>84</v>
      </c>
      <c r="Q857" s="849">
        <v>7933.32</v>
      </c>
      <c r="R857" s="837">
        <v>0.34854714906258971</v>
      </c>
      <c r="S857" s="850">
        <v>94.444285714285712</v>
      </c>
    </row>
    <row r="858" spans="1:19" ht="14.4" customHeight="1" x14ac:dyDescent="0.3">
      <c r="A858" s="831"/>
      <c r="B858" s="832" t="s">
        <v>3397</v>
      </c>
      <c r="C858" s="832" t="s">
        <v>589</v>
      </c>
      <c r="D858" s="832" t="s">
        <v>1431</v>
      </c>
      <c r="E858" s="832" t="s">
        <v>3269</v>
      </c>
      <c r="F858" s="832" t="s">
        <v>3358</v>
      </c>
      <c r="G858" s="832" t="s">
        <v>3359</v>
      </c>
      <c r="H858" s="849">
        <v>37</v>
      </c>
      <c r="I858" s="849">
        <v>3576.67</v>
      </c>
      <c r="J858" s="832">
        <v>0.60655759945867749</v>
      </c>
      <c r="K858" s="832">
        <v>96.666756756756754</v>
      </c>
      <c r="L858" s="849">
        <v>61</v>
      </c>
      <c r="M858" s="849">
        <v>5896.67</v>
      </c>
      <c r="N858" s="832">
        <v>1</v>
      </c>
      <c r="O858" s="832">
        <v>96.666721311475413</v>
      </c>
      <c r="P858" s="849">
        <v>48</v>
      </c>
      <c r="Q858" s="849">
        <v>4640</v>
      </c>
      <c r="R858" s="837">
        <v>0.78688480108264491</v>
      </c>
      <c r="S858" s="850">
        <v>96.666666666666671</v>
      </c>
    </row>
    <row r="859" spans="1:19" ht="14.4" customHeight="1" x14ac:dyDescent="0.3">
      <c r="A859" s="831"/>
      <c r="B859" s="832" t="s">
        <v>3397</v>
      </c>
      <c r="C859" s="832" t="s">
        <v>589</v>
      </c>
      <c r="D859" s="832" t="s">
        <v>1431</v>
      </c>
      <c r="E859" s="832" t="s">
        <v>3269</v>
      </c>
      <c r="F859" s="832" t="s">
        <v>3368</v>
      </c>
      <c r="G859" s="832" t="s">
        <v>3369</v>
      </c>
      <c r="H859" s="849">
        <v>49</v>
      </c>
      <c r="I859" s="849">
        <v>5716.68</v>
      </c>
      <c r="J859" s="832">
        <v>1.6896557839294899</v>
      </c>
      <c r="K859" s="832">
        <v>116.6669387755102</v>
      </c>
      <c r="L859" s="849">
        <v>29</v>
      </c>
      <c r="M859" s="849">
        <v>3383.34</v>
      </c>
      <c r="N859" s="832">
        <v>1</v>
      </c>
      <c r="O859" s="832">
        <v>116.66689655172414</v>
      </c>
      <c r="P859" s="849">
        <v>29</v>
      </c>
      <c r="Q859" s="849">
        <v>3383.33</v>
      </c>
      <c r="R859" s="837">
        <v>0.99999704434079928</v>
      </c>
      <c r="S859" s="850">
        <v>116.66655172413793</v>
      </c>
    </row>
    <row r="860" spans="1:19" ht="14.4" customHeight="1" x14ac:dyDescent="0.3">
      <c r="A860" s="831"/>
      <c r="B860" s="832" t="s">
        <v>3397</v>
      </c>
      <c r="C860" s="832" t="s">
        <v>589</v>
      </c>
      <c r="D860" s="832" t="s">
        <v>1431</v>
      </c>
      <c r="E860" s="832" t="s">
        <v>3269</v>
      </c>
      <c r="F860" s="832" t="s">
        <v>3270</v>
      </c>
      <c r="G860" s="832" t="s">
        <v>3271</v>
      </c>
      <c r="H860" s="849">
        <v>724</v>
      </c>
      <c r="I860" s="849">
        <v>237311.11</v>
      </c>
      <c r="J860" s="832">
        <v>0.94899136298331965</v>
      </c>
      <c r="K860" s="832">
        <v>327.77777624309391</v>
      </c>
      <c r="L860" s="849">
        <v>726</v>
      </c>
      <c r="M860" s="849">
        <v>250066.66999999998</v>
      </c>
      <c r="N860" s="832">
        <v>1</v>
      </c>
      <c r="O860" s="832">
        <v>344.44444903581262</v>
      </c>
      <c r="P860" s="849">
        <v>723</v>
      </c>
      <c r="Q860" s="849">
        <v>249033.33000000002</v>
      </c>
      <c r="R860" s="837">
        <v>0.99586774199056605</v>
      </c>
      <c r="S860" s="850">
        <v>344.44443983402493</v>
      </c>
    </row>
    <row r="861" spans="1:19" ht="14.4" customHeight="1" x14ac:dyDescent="0.3">
      <c r="A861" s="831"/>
      <c r="B861" s="832" t="s">
        <v>3397</v>
      </c>
      <c r="C861" s="832" t="s">
        <v>589</v>
      </c>
      <c r="D861" s="832" t="s">
        <v>1432</v>
      </c>
      <c r="E861" s="832" t="s">
        <v>3269</v>
      </c>
      <c r="F861" s="832" t="s">
        <v>3302</v>
      </c>
      <c r="G861" s="832" t="s">
        <v>3303</v>
      </c>
      <c r="H861" s="849">
        <v>79</v>
      </c>
      <c r="I861" s="849">
        <v>6144.4400000000005</v>
      </c>
      <c r="J861" s="832">
        <v>0.98749963839272814</v>
      </c>
      <c r="K861" s="832">
        <v>77.777721518987349</v>
      </c>
      <c r="L861" s="849">
        <v>80</v>
      </c>
      <c r="M861" s="849">
        <v>6222.2199999999993</v>
      </c>
      <c r="N861" s="832">
        <v>1</v>
      </c>
      <c r="O861" s="832">
        <v>77.777749999999997</v>
      </c>
      <c r="P861" s="849">
        <v>40</v>
      </c>
      <c r="Q861" s="849">
        <v>3111.1099999999997</v>
      </c>
      <c r="R861" s="837">
        <v>0.5</v>
      </c>
      <c r="S861" s="850">
        <v>77.777749999999997</v>
      </c>
    </row>
    <row r="862" spans="1:19" ht="14.4" customHeight="1" x14ac:dyDescent="0.3">
      <c r="A862" s="831"/>
      <c r="B862" s="832" t="s">
        <v>3397</v>
      </c>
      <c r="C862" s="832" t="s">
        <v>589</v>
      </c>
      <c r="D862" s="832" t="s">
        <v>1432</v>
      </c>
      <c r="E862" s="832" t="s">
        <v>3269</v>
      </c>
      <c r="F862" s="832" t="s">
        <v>3306</v>
      </c>
      <c r="G862" s="832" t="s">
        <v>3307</v>
      </c>
      <c r="H862" s="849">
        <v>314</v>
      </c>
      <c r="I862" s="849">
        <v>34888.880000000005</v>
      </c>
      <c r="J862" s="832">
        <v>1.2671507587349589</v>
      </c>
      <c r="K862" s="832">
        <v>111.11108280254778</v>
      </c>
      <c r="L862" s="849">
        <v>236</v>
      </c>
      <c r="M862" s="849">
        <v>27533.33</v>
      </c>
      <c r="N862" s="832">
        <v>1</v>
      </c>
      <c r="O862" s="832">
        <v>116.66665254237289</v>
      </c>
      <c r="P862" s="849">
        <v>380</v>
      </c>
      <c r="Q862" s="849">
        <v>44333.34</v>
      </c>
      <c r="R862" s="837">
        <v>1.6101699285920008</v>
      </c>
      <c r="S862" s="850">
        <v>116.66668421052631</v>
      </c>
    </row>
    <row r="863" spans="1:19" ht="14.4" customHeight="1" x14ac:dyDescent="0.3">
      <c r="A863" s="831"/>
      <c r="B863" s="832" t="s">
        <v>3397</v>
      </c>
      <c r="C863" s="832" t="s">
        <v>589</v>
      </c>
      <c r="D863" s="832" t="s">
        <v>1432</v>
      </c>
      <c r="E863" s="832" t="s">
        <v>3269</v>
      </c>
      <c r="F863" s="832" t="s">
        <v>3318</v>
      </c>
      <c r="G863" s="832" t="s">
        <v>3319</v>
      </c>
      <c r="H863" s="849">
        <v>220</v>
      </c>
      <c r="I863" s="849">
        <v>41066.67</v>
      </c>
      <c r="J863" s="832">
        <v>0.83847552910728085</v>
      </c>
      <c r="K863" s="832">
        <v>186.66668181818181</v>
      </c>
      <c r="L863" s="849">
        <v>232</v>
      </c>
      <c r="M863" s="849">
        <v>48977.78</v>
      </c>
      <c r="N863" s="832">
        <v>1</v>
      </c>
      <c r="O863" s="832">
        <v>211.11112068965517</v>
      </c>
      <c r="P863" s="849">
        <v>291</v>
      </c>
      <c r="Q863" s="849">
        <v>61433.33</v>
      </c>
      <c r="R863" s="837">
        <v>1.2543102198588829</v>
      </c>
      <c r="S863" s="850">
        <v>211.1110996563574</v>
      </c>
    </row>
    <row r="864" spans="1:19" ht="14.4" customHeight="1" x14ac:dyDescent="0.3">
      <c r="A864" s="831"/>
      <c r="B864" s="832" t="s">
        <v>3397</v>
      </c>
      <c r="C864" s="832" t="s">
        <v>589</v>
      </c>
      <c r="D864" s="832" t="s">
        <v>1432</v>
      </c>
      <c r="E864" s="832" t="s">
        <v>3269</v>
      </c>
      <c r="F864" s="832" t="s">
        <v>3320</v>
      </c>
      <c r="G864" s="832" t="s">
        <v>3321</v>
      </c>
      <c r="H864" s="849">
        <v>35</v>
      </c>
      <c r="I864" s="849">
        <v>20416.68</v>
      </c>
      <c r="J864" s="832">
        <v>1.5217420145863536</v>
      </c>
      <c r="K864" s="832">
        <v>583.33371428571434</v>
      </c>
      <c r="L864" s="849">
        <v>23</v>
      </c>
      <c r="M864" s="849">
        <v>13416.65</v>
      </c>
      <c r="N864" s="832">
        <v>1</v>
      </c>
      <c r="O864" s="832">
        <v>583.3326086956522</v>
      </c>
      <c r="P864" s="849">
        <v>48</v>
      </c>
      <c r="Q864" s="849">
        <v>28000</v>
      </c>
      <c r="R864" s="837">
        <v>2.0869591142349244</v>
      </c>
      <c r="S864" s="850">
        <v>583.33333333333337</v>
      </c>
    </row>
    <row r="865" spans="1:19" ht="14.4" customHeight="1" x14ac:dyDescent="0.3">
      <c r="A865" s="831"/>
      <c r="B865" s="832" t="s">
        <v>3397</v>
      </c>
      <c r="C865" s="832" t="s">
        <v>589</v>
      </c>
      <c r="D865" s="832" t="s">
        <v>1432</v>
      </c>
      <c r="E865" s="832" t="s">
        <v>3269</v>
      </c>
      <c r="F865" s="832" t="s">
        <v>3322</v>
      </c>
      <c r="G865" s="832" t="s">
        <v>3323</v>
      </c>
      <c r="H865" s="849">
        <v>18</v>
      </c>
      <c r="I865" s="849">
        <v>8400.01</v>
      </c>
      <c r="J865" s="832">
        <v>0.90000139285764036</v>
      </c>
      <c r="K865" s="832">
        <v>466.66722222222222</v>
      </c>
      <c r="L865" s="849">
        <v>20</v>
      </c>
      <c r="M865" s="849">
        <v>9333.33</v>
      </c>
      <c r="N865" s="832">
        <v>1</v>
      </c>
      <c r="O865" s="832">
        <v>466.66649999999998</v>
      </c>
      <c r="P865" s="849">
        <v>20</v>
      </c>
      <c r="Q865" s="849">
        <v>9333.33</v>
      </c>
      <c r="R865" s="837">
        <v>1</v>
      </c>
      <c r="S865" s="850">
        <v>466.66649999999998</v>
      </c>
    </row>
    <row r="866" spans="1:19" ht="14.4" customHeight="1" x14ac:dyDescent="0.3">
      <c r="A866" s="831"/>
      <c r="B866" s="832" t="s">
        <v>3397</v>
      </c>
      <c r="C866" s="832" t="s">
        <v>589</v>
      </c>
      <c r="D866" s="832" t="s">
        <v>1432</v>
      </c>
      <c r="E866" s="832" t="s">
        <v>3269</v>
      </c>
      <c r="F866" s="832" t="s">
        <v>3324</v>
      </c>
      <c r="G866" s="832" t="s">
        <v>3323</v>
      </c>
      <c r="H866" s="849">
        <v>2</v>
      </c>
      <c r="I866" s="849">
        <v>2000</v>
      </c>
      <c r="J866" s="832">
        <v>2</v>
      </c>
      <c r="K866" s="832">
        <v>1000</v>
      </c>
      <c r="L866" s="849">
        <v>1</v>
      </c>
      <c r="M866" s="849">
        <v>1000</v>
      </c>
      <c r="N866" s="832">
        <v>1</v>
      </c>
      <c r="O866" s="832">
        <v>1000</v>
      </c>
      <c r="P866" s="849">
        <v>4</v>
      </c>
      <c r="Q866" s="849">
        <v>4000</v>
      </c>
      <c r="R866" s="837">
        <v>4</v>
      </c>
      <c r="S866" s="850">
        <v>1000</v>
      </c>
    </row>
    <row r="867" spans="1:19" ht="14.4" customHeight="1" x14ac:dyDescent="0.3">
      <c r="A867" s="831"/>
      <c r="B867" s="832" t="s">
        <v>3397</v>
      </c>
      <c r="C867" s="832" t="s">
        <v>589</v>
      </c>
      <c r="D867" s="832" t="s">
        <v>1432</v>
      </c>
      <c r="E867" s="832" t="s">
        <v>3269</v>
      </c>
      <c r="F867" s="832" t="s">
        <v>3327</v>
      </c>
      <c r="G867" s="832" t="s">
        <v>3328</v>
      </c>
      <c r="H867" s="849">
        <v>295</v>
      </c>
      <c r="I867" s="849">
        <v>14750</v>
      </c>
      <c r="J867" s="832">
        <v>0.96405228758169936</v>
      </c>
      <c r="K867" s="832">
        <v>50</v>
      </c>
      <c r="L867" s="849">
        <v>306</v>
      </c>
      <c r="M867" s="849">
        <v>15300</v>
      </c>
      <c r="N867" s="832">
        <v>1</v>
      </c>
      <c r="O867" s="832">
        <v>50</v>
      </c>
      <c r="P867" s="849">
        <v>437</v>
      </c>
      <c r="Q867" s="849">
        <v>21850</v>
      </c>
      <c r="R867" s="837">
        <v>1.4281045751633987</v>
      </c>
      <c r="S867" s="850">
        <v>50</v>
      </c>
    </row>
    <row r="868" spans="1:19" ht="14.4" customHeight="1" x14ac:dyDescent="0.3">
      <c r="A868" s="831"/>
      <c r="B868" s="832" t="s">
        <v>3397</v>
      </c>
      <c r="C868" s="832" t="s">
        <v>589</v>
      </c>
      <c r="D868" s="832" t="s">
        <v>1432</v>
      </c>
      <c r="E868" s="832" t="s">
        <v>3269</v>
      </c>
      <c r="F868" s="832" t="s">
        <v>3332</v>
      </c>
      <c r="G868" s="832" t="s">
        <v>3333</v>
      </c>
      <c r="H868" s="849"/>
      <c r="I868" s="849"/>
      <c r="J868" s="832"/>
      <c r="K868" s="832"/>
      <c r="L868" s="849">
        <v>1</v>
      </c>
      <c r="M868" s="849">
        <v>101.11</v>
      </c>
      <c r="N868" s="832">
        <v>1</v>
      </c>
      <c r="O868" s="832">
        <v>101.11</v>
      </c>
      <c r="P868" s="849">
        <v>1</v>
      </c>
      <c r="Q868" s="849">
        <v>101.11</v>
      </c>
      <c r="R868" s="837">
        <v>1</v>
      </c>
      <c r="S868" s="850">
        <v>101.11</v>
      </c>
    </row>
    <row r="869" spans="1:19" ht="14.4" customHeight="1" x14ac:dyDescent="0.3">
      <c r="A869" s="831"/>
      <c r="B869" s="832" t="s">
        <v>3397</v>
      </c>
      <c r="C869" s="832" t="s">
        <v>589</v>
      </c>
      <c r="D869" s="832" t="s">
        <v>1432</v>
      </c>
      <c r="E869" s="832" t="s">
        <v>3269</v>
      </c>
      <c r="F869" s="832" t="s">
        <v>3400</v>
      </c>
      <c r="G869" s="832" t="s">
        <v>3401</v>
      </c>
      <c r="H869" s="849">
        <v>12</v>
      </c>
      <c r="I869" s="849">
        <v>0</v>
      </c>
      <c r="J869" s="832"/>
      <c r="K869" s="832">
        <v>0</v>
      </c>
      <c r="L869" s="849">
        <v>4</v>
      </c>
      <c r="M869" s="849">
        <v>0</v>
      </c>
      <c r="N869" s="832"/>
      <c r="O869" s="832">
        <v>0</v>
      </c>
      <c r="P869" s="849">
        <v>3</v>
      </c>
      <c r="Q869" s="849">
        <v>0</v>
      </c>
      <c r="R869" s="837"/>
      <c r="S869" s="850">
        <v>0</v>
      </c>
    </row>
    <row r="870" spans="1:19" ht="14.4" customHeight="1" x14ac:dyDescent="0.3">
      <c r="A870" s="831"/>
      <c r="B870" s="832" t="s">
        <v>3397</v>
      </c>
      <c r="C870" s="832" t="s">
        <v>589</v>
      </c>
      <c r="D870" s="832" t="s">
        <v>1432</v>
      </c>
      <c r="E870" s="832" t="s">
        <v>3269</v>
      </c>
      <c r="F870" s="832" t="s">
        <v>3344</v>
      </c>
      <c r="G870" s="832" t="s">
        <v>3345</v>
      </c>
      <c r="H870" s="849">
        <v>1251</v>
      </c>
      <c r="I870" s="849">
        <v>0</v>
      </c>
      <c r="J870" s="832"/>
      <c r="K870" s="832">
        <v>0</v>
      </c>
      <c r="L870" s="849">
        <v>1183</v>
      </c>
      <c r="M870" s="849">
        <v>0</v>
      </c>
      <c r="N870" s="832"/>
      <c r="O870" s="832">
        <v>0</v>
      </c>
      <c r="P870" s="849">
        <v>1552</v>
      </c>
      <c r="Q870" s="849">
        <v>0</v>
      </c>
      <c r="R870" s="837"/>
      <c r="S870" s="850">
        <v>0</v>
      </c>
    </row>
    <row r="871" spans="1:19" ht="14.4" customHeight="1" x14ac:dyDescent="0.3">
      <c r="A871" s="831"/>
      <c r="B871" s="832" t="s">
        <v>3397</v>
      </c>
      <c r="C871" s="832" t="s">
        <v>589</v>
      </c>
      <c r="D871" s="832" t="s">
        <v>1432</v>
      </c>
      <c r="E871" s="832" t="s">
        <v>3269</v>
      </c>
      <c r="F871" s="832" t="s">
        <v>3348</v>
      </c>
      <c r="G871" s="832" t="s">
        <v>3349</v>
      </c>
      <c r="H871" s="849"/>
      <c r="I871" s="849"/>
      <c r="J871" s="832"/>
      <c r="K871" s="832"/>
      <c r="L871" s="849">
        <v>1</v>
      </c>
      <c r="M871" s="849">
        <v>77.78</v>
      </c>
      <c r="N871" s="832">
        <v>1</v>
      </c>
      <c r="O871" s="832">
        <v>77.78</v>
      </c>
      <c r="P871" s="849">
        <v>2</v>
      </c>
      <c r="Q871" s="849">
        <v>155.56</v>
      </c>
      <c r="R871" s="837">
        <v>2</v>
      </c>
      <c r="S871" s="850">
        <v>77.78</v>
      </c>
    </row>
    <row r="872" spans="1:19" ht="14.4" customHeight="1" x14ac:dyDescent="0.3">
      <c r="A872" s="831"/>
      <c r="B872" s="832" t="s">
        <v>3397</v>
      </c>
      <c r="C872" s="832" t="s">
        <v>589</v>
      </c>
      <c r="D872" s="832" t="s">
        <v>1432</v>
      </c>
      <c r="E872" s="832" t="s">
        <v>3269</v>
      </c>
      <c r="F872" s="832" t="s">
        <v>3354</v>
      </c>
      <c r="G872" s="832" t="s">
        <v>3355</v>
      </c>
      <c r="H872" s="849">
        <v>382</v>
      </c>
      <c r="I872" s="849">
        <v>33955.56</v>
      </c>
      <c r="J872" s="832">
        <v>0.86633614359587729</v>
      </c>
      <c r="K872" s="832">
        <v>88.88890052356021</v>
      </c>
      <c r="L872" s="849">
        <v>415</v>
      </c>
      <c r="M872" s="849">
        <v>39194.44</v>
      </c>
      <c r="N872" s="832">
        <v>1</v>
      </c>
      <c r="O872" s="832">
        <v>94.444433734939764</v>
      </c>
      <c r="P872" s="849">
        <v>522</v>
      </c>
      <c r="Q872" s="849">
        <v>49300</v>
      </c>
      <c r="R872" s="837">
        <v>1.2578314679326965</v>
      </c>
      <c r="S872" s="850">
        <v>94.444444444444443</v>
      </c>
    </row>
    <row r="873" spans="1:19" ht="14.4" customHeight="1" x14ac:dyDescent="0.3">
      <c r="A873" s="831"/>
      <c r="B873" s="832" t="s">
        <v>3397</v>
      </c>
      <c r="C873" s="832" t="s">
        <v>589</v>
      </c>
      <c r="D873" s="832" t="s">
        <v>1432</v>
      </c>
      <c r="E873" s="832" t="s">
        <v>3269</v>
      </c>
      <c r="F873" s="832" t="s">
        <v>3358</v>
      </c>
      <c r="G873" s="832" t="s">
        <v>3359</v>
      </c>
      <c r="H873" s="849">
        <v>89</v>
      </c>
      <c r="I873" s="849">
        <v>8603.33</v>
      </c>
      <c r="J873" s="832">
        <v>0.95698887652947717</v>
      </c>
      <c r="K873" s="832">
        <v>96.666629213483148</v>
      </c>
      <c r="L873" s="849">
        <v>93</v>
      </c>
      <c r="M873" s="849">
        <v>8990</v>
      </c>
      <c r="N873" s="832">
        <v>1</v>
      </c>
      <c r="O873" s="832">
        <v>96.666666666666671</v>
      </c>
      <c r="P873" s="849">
        <v>85</v>
      </c>
      <c r="Q873" s="849">
        <v>8216.65</v>
      </c>
      <c r="R873" s="837">
        <v>0.9139766407119021</v>
      </c>
      <c r="S873" s="850">
        <v>96.666470588235285</v>
      </c>
    </row>
    <row r="874" spans="1:19" ht="14.4" customHeight="1" x14ac:dyDescent="0.3">
      <c r="A874" s="831"/>
      <c r="B874" s="832" t="s">
        <v>3397</v>
      </c>
      <c r="C874" s="832" t="s">
        <v>589</v>
      </c>
      <c r="D874" s="832" t="s">
        <v>1432</v>
      </c>
      <c r="E874" s="832" t="s">
        <v>3269</v>
      </c>
      <c r="F874" s="832" t="s">
        <v>3360</v>
      </c>
      <c r="G874" s="832" t="s">
        <v>3361</v>
      </c>
      <c r="H874" s="849"/>
      <c r="I874" s="849"/>
      <c r="J874" s="832"/>
      <c r="K874" s="832"/>
      <c r="L874" s="849">
        <v>1</v>
      </c>
      <c r="M874" s="849">
        <v>333.33</v>
      </c>
      <c r="N874" s="832">
        <v>1</v>
      </c>
      <c r="O874" s="832">
        <v>333.33</v>
      </c>
      <c r="P874" s="849">
        <v>3</v>
      </c>
      <c r="Q874" s="849">
        <v>1000</v>
      </c>
      <c r="R874" s="837">
        <v>3.0000300003000033</v>
      </c>
      <c r="S874" s="850">
        <v>333.33333333333331</v>
      </c>
    </row>
    <row r="875" spans="1:19" ht="14.4" customHeight="1" x14ac:dyDescent="0.3">
      <c r="A875" s="831"/>
      <c r="B875" s="832" t="s">
        <v>3397</v>
      </c>
      <c r="C875" s="832" t="s">
        <v>589</v>
      </c>
      <c r="D875" s="832" t="s">
        <v>1432</v>
      </c>
      <c r="E875" s="832" t="s">
        <v>3269</v>
      </c>
      <c r="F875" s="832" t="s">
        <v>3364</v>
      </c>
      <c r="G875" s="832" t="s">
        <v>3365</v>
      </c>
      <c r="H875" s="849">
        <v>2</v>
      </c>
      <c r="I875" s="849">
        <v>2566.67</v>
      </c>
      <c r="J875" s="832">
        <v>0.50000097402660648</v>
      </c>
      <c r="K875" s="832">
        <v>1283.335</v>
      </c>
      <c r="L875" s="849">
        <v>4</v>
      </c>
      <c r="M875" s="849">
        <v>5133.33</v>
      </c>
      <c r="N875" s="832">
        <v>1</v>
      </c>
      <c r="O875" s="832">
        <v>1283.3325</v>
      </c>
      <c r="P875" s="849">
        <v>1</v>
      </c>
      <c r="Q875" s="849">
        <v>1283.33</v>
      </c>
      <c r="R875" s="837">
        <v>0.24999951298669673</v>
      </c>
      <c r="S875" s="850">
        <v>1283.33</v>
      </c>
    </row>
    <row r="876" spans="1:19" ht="14.4" customHeight="1" x14ac:dyDescent="0.3">
      <c r="A876" s="831"/>
      <c r="B876" s="832" t="s">
        <v>3397</v>
      </c>
      <c r="C876" s="832" t="s">
        <v>589</v>
      </c>
      <c r="D876" s="832" t="s">
        <v>1432</v>
      </c>
      <c r="E876" s="832" t="s">
        <v>3269</v>
      </c>
      <c r="F876" s="832" t="s">
        <v>3366</v>
      </c>
      <c r="G876" s="832" t="s">
        <v>3367</v>
      </c>
      <c r="H876" s="849">
        <v>4</v>
      </c>
      <c r="I876" s="849">
        <v>1866.67</v>
      </c>
      <c r="J876" s="832">
        <v>3.9999785715816314</v>
      </c>
      <c r="K876" s="832">
        <v>466.66750000000002</v>
      </c>
      <c r="L876" s="849">
        <v>1</v>
      </c>
      <c r="M876" s="849">
        <v>466.67</v>
      </c>
      <c r="N876" s="832">
        <v>1</v>
      </c>
      <c r="O876" s="832">
        <v>466.67</v>
      </c>
      <c r="P876" s="849">
        <v>4</v>
      </c>
      <c r="Q876" s="849">
        <v>1866.67</v>
      </c>
      <c r="R876" s="837">
        <v>3.9999785715816314</v>
      </c>
      <c r="S876" s="850">
        <v>466.66750000000002</v>
      </c>
    </row>
    <row r="877" spans="1:19" ht="14.4" customHeight="1" x14ac:dyDescent="0.3">
      <c r="A877" s="831"/>
      <c r="B877" s="832" t="s">
        <v>3397</v>
      </c>
      <c r="C877" s="832" t="s">
        <v>589</v>
      </c>
      <c r="D877" s="832" t="s">
        <v>1432</v>
      </c>
      <c r="E877" s="832" t="s">
        <v>3269</v>
      </c>
      <c r="F877" s="832" t="s">
        <v>3368</v>
      </c>
      <c r="G877" s="832" t="s">
        <v>3369</v>
      </c>
      <c r="H877" s="849">
        <v>124</v>
      </c>
      <c r="I877" s="849">
        <v>14466.66</v>
      </c>
      <c r="J877" s="832">
        <v>1.2399990742859788</v>
      </c>
      <c r="K877" s="832">
        <v>116.66661290322581</v>
      </c>
      <c r="L877" s="849">
        <v>100</v>
      </c>
      <c r="M877" s="849">
        <v>11666.67</v>
      </c>
      <c r="N877" s="832">
        <v>1</v>
      </c>
      <c r="O877" s="832">
        <v>116.66670000000001</v>
      </c>
      <c r="P877" s="849">
        <v>199</v>
      </c>
      <c r="Q877" s="849">
        <v>23216.68</v>
      </c>
      <c r="R877" s="837">
        <v>1.9900005742855502</v>
      </c>
      <c r="S877" s="850">
        <v>116.66673366834171</v>
      </c>
    </row>
    <row r="878" spans="1:19" ht="14.4" customHeight="1" x14ac:dyDescent="0.3">
      <c r="A878" s="831"/>
      <c r="B878" s="832" t="s">
        <v>3397</v>
      </c>
      <c r="C878" s="832" t="s">
        <v>589</v>
      </c>
      <c r="D878" s="832" t="s">
        <v>1432</v>
      </c>
      <c r="E878" s="832" t="s">
        <v>3269</v>
      </c>
      <c r="F878" s="832" t="s">
        <v>3270</v>
      </c>
      <c r="G878" s="832" t="s">
        <v>3271</v>
      </c>
      <c r="H878" s="849">
        <v>1299</v>
      </c>
      <c r="I878" s="849">
        <v>425783.33999999997</v>
      </c>
      <c r="J878" s="832">
        <v>1.01656677118598</v>
      </c>
      <c r="K878" s="832">
        <v>327.77778290993069</v>
      </c>
      <c r="L878" s="849">
        <v>1216</v>
      </c>
      <c r="M878" s="849">
        <v>418844.44</v>
      </c>
      <c r="N878" s="832">
        <v>1</v>
      </c>
      <c r="O878" s="832">
        <v>344.44444078947367</v>
      </c>
      <c r="P878" s="849">
        <v>1615</v>
      </c>
      <c r="Q878" s="849">
        <v>556277.77</v>
      </c>
      <c r="R878" s="837">
        <v>1.3281249955233978</v>
      </c>
      <c r="S878" s="850">
        <v>344.444439628483</v>
      </c>
    </row>
    <row r="879" spans="1:19" ht="14.4" customHeight="1" x14ac:dyDescent="0.3">
      <c r="A879" s="831"/>
      <c r="B879" s="832" t="s">
        <v>3397</v>
      </c>
      <c r="C879" s="832" t="s">
        <v>589</v>
      </c>
      <c r="D879" s="832" t="s">
        <v>1432</v>
      </c>
      <c r="E879" s="832" t="s">
        <v>3269</v>
      </c>
      <c r="F879" s="832" t="s">
        <v>3372</v>
      </c>
      <c r="G879" s="832" t="s">
        <v>3373</v>
      </c>
      <c r="H879" s="849">
        <v>1</v>
      </c>
      <c r="I879" s="849">
        <v>833.33</v>
      </c>
      <c r="J879" s="832"/>
      <c r="K879" s="832">
        <v>833.33</v>
      </c>
      <c r="L879" s="849"/>
      <c r="M879" s="849"/>
      <c r="N879" s="832"/>
      <c r="O879" s="832"/>
      <c r="P879" s="849"/>
      <c r="Q879" s="849"/>
      <c r="R879" s="837"/>
      <c r="S879" s="850"/>
    </row>
    <row r="880" spans="1:19" ht="14.4" customHeight="1" x14ac:dyDescent="0.3">
      <c r="A880" s="831"/>
      <c r="B880" s="832" t="s">
        <v>3397</v>
      </c>
      <c r="C880" s="832" t="s">
        <v>589</v>
      </c>
      <c r="D880" s="832" t="s">
        <v>3265</v>
      </c>
      <c r="E880" s="832" t="s">
        <v>3269</v>
      </c>
      <c r="F880" s="832" t="s">
        <v>3302</v>
      </c>
      <c r="G880" s="832" t="s">
        <v>3303</v>
      </c>
      <c r="H880" s="849">
        <v>44</v>
      </c>
      <c r="I880" s="849">
        <v>3422.24</v>
      </c>
      <c r="J880" s="832">
        <v>1.3750010044598011</v>
      </c>
      <c r="K880" s="832">
        <v>77.778181818181807</v>
      </c>
      <c r="L880" s="849">
        <v>32</v>
      </c>
      <c r="M880" s="849">
        <v>2488.9000000000005</v>
      </c>
      <c r="N880" s="832">
        <v>1</v>
      </c>
      <c r="O880" s="832">
        <v>77.778125000000017</v>
      </c>
      <c r="P880" s="849"/>
      <c r="Q880" s="849"/>
      <c r="R880" s="837"/>
      <c r="S880" s="850"/>
    </row>
    <row r="881" spans="1:19" ht="14.4" customHeight="1" x14ac:dyDescent="0.3">
      <c r="A881" s="831"/>
      <c r="B881" s="832" t="s">
        <v>3397</v>
      </c>
      <c r="C881" s="832" t="s">
        <v>589</v>
      </c>
      <c r="D881" s="832" t="s">
        <v>3265</v>
      </c>
      <c r="E881" s="832" t="s">
        <v>3269</v>
      </c>
      <c r="F881" s="832" t="s">
        <v>3306</v>
      </c>
      <c r="G881" s="832" t="s">
        <v>3307</v>
      </c>
      <c r="H881" s="849">
        <v>35</v>
      </c>
      <c r="I881" s="849">
        <v>3888.8799999999992</v>
      </c>
      <c r="J881" s="832">
        <v>0.83333083333511881</v>
      </c>
      <c r="K881" s="832">
        <v>111.11085714285711</v>
      </c>
      <c r="L881" s="849">
        <v>40</v>
      </c>
      <c r="M881" s="849">
        <v>4666.67</v>
      </c>
      <c r="N881" s="832">
        <v>1</v>
      </c>
      <c r="O881" s="832">
        <v>116.66675000000001</v>
      </c>
      <c r="P881" s="849"/>
      <c r="Q881" s="849"/>
      <c r="R881" s="837"/>
      <c r="S881" s="850"/>
    </row>
    <row r="882" spans="1:19" ht="14.4" customHeight="1" x14ac:dyDescent="0.3">
      <c r="A882" s="831"/>
      <c r="B882" s="832" t="s">
        <v>3397</v>
      </c>
      <c r="C882" s="832" t="s">
        <v>589</v>
      </c>
      <c r="D882" s="832" t="s">
        <v>3265</v>
      </c>
      <c r="E882" s="832" t="s">
        <v>3269</v>
      </c>
      <c r="F882" s="832" t="s">
        <v>3318</v>
      </c>
      <c r="G882" s="832" t="s">
        <v>3319</v>
      </c>
      <c r="H882" s="849">
        <v>47</v>
      </c>
      <c r="I882" s="849">
        <v>8773.32</v>
      </c>
      <c r="J882" s="832">
        <v>0.92350834053509512</v>
      </c>
      <c r="K882" s="832">
        <v>186.66638297872339</v>
      </c>
      <c r="L882" s="849">
        <v>45</v>
      </c>
      <c r="M882" s="849">
        <v>9499.9900000000016</v>
      </c>
      <c r="N882" s="832">
        <v>1</v>
      </c>
      <c r="O882" s="832">
        <v>211.11088888888892</v>
      </c>
      <c r="P882" s="849"/>
      <c r="Q882" s="849"/>
      <c r="R882" s="837"/>
      <c r="S882" s="850"/>
    </row>
    <row r="883" spans="1:19" ht="14.4" customHeight="1" x14ac:dyDescent="0.3">
      <c r="A883" s="831"/>
      <c r="B883" s="832" t="s">
        <v>3397</v>
      </c>
      <c r="C883" s="832" t="s">
        <v>589</v>
      </c>
      <c r="D883" s="832" t="s">
        <v>3265</v>
      </c>
      <c r="E883" s="832" t="s">
        <v>3269</v>
      </c>
      <c r="F883" s="832" t="s">
        <v>3320</v>
      </c>
      <c r="G883" s="832" t="s">
        <v>3321</v>
      </c>
      <c r="H883" s="849">
        <v>27</v>
      </c>
      <c r="I883" s="849">
        <v>15749.99</v>
      </c>
      <c r="J883" s="832">
        <v>0.74999952380952384</v>
      </c>
      <c r="K883" s="832">
        <v>583.33296296296294</v>
      </c>
      <c r="L883" s="849">
        <v>36</v>
      </c>
      <c r="M883" s="849">
        <v>21000</v>
      </c>
      <c r="N883" s="832">
        <v>1</v>
      </c>
      <c r="O883" s="832">
        <v>583.33333333333337</v>
      </c>
      <c r="P883" s="849"/>
      <c r="Q883" s="849"/>
      <c r="R883" s="837"/>
      <c r="S883" s="850"/>
    </row>
    <row r="884" spans="1:19" ht="14.4" customHeight="1" x14ac:dyDescent="0.3">
      <c r="A884" s="831"/>
      <c r="B884" s="832" t="s">
        <v>3397</v>
      </c>
      <c r="C884" s="832" t="s">
        <v>589</v>
      </c>
      <c r="D884" s="832" t="s">
        <v>3265</v>
      </c>
      <c r="E884" s="832" t="s">
        <v>3269</v>
      </c>
      <c r="F884" s="832" t="s">
        <v>3322</v>
      </c>
      <c r="G884" s="832" t="s">
        <v>3323</v>
      </c>
      <c r="H884" s="849">
        <v>11</v>
      </c>
      <c r="I884" s="849">
        <v>5133.33</v>
      </c>
      <c r="J884" s="832">
        <v>1.8333321428571427</v>
      </c>
      <c r="K884" s="832">
        <v>466.66636363636366</v>
      </c>
      <c r="L884" s="849">
        <v>6</v>
      </c>
      <c r="M884" s="849">
        <v>2800</v>
      </c>
      <c r="N884" s="832">
        <v>1</v>
      </c>
      <c r="O884" s="832">
        <v>466.66666666666669</v>
      </c>
      <c r="P884" s="849"/>
      <c r="Q884" s="849"/>
      <c r="R884" s="837"/>
      <c r="S884" s="850"/>
    </row>
    <row r="885" spans="1:19" ht="14.4" customHeight="1" x14ac:dyDescent="0.3">
      <c r="A885" s="831"/>
      <c r="B885" s="832" t="s">
        <v>3397</v>
      </c>
      <c r="C885" s="832" t="s">
        <v>589</v>
      </c>
      <c r="D885" s="832" t="s">
        <v>3265</v>
      </c>
      <c r="E885" s="832" t="s">
        <v>3269</v>
      </c>
      <c r="F885" s="832" t="s">
        <v>3327</v>
      </c>
      <c r="G885" s="832" t="s">
        <v>3328</v>
      </c>
      <c r="H885" s="849">
        <v>40</v>
      </c>
      <c r="I885" s="849">
        <v>2000</v>
      </c>
      <c r="J885" s="832">
        <v>1.4285714285714286</v>
      </c>
      <c r="K885" s="832">
        <v>50</v>
      </c>
      <c r="L885" s="849">
        <v>28</v>
      </c>
      <c r="M885" s="849">
        <v>1400</v>
      </c>
      <c r="N885" s="832">
        <v>1</v>
      </c>
      <c r="O885" s="832">
        <v>50</v>
      </c>
      <c r="P885" s="849"/>
      <c r="Q885" s="849"/>
      <c r="R885" s="837"/>
      <c r="S885" s="850"/>
    </row>
    <row r="886" spans="1:19" ht="14.4" customHeight="1" x14ac:dyDescent="0.3">
      <c r="A886" s="831"/>
      <c r="B886" s="832" t="s">
        <v>3397</v>
      </c>
      <c r="C886" s="832" t="s">
        <v>589</v>
      </c>
      <c r="D886" s="832" t="s">
        <v>3265</v>
      </c>
      <c r="E886" s="832" t="s">
        <v>3269</v>
      </c>
      <c r="F886" s="832" t="s">
        <v>3332</v>
      </c>
      <c r="G886" s="832" t="s">
        <v>3333</v>
      </c>
      <c r="H886" s="849">
        <v>6</v>
      </c>
      <c r="I886" s="849">
        <v>606.66</v>
      </c>
      <c r="J886" s="832">
        <v>1.5</v>
      </c>
      <c r="K886" s="832">
        <v>101.11</v>
      </c>
      <c r="L886" s="849">
        <v>4</v>
      </c>
      <c r="M886" s="849">
        <v>404.44</v>
      </c>
      <c r="N886" s="832">
        <v>1</v>
      </c>
      <c r="O886" s="832">
        <v>101.11</v>
      </c>
      <c r="P886" s="849"/>
      <c r="Q886" s="849"/>
      <c r="R886" s="837"/>
      <c r="S886" s="850"/>
    </row>
    <row r="887" spans="1:19" ht="14.4" customHeight="1" x14ac:dyDescent="0.3">
      <c r="A887" s="831"/>
      <c r="B887" s="832" t="s">
        <v>3397</v>
      </c>
      <c r="C887" s="832" t="s">
        <v>589</v>
      </c>
      <c r="D887" s="832" t="s">
        <v>3265</v>
      </c>
      <c r="E887" s="832" t="s">
        <v>3269</v>
      </c>
      <c r="F887" s="832" t="s">
        <v>3400</v>
      </c>
      <c r="G887" s="832" t="s">
        <v>3401</v>
      </c>
      <c r="H887" s="849"/>
      <c r="I887" s="849"/>
      <c r="J887" s="832"/>
      <c r="K887" s="832"/>
      <c r="L887" s="849">
        <v>1</v>
      </c>
      <c r="M887" s="849">
        <v>0</v>
      </c>
      <c r="N887" s="832"/>
      <c r="O887" s="832">
        <v>0</v>
      </c>
      <c r="P887" s="849"/>
      <c r="Q887" s="849"/>
      <c r="R887" s="837"/>
      <c r="S887" s="850"/>
    </row>
    <row r="888" spans="1:19" ht="14.4" customHeight="1" x14ac:dyDescent="0.3">
      <c r="A888" s="831"/>
      <c r="B888" s="832" t="s">
        <v>3397</v>
      </c>
      <c r="C888" s="832" t="s">
        <v>589</v>
      </c>
      <c r="D888" s="832" t="s">
        <v>3265</v>
      </c>
      <c r="E888" s="832" t="s">
        <v>3269</v>
      </c>
      <c r="F888" s="832" t="s">
        <v>3344</v>
      </c>
      <c r="G888" s="832" t="s">
        <v>3345</v>
      </c>
      <c r="H888" s="849">
        <v>206</v>
      </c>
      <c r="I888" s="849">
        <v>0</v>
      </c>
      <c r="J888" s="832"/>
      <c r="K888" s="832">
        <v>0</v>
      </c>
      <c r="L888" s="849">
        <v>175</v>
      </c>
      <c r="M888" s="849">
        <v>0</v>
      </c>
      <c r="N888" s="832"/>
      <c r="O888" s="832">
        <v>0</v>
      </c>
      <c r="P888" s="849"/>
      <c r="Q888" s="849"/>
      <c r="R888" s="837"/>
      <c r="S888" s="850"/>
    </row>
    <row r="889" spans="1:19" ht="14.4" customHeight="1" x14ac:dyDescent="0.3">
      <c r="A889" s="831"/>
      <c r="B889" s="832" t="s">
        <v>3397</v>
      </c>
      <c r="C889" s="832" t="s">
        <v>589</v>
      </c>
      <c r="D889" s="832" t="s">
        <v>3265</v>
      </c>
      <c r="E889" s="832" t="s">
        <v>3269</v>
      </c>
      <c r="F889" s="832" t="s">
        <v>3354</v>
      </c>
      <c r="G889" s="832" t="s">
        <v>3355</v>
      </c>
      <c r="H889" s="849">
        <v>105</v>
      </c>
      <c r="I889" s="849">
        <v>9333.34</v>
      </c>
      <c r="J889" s="832">
        <v>1.0084035974052354</v>
      </c>
      <c r="K889" s="832">
        <v>88.888952380952389</v>
      </c>
      <c r="L889" s="849">
        <v>98</v>
      </c>
      <c r="M889" s="849">
        <v>9255.56</v>
      </c>
      <c r="N889" s="832">
        <v>1</v>
      </c>
      <c r="O889" s="832">
        <v>94.444489795918358</v>
      </c>
      <c r="P889" s="849"/>
      <c r="Q889" s="849"/>
      <c r="R889" s="837"/>
      <c r="S889" s="850"/>
    </row>
    <row r="890" spans="1:19" ht="14.4" customHeight="1" x14ac:dyDescent="0.3">
      <c r="A890" s="831"/>
      <c r="B890" s="832" t="s">
        <v>3397</v>
      </c>
      <c r="C890" s="832" t="s">
        <v>589</v>
      </c>
      <c r="D890" s="832" t="s">
        <v>3265</v>
      </c>
      <c r="E890" s="832" t="s">
        <v>3269</v>
      </c>
      <c r="F890" s="832" t="s">
        <v>3358</v>
      </c>
      <c r="G890" s="832" t="s">
        <v>3359</v>
      </c>
      <c r="H890" s="849">
        <v>23</v>
      </c>
      <c r="I890" s="849">
        <v>2223.33</v>
      </c>
      <c r="J890" s="832">
        <v>1.7692234238105469</v>
      </c>
      <c r="K890" s="832">
        <v>96.666521739130431</v>
      </c>
      <c r="L890" s="849">
        <v>13</v>
      </c>
      <c r="M890" s="849">
        <v>1256.67</v>
      </c>
      <c r="N890" s="832">
        <v>1</v>
      </c>
      <c r="O890" s="832">
        <v>96.666923076923084</v>
      </c>
      <c r="P890" s="849"/>
      <c r="Q890" s="849"/>
      <c r="R890" s="837"/>
      <c r="S890" s="850"/>
    </row>
    <row r="891" spans="1:19" ht="14.4" customHeight="1" x14ac:dyDescent="0.3">
      <c r="A891" s="831"/>
      <c r="B891" s="832" t="s">
        <v>3397</v>
      </c>
      <c r="C891" s="832" t="s">
        <v>589</v>
      </c>
      <c r="D891" s="832" t="s">
        <v>3265</v>
      </c>
      <c r="E891" s="832" t="s">
        <v>3269</v>
      </c>
      <c r="F891" s="832" t="s">
        <v>3366</v>
      </c>
      <c r="G891" s="832" t="s">
        <v>3367</v>
      </c>
      <c r="H891" s="849"/>
      <c r="I891" s="849"/>
      <c r="J891" s="832"/>
      <c r="K891" s="832"/>
      <c r="L891" s="849">
        <v>1</v>
      </c>
      <c r="M891" s="849">
        <v>466.67</v>
      </c>
      <c r="N891" s="832">
        <v>1</v>
      </c>
      <c r="O891" s="832">
        <v>466.67</v>
      </c>
      <c r="P891" s="849"/>
      <c r="Q891" s="849"/>
      <c r="R891" s="837"/>
      <c r="S891" s="850"/>
    </row>
    <row r="892" spans="1:19" ht="14.4" customHeight="1" x14ac:dyDescent="0.3">
      <c r="A892" s="831"/>
      <c r="B892" s="832" t="s">
        <v>3397</v>
      </c>
      <c r="C892" s="832" t="s">
        <v>589</v>
      </c>
      <c r="D892" s="832" t="s">
        <v>3265</v>
      </c>
      <c r="E892" s="832" t="s">
        <v>3269</v>
      </c>
      <c r="F892" s="832" t="s">
        <v>3368</v>
      </c>
      <c r="G892" s="832" t="s">
        <v>3369</v>
      </c>
      <c r="H892" s="849">
        <v>3</v>
      </c>
      <c r="I892" s="849">
        <v>350.01</v>
      </c>
      <c r="J892" s="832">
        <v>0.37500401778539671</v>
      </c>
      <c r="K892" s="832">
        <v>116.67</v>
      </c>
      <c r="L892" s="849">
        <v>8</v>
      </c>
      <c r="M892" s="849">
        <v>933.34999999999991</v>
      </c>
      <c r="N892" s="832">
        <v>1</v>
      </c>
      <c r="O892" s="832">
        <v>116.66874999999999</v>
      </c>
      <c r="P892" s="849"/>
      <c r="Q892" s="849"/>
      <c r="R892" s="837"/>
      <c r="S892" s="850"/>
    </row>
    <row r="893" spans="1:19" ht="14.4" customHeight="1" x14ac:dyDescent="0.3">
      <c r="A893" s="831"/>
      <c r="B893" s="832" t="s">
        <v>3397</v>
      </c>
      <c r="C893" s="832" t="s">
        <v>589</v>
      </c>
      <c r="D893" s="832" t="s">
        <v>3265</v>
      </c>
      <c r="E893" s="832" t="s">
        <v>3269</v>
      </c>
      <c r="F893" s="832" t="s">
        <v>3270</v>
      </c>
      <c r="G893" s="832" t="s">
        <v>3271</v>
      </c>
      <c r="H893" s="849">
        <v>207</v>
      </c>
      <c r="I893" s="849">
        <v>67849.990000000005</v>
      </c>
      <c r="J893" s="832">
        <v>1.0647777282049697</v>
      </c>
      <c r="K893" s="832">
        <v>327.77772946859903</v>
      </c>
      <c r="L893" s="849">
        <v>185</v>
      </c>
      <c r="M893" s="849">
        <v>63722.210000000006</v>
      </c>
      <c r="N893" s="832">
        <v>1</v>
      </c>
      <c r="O893" s="832">
        <v>344.44437837837842</v>
      </c>
      <c r="P893" s="849"/>
      <c r="Q893" s="849"/>
      <c r="R893" s="837"/>
      <c r="S893" s="850"/>
    </row>
    <row r="894" spans="1:19" ht="14.4" customHeight="1" x14ac:dyDescent="0.3">
      <c r="A894" s="831"/>
      <c r="B894" s="832" t="s">
        <v>3397</v>
      </c>
      <c r="C894" s="832" t="s">
        <v>589</v>
      </c>
      <c r="D894" s="832" t="s">
        <v>1435</v>
      </c>
      <c r="E894" s="832" t="s">
        <v>3269</v>
      </c>
      <c r="F894" s="832" t="s">
        <v>3302</v>
      </c>
      <c r="G894" s="832" t="s">
        <v>3303</v>
      </c>
      <c r="H894" s="849">
        <v>42</v>
      </c>
      <c r="I894" s="849">
        <v>3266.66</v>
      </c>
      <c r="J894" s="832">
        <v>1.2727230224376331</v>
      </c>
      <c r="K894" s="832">
        <v>77.777619047619041</v>
      </c>
      <c r="L894" s="849">
        <v>33</v>
      </c>
      <c r="M894" s="849">
        <v>2566.67</v>
      </c>
      <c r="N894" s="832">
        <v>1</v>
      </c>
      <c r="O894" s="832">
        <v>77.777878787878791</v>
      </c>
      <c r="P894" s="849">
        <v>33</v>
      </c>
      <c r="Q894" s="849">
        <v>2566.6700000000005</v>
      </c>
      <c r="R894" s="837">
        <v>1.0000000000000002</v>
      </c>
      <c r="S894" s="850">
        <v>77.777878787878805</v>
      </c>
    </row>
    <row r="895" spans="1:19" ht="14.4" customHeight="1" x14ac:dyDescent="0.3">
      <c r="A895" s="831"/>
      <c r="B895" s="832" t="s">
        <v>3397</v>
      </c>
      <c r="C895" s="832" t="s">
        <v>589</v>
      </c>
      <c r="D895" s="832" t="s">
        <v>1435</v>
      </c>
      <c r="E895" s="832" t="s">
        <v>3269</v>
      </c>
      <c r="F895" s="832" t="s">
        <v>3306</v>
      </c>
      <c r="G895" s="832" t="s">
        <v>3307</v>
      </c>
      <c r="H895" s="849">
        <v>105</v>
      </c>
      <c r="I895" s="849">
        <v>11666.67</v>
      </c>
      <c r="J895" s="832">
        <v>1.2500008035717156</v>
      </c>
      <c r="K895" s="832">
        <v>111.11114285714285</v>
      </c>
      <c r="L895" s="849">
        <v>80</v>
      </c>
      <c r="M895" s="849">
        <v>9333.33</v>
      </c>
      <c r="N895" s="832">
        <v>1</v>
      </c>
      <c r="O895" s="832">
        <v>116.666625</v>
      </c>
      <c r="P895" s="849">
        <v>86</v>
      </c>
      <c r="Q895" s="849">
        <v>10033.33</v>
      </c>
      <c r="R895" s="837">
        <v>1.0750000267857238</v>
      </c>
      <c r="S895" s="850">
        <v>116.66662790697674</v>
      </c>
    </row>
    <row r="896" spans="1:19" ht="14.4" customHeight="1" x14ac:dyDescent="0.3">
      <c r="A896" s="831"/>
      <c r="B896" s="832" t="s">
        <v>3397</v>
      </c>
      <c r="C896" s="832" t="s">
        <v>589</v>
      </c>
      <c r="D896" s="832" t="s">
        <v>1435</v>
      </c>
      <c r="E896" s="832" t="s">
        <v>3269</v>
      </c>
      <c r="F896" s="832" t="s">
        <v>3318</v>
      </c>
      <c r="G896" s="832" t="s">
        <v>3319</v>
      </c>
      <c r="H896" s="849">
        <v>124</v>
      </c>
      <c r="I896" s="849">
        <v>23146.650000000005</v>
      </c>
      <c r="J896" s="832">
        <v>1.0058901982564079</v>
      </c>
      <c r="K896" s="832">
        <v>186.66653225806456</v>
      </c>
      <c r="L896" s="849">
        <v>109</v>
      </c>
      <c r="M896" s="849">
        <v>23011.109999999997</v>
      </c>
      <c r="N896" s="832">
        <v>1</v>
      </c>
      <c r="O896" s="832">
        <v>211.11110091743117</v>
      </c>
      <c r="P896" s="849">
        <v>104</v>
      </c>
      <c r="Q896" s="849">
        <v>21955.559999999998</v>
      </c>
      <c r="R896" s="837">
        <v>0.95412867958129788</v>
      </c>
      <c r="S896" s="850">
        <v>211.11115384615383</v>
      </c>
    </row>
    <row r="897" spans="1:19" ht="14.4" customHeight="1" x14ac:dyDescent="0.3">
      <c r="A897" s="831"/>
      <c r="B897" s="832" t="s">
        <v>3397</v>
      </c>
      <c r="C897" s="832" t="s">
        <v>589</v>
      </c>
      <c r="D897" s="832" t="s">
        <v>1435</v>
      </c>
      <c r="E897" s="832" t="s">
        <v>3269</v>
      </c>
      <c r="F897" s="832" t="s">
        <v>3320</v>
      </c>
      <c r="G897" s="832" t="s">
        <v>3321</v>
      </c>
      <c r="H897" s="849">
        <v>10</v>
      </c>
      <c r="I897" s="849">
        <v>5833.34</v>
      </c>
      <c r="J897" s="832">
        <v>0.83333428571428569</v>
      </c>
      <c r="K897" s="832">
        <v>583.33400000000006</v>
      </c>
      <c r="L897" s="849">
        <v>12</v>
      </c>
      <c r="M897" s="849">
        <v>7000</v>
      </c>
      <c r="N897" s="832">
        <v>1</v>
      </c>
      <c r="O897" s="832">
        <v>583.33333333333337</v>
      </c>
      <c r="P897" s="849">
        <v>18</v>
      </c>
      <c r="Q897" s="849">
        <v>10500.01</v>
      </c>
      <c r="R897" s="837">
        <v>1.5000014285714287</v>
      </c>
      <c r="S897" s="850">
        <v>583.33388888888885</v>
      </c>
    </row>
    <row r="898" spans="1:19" ht="14.4" customHeight="1" x14ac:dyDescent="0.3">
      <c r="A898" s="831"/>
      <c r="B898" s="832" t="s">
        <v>3397</v>
      </c>
      <c r="C898" s="832" t="s">
        <v>589</v>
      </c>
      <c r="D898" s="832" t="s">
        <v>1435</v>
      </c>
      <c r="E898" s="832" t="s">
        <v>3269</v>
      </c>
      <c r="F898" s="832" t="s">
        <v>3322</v>
      </c>
      <c r="G898" s="832" t="s">
        <v>3323</v>
      </c>
      <c r="H898" s="849">
        <v>8</v>
      </c>
      <c r="I898" s="849">
        <v>3733.33</v>
      </c>
      <c r="J898" s="832">
        <v>2.6666642857142855</v>
      </c>
      <c r="K898" s="832">
        <v>466.66624999999999</v>
      </c>
      <c r="L898" s="849">
        <v>3</v>
      </c>
      <c r="M898" s="849">
        <v>1400</v>
      </c>
      <c r="N898" s="832">
        <v>1</v>
      </c>
      <c r="O898" s="832">
        <v>466.66666666666669</v>
      </c>
      <c r="P898" s="849">
        <v>3</v>
      </c>
      <c r="Q898" s="849">
        <v>1400</v>
      </c>
      <c r="R898" s="837">
        <v>1</v>
      </c>
      <c r="S898" s="850">
        <v>466.66666666666669</v>
      </c>
    </row>
    <row r="899" spans="1:19" ht="14.4" customHeight="1" x14ac:dyDescent="0.3">
      <c r="A899" s="831"/>
      <c r="B899" s="832" t="s">
        <v>3397</v>
      </c>
      <c r="C899" s="832" t="s">
        <v>589</v>
      </c>
      <c r="D899" s="832" t="s">
        <v>1435</v>
      </c>
      <c r="E899" s="832" t="s">
        <v>3269</v>
      </c>
      <c r="F899" s="832" t="s">
        <v>3324</v>
      </c>
      <c r="G899" s="832" t="s">
        <v>3323</v>
      </c>
      <c r="H899" s="849">
        <v>3</v>
      </c>
      <c r="I899" s="849">
        <v>3000</v>
      </c>
      <c r="J899" s="832"/>
      <c r="K899" s="832">
        <v>1000</v>
      </c>
      <c r="L899" s="849"/>
      <c r="M899" s="849"/>
      <c r="N899" s="832"/>
      <c r="O899" s="832"/>
      <c r="P899" s="849"/>
      <c r="Q899" s="849"/>
      <c r="R899" s="837"/>
      <c r="S899" s="850"/>
    </row>
    <row r="900" spans="1:19" ht="14.4" customHeight="1" x14ac:dyDescent="0.3">
      <c r="A900" s="831"/>
      <c r="B900" s="832" t="s">
        <v>3397</v>
      </c>
      <c r="C900" s="832" t="s">
        <v>589</v>
      </c>
      <c r="D900" s="832" t="s">
        <v>1435</v>
      </c>
      <c r="E900" s="832" t="s">
        <v>3269</v>
      </c>
      <c r="F900" s="832" t="s">
        <v>3325</v>
      </c>
      <c r="G900" s="832" t="s">
        <v>3326</v>
      </c>
      <c r="H900" s="849">
        <v>1</v>
      </c>
      <c r="I900" s="849">
        <v>666.67</v>
      </c>
      <c r="J900" s="832"/>
      <c r="K900" s="832">
        <v>666.67</v>
      </c>
      <c r="L900" s="849"/>
      <c r="M900" s="849"/>
      <c r="N900" s="832"/>
      <c r="O900" s="832"/>
      <c r="P900" s="849"/>
      <c r="Q900" s="849"/>
      <c r="R900" s="837"/>
      <c r="S900" s="850"/>
    </row>
    <row r="901" spans="1:19" ht="14.4" customHeight="1" x14ac:dyDescent="0.3">
      <c r="A901" s="831"/>
      <c r="B901" s="832" t="s">
        <v>3397</v>
      </c>
      <c r="C901" s="832" t="s">
        <v>589</v>
      </c>
      <c r="D901" s="832" t="s">
        <v>1435</v>
      </c>
      <c r="E901" s="832" t="s">
        <v>3269</v>
      </c>
      <c r="F901" s="832" t="s">
        <v>3327</v>
      </c>
      <c r="G901" s="832" t="s">
        <v>3328</v>
      </c>
      <c r="H901" s="849">
        <v>112</v>
      </c>
      <c r="I901" s="849">
        <v>5600</v>
      </c>
      <c r="J901" s="832">
        <v>1.0980392156862746</v>
      </c>
      <c r="K901" s="832">
        <v>50</v>
      </c>
      <c r="L901" s="849">
        <v>102</v>
      </c>
      <c r="M901" s="849">
        <v>5100</v>
      </c>
      <c r="N901" s="832">
        <v>1</v>
      </c>
      <c r="O901" s="832">
        <v>50</v>
      </c>
      <c r="P901" s="849">
        <v>93</v>
      </c>
      <c r="Q901" s="849">
        <v>4650</v>
      </c>
      <c r="R901" s="837">
        <v>0.91176470588235292</v>
      </c>
      <c r="S901" s="850">
        <v>50</v>
      </c>
    </row>
    <row r="902" spans="1:19" ht="14.4" customHeight="1" x14ac:dyDescent="0.3">
      <c r="A902" s="831"/>
      <c r="B902" s="832" t="s">
        <v>3397</v>
      </c>
      <c r="C902" s="832" t="s">
        <v>589</v>
      </c>
      <c r="D902" s="832" t="s">
        <v>1435</v>
      </c>
      <c r="E902" s="832" t="s">
        <v>3269</v>
      </c>
      <c r="F902" s="832" t="s">
        <v>3400</v>
      </c>
      <c r="G902" s="832" t="s">
        <v>3401</v>
      </c>
      <c r="H902" s="849">
        <v>6</v>
      </c>
      <c r="I902" s="849">
        <v>0</v>
      </c>
      <c r="J902" s="832"/>
      <c r="K902" s="832">
        <v>0</v>
      </c>
      <c r="L902" s="849">
        <v>1</v>
      </c>
      <c r="M902" s="849">
        <v>0</v>
      </c>
      <c r="N902" s="832"/>
      <c r="O902" s="832">
        <v>0</v>
      </c>
      <c r="P902" s="849"/>
      <c r="Q902" s="849"/>
      <c r="R902" s="837"/>
      <c r="S902" s="850"/>
    </row>
    <row r="903" spans="1:19" ht="14.4" customHeight="1" x14ac:dyDescent="0.3">
      <c r="A903" s="831"/>
      <c r="B903" s="832" t="s">
        <v>3397</v>
      </c>
      <c r="C903" s="832" t="s">
        <v>589</v>
      </c>
      <c r="D903" s="832" t="s">
        <v>1435</v>
      </c>
      <c r="E903" s="832" t="s">
        <v>3269</v>
      </c>
      <c r="F903" s="832" t="s">
        <v>3338</v>
      </c>
      <c r="G903" s="832" t="s">
        <v>3339</v>
      </c>
      <c r="H903" s="849"/>
      <c r="I903" s="849"/>
      <c r="J903" s="832"/>
      <c r="K903" s="832"/>
      <c r="L903" s="849">
        <v>1</v>
      </c>
      <c r="M903" s="849">
        <v>305.56</v>
      </c>
      <c r="N903" s="832">
        <v>1</v>
      </c>
      <c r="O903" s="832">
        <v>305.56</v>
      </c>
      <c r="P903" s="849"/>
      <c r="Q903" s="849"/>
      <c r="R903" s="837"/>
      <c r="S903" s="850"/>
    </row>
    <row r="904" spans="1:19" ht="14.4" customHeight="1" x14ac:dyDescent="0.3">
      <c r="A904" s="831"/>
      <c r="B904" s="832" t="s">
        <v>3397</v>
      </c>
      <c r="C904" s="832" t="s">
        <v>589</v>
      </c>
      <c r="D904" s="832" t="s">
        <v>1435</v>
      </c>
      <c r="E904" s="832" t="s">
        <v>3269</v>
      </c>
      <c r="F904" s="832" t="s">
        <v>3344</v>
      </c>
      <c r="G904" s="832" t="s">
        <v>3345</v>
      </c>
      <c r="H904" s="849">
        <v>479</v>
      </c>
      <c r="I904" s="849">
        <v>0</v>
      </c>
      <c r="J904" s="832"/>
      <c r="K904" s="832">
        <v>0</v>
      </c>
      <c r="L904" s="849">
        <v>390</v>
      </c>
      <c r="M904" s="849">
        <v>0</v>
      </c>
      <c r="N904" s="832"/>
      <c r="O904" s="832">
        <v>0</v>
      </c>
      <c r="P904" s="849">
        <v>390</v>
      </c>
      <c r="Q904" s="849">
        <v>0</v>
      </c>
      <c r="R904" s="837"/>
      <c r="S904" s="850">
        <v>0</v>
      </c>
    </row>
    <row r="905" spans="1:19" ht="14.4" customHeight="1" x14ac:dyDescent="0.3">
      <c r="A905" s="831"/>
      <c r="B905" s="832" t="s">
        <v>3397</v>
      </c>
      <c r="C905" s="832" t="s">
        <v>589</v>
      </c>
      <c r="D905" s="832" t="s">
        <v>1435</v>
      </c>
      <c r="E905" s="832" t="s">
        <v>3269</v>
      </c>
      <c r="F905" s="832" t="s">
        <v>3354</v>
      </c>
      <c r="G905" s="832" t="s">
        <v>3355</v>
      </c>
      <c r="H905" s="849">
        <v>172</v>
      </c>
      <c r="I905" s="849">
        <v>15288.89</v>
      </c>
      <c r="J905" s="832">
        <v>1.1164296485072418</v>
      </c>
      <c r="K905" s="832">
        <v>88.88889534883721</v>
      </c>
      <c r="L905" s="849">
        <v>145</v>
      </c>
      <c r="M905" s="849">
        <v>13694.45</v>
      </c>
      <c r="N905" s="832">
        <v>1</v>
      </c>
      <c r="O905" s="832">
        <v>94.444482758620694</v>
      </c>
      <c r="P905" s="849">
        <v>136</v>
      </c>
      <c r="Q905" s="849">
        <v>12844.43</v>
      </c>
      <c r="R905" s="837">
        <v>0.93792959921720109</v>
      </c>
      <c r="S905" s="850">
        <v>94.444338235294126</v>
      </c>
    </row>
    <row r="906" spans="1:19" ht="14.4" customHeight="1" x14ac:dyDescent="0.3">
      <c r="A906" s="831"/>
      <c r="B906" s="832" t="s">
        <v>3397</v>
      </c>
      <c r="C906" s="832" t="s">
        <v>589</v>
      </c>
      <c r="D906" s="832" t="s">
        <v>1435</v>
      </c>
      <c r="E906" s="832" t="s">
        <v>3269</v>
      </c>
      <c r="F906" s="832" t="s">
        <v>3358</v>
      </c>
      <c r="G906" s="832" t="s">
        <v>3359</v>
      </c>
      <c r="H906" s="849">
        <v>36</v>
      </c>
      <c r="I906" s="849">
        <v>3480</v>
      </c>
      <c r="J906" s="832">
        <v>1.2413807864218627</v>
      </c>
      <c r="K906" s="832">
        <v>96.666666666666671</v>
      </c>
      <c r="L906" s="849">
        <v>29</v>
      </c>
      <c r="M906" s="849">
        <v>2803.33</v>
      </c>
      <c r="N906" s="832">
        <v>1</v>
      </c>
      <c r="O906" s="832">
        <v>96.666551724137932</v>
      </c>
      <c r="P906" s="849">
        <v>35</v>
      </c>
      <c r="Q906" s="849">
        <v>3383.33</v>
      </c>
      <c r="R906" s="837">
        <v>1.2068967977369771</v>
      </c>
      <c r="S906" s="850">
        <v>96.66657142857143</v>
      </c>
    </row>
    <row r="907" spans="1:19" ht="14.4" customHeight="1" x14ac:dyDescent="0.3">
      <c r="A907" s="831"/>
      <c r="B907" s="832" t="s">
        <v>3397</v>
      </c>
      <c r="C907" s="832" t="s">
        <v>589</v>
      </c>
      <c r="D907" s="832" t="s">
        <v>1435</v>
      </c>
      <c r="E907" s="832" t="s">
        <v>3269</v>
      </c>
      <c r="F907" s="832" t="s">
        <v>3364</v>
      </c>
      <c r="G907" s="832" t="s">
        <v>3365</v>
      </c>
      <c r="H907" s="849">
        <v>1</v>
      </c>
      <c r="I907" s="849">
        <v>1283.33</v>
      </c>
      <c r="J907" s="832"/>
      <c r="K907" s="832">
        <v>1283.33</v>
      </c>
      <c r="L907" s="849"/>
      <c r="M907" s="849"/>
      <c r="N907" s="832"/>
      <c r="O907" s="832"/>
      <c r="P907" s="849">
        <v>1</v>
      </c>
      <c r="Q907" s="849">
        <v>1283.33</v>
      </c>
      <c r="R907" s="837"/>
      <c r="S907" s="850">
        <v>1283.33</v>
      </c>
    </row>
    <row r="908" spans="1:19" ht="14.4" customHeight="1" x14ac:dyDescent="0.3">
      <c r="A908" s="831"/>
      <c r="B908" s="832" t="s">
        <v>3397</v>
      </c>
      <c r="C908" s="832" t="s">
        <v>589</v>
      </c>
      <c r="D908" s="832" t="s">
        <v>1435</v>
      </c>
      <c r="E908" s="832" t="s">
        <v>3269</v>
      </c>
      <c r="F908" s="832" t="s">
        <v>3366</v>
      </c>
      <c r="G908" s="832" t="s">
        <v>3367</v>
      </c>
      <c r="H908" s="849"/>
      <c r="I908" s="849"/>
      <c r="J908" s="832"/>
      <c r="K908" s="832"/>
      <c r="L908" s="849">
        <v>1</v>
      </c>
      <c r="M908" s="849">
        <v>466.67</v>
      </c>
      <c r="N908" s="832">
        <v>1</v>
      </c>
      <c r="O908" s="832">
        <v>466.67</v>
      </c>
      <c r="P908" s="849">
        <v>1</v>
      </c>
      <c r="Q908" s="849">
        <v>466.67</v>
      </c>
      <c r="R908" s="837">
        <v>1</v>
      </c>
      <c r="S908" s="850">
        <v>466.67</v>
      </c>
    </row>
    <row r="909" spans="1:19" ht="14.4" customHeight="1" x14ac:dyDescent="0.3">
      <c r="A909" s="831"/>
      <c r="B909" s="832" t="s">
        <v>3397</v>
      </c>
      <c r="C909" s="832" t="s">
        <v>589</v>
      </c>
      <c r="D909" s="832" t="s">
        <v>1435</v>
      </c>
      <c r="E909" s="832" t="s">
        <v>3269</v>
      </c>
      <c r="F909" s="832" t="s">
        <v>3368</v>
      </c>
      <c r="G909" s="832" t="s">
        <v>3369</v>
      </c>
      <c r="H909" s="849">
        <v>10</v>
      </c>
      <c r="I909" s="849">
        <v>1166.6600000000001</v>
      </c>
      <c r="J909" s="832">
        <v>1.111104761904762</v>
      </c>
      <c r="K909" s="832">
        <v>116.66600000000001</v>
      </c>
      <c r="L909" s="849">
        <v>9</v>
      </c>
      <c r="M909" s="849">
        <v>1050</v>
      </c>
      <c r="N909" s="832">
        <v>1</v>
      </c>
      <c r="O909" s="832">
        <v>116.66666666666667</v>
      </c>
      <c r="P909" s="849">
        <v>15</v>
      </c>
      <c r="Q909" s="849">
        <v>1749.9899999999998</v>
      </c>
      <c r="R909" s="837">
        <v>1.6666571428571426</v>
      </c>
      <c r="S909" s="850">
        <v>116.66599999999998</v>
      </c>
    </row>
    <row r="910" spans="1:19" ht="14.4" customHeight="1" x14ac:dyDescent="0.3">
      <c r="A910" s="831"/>
      <c r="B910" s="832" t="s">
        <v>3397</v>
      </c>
      <c r="C910" s="832" t="s">
        <v>589</v>
      </c>
      <c r="D910" s="832" t="s">
        <v>1435</v>
      </c>
      <c r="E910" s="832" t="s">
        <v>3269</v>
      </c>
      <c r="F910" s="832" t="s">
        <v>3270</v>
      </c>
      <c r="G910" s="832" t="s">
        <v>3271</v>
      </c>
      <c r="H910" s="849">
        <v>498</v>
      </c>
      <c r="I910" s="849">
        <v>163233.34</v>
      </c>
      <c r="J910" s="832">
        <v>1.1615275892202936</v>
      </c>
      <c r="K910" s="832">
        <v>327.77779116465865</v>
      </c>
      <c r="L910" s="849">
        <v>408</v>
      </c>
      <c r="M910" s="849">
        <v>140533.33000000002</v>
      </c>
      <c r="N910" s="832">
        <v>1</v>
      </c>
      <c r="O910" s="832">
        <v>344.44443627450983</v>
      </c>
      <c r="P910" s="849">
        <v>396</v>
      </c>
      <c r="Q910" s="849">
        <v>136399.99</v>
      </c>
      <c r="R910" s="837">
        <v>0.97058818715816364</v>
      </c>
      <c r="S910" s="850">
        <v>344.44441919191917</v>
      </c>
    </row>
    <row r="911" spans="1:19" ht="14.4" customHeight="1" x14ac:dyDescent="0.3">
      <c r="A911" s="831"/>
      <c r="B911" s="832" t="s">
        <v>3397</v>
      </c>
      <c r="C911" s="832" t="s">
        <v>589</v>
      </c>
      <c r="D911" s="832" t="s">
        <v>1435</v>
      </c>
      <c r="E911" s="832" t="s">
        <v>3269</v>
      </c>
      <c r="F911" s="832" t="s">
        <v>3372</v>
      </c>
      <c r="G911" s="832" t="s">
        <v>3373</v>
      </c>
      <c r="H911" s="849">
        <v>1</v>
      </c>
      <c r="I911" s="849">
        <v>833.33</v>
      </c>
      <c r="J911" s="832"/>
      <c r="K911" s="832">
        <v>833.33</v>
      </c>
      <c r="L911" s="849"/>
      <c r="M911" s="849"/>
      <c r="N911" s="832"/>
      <c r="O911" s="832"/>
      <c r="P911" s="849"/>
      <c r="Q911" s="849"/>
      <c r="R911" s="837"/>
      <c r="S911" s="850"/>
    </row>
    <row r="912" spans="1:19" ht="14.4" customHeight="1" x14ac:dyDescent="0.3">
      <c r="A912" s="831"/>
      <c r="B912" s="832" t="s">
        <v>3397</v>
      </c>
      <c r="C912" s="832" t="s">
        <v>589</v>
      </c>
      <c r="D912" s="832" t="s">
        <v>1436</v>
      </c>
      <c r="E912" s="832" t="s">
        <v>3269</v>
      </c>
      <c r="F912" s="832" t="s">
        <v>3302</v>
      </c>
      <c r="G912" s="832" t="s">
        <v>3303</v>
      </c>
      <c r="H912" s="849"/>
      <c r="I912" s="849"/>
      <c r="J912" s="832"/>
      <c r="K912" s="832"/>
      <c r="L912" s="849">
        <v>6</v>
      </c>
      <c r="M912" s="849">
        <v>466.66999999999996</v>
      </c>
      <c r="N912" s="832">
        <v>1</v>
      </c>
      <c r="O912" s="832">
        <v>77.778333333333322</v>
      </c>
      <c r="P912" s="849">
        <v>2</v>
      </c>
      <c r="Q912" s="849">
        <v>155.56</v>
      </c>
      <c r="R912" s="837">
        <v>0.33334047613945617</v>
      </c>
      <c r="S912" s="850">
        <v>77.78</v>
      </c>
    </row>
    <row r="913" spans="1:19" ht="14.4" customHeight="1" x14ac:dyDescent="0.3">
      <c r="A913" s="831"/>
      <c r="B913" s="832" t="s">
        <v>3397</v>
      </c>
      <c r="C913" s="832" t="s">
        <v>589</v>
      </c>
      <c r="D913" s="832" t="s">
        <v>1436</v>
      </c>
      <c r="E913" s="832" t="s">
        <v>3269</v>
      </c>
      <c r="F913" s="832" t="s">
        <v>3306</v>
      </c>
      <c r="G913" s="832" t="s">
        <v>3307</v>
      </c>
      <c r="H913" s="849"/>
      <c r="I913" s="849"/>
      <c r="J913" s="832"/>
      <c r="K913" s="832"/>
      <c r="L913" s="849">
        <v>77</v>
      </c>
      <c r="M913" s="849">
        <v>8983.33</v>
      </c>
      <c r="N913" s="832">
        <v>1</v>
      </c>
      <c r="O913" s="832">
        <v>116.66662337662338</v>
      </c>
      <c r="P913" s="849">
        <v>79</v>
      </c>
      <c r="Q913" s="849">
        <v>9216.66</v>
      </c>
      <c r="R913" s="837">
        <v>1.0259736645542354</v>
      </c>
      <c r="S913" s="850">
        <v>116.66658227848102</v>
      </c>
    </row>
    <row r="914" spans="1:19" ht="14.4" customHeight="1" x14ac:dyDescent="0.3">
      <c r="A914" s="831"/>
      <c r="B914" s="832" t="s">
        <v>3397</v>
      </c>
      <c r="C914" s="832" t="s">
        <v>589</v>
      </c>
      <c r="D914" s="832" t="s">
        <v>1436</v>
      </c>
      <c r="E914" s="832" t="s">
        <v>3269</v>
      </c>
      <c r="F914" s="832" t="s">
        <v>3318</v>
      </c>
      <c r="G914" s="832" t="s">
        <v>3319</v>
      </c>
      <c r="H914" s="849"/>
      <c r="I914" s="849"/>
      <c r="J914" s="832"/>
      <c r="K914" s="832"/>
      <c r="L914" s="849">
        <v>32</v>
      </c>
      <c r="M914" s="849">
        <v>6755.55</v>
      </c>
      <c r="N914" s="832">
        <v>1</v>
      </c>
      <c r="O914" s="832">
        <v>211.11093750000001</v>
      </c>
      <c r="P914" s="849">
        <v>25</v>
      </c>
      <c r="Q914" s="849">
        <v>5277.7800000000007</v>
      </c>
      <c r="R914" s="837">
        <v>0.78125097142349631</v>
      </c>
      <c r="S914" s="850">
        <v>211.11120000000003</v>
      </c>
    </row>
    <row r="915" spans="1:19" ht="14.4" customHeight="1" x14ac:dyDescent="0.3">
      <c r="A915" s="831"/>
      <c r="B915" s="832" t="s">
        <v>3397</v>
      </c>
      <c r="C915" s="832" t="s">
        <v>589</v>
      </c>
      <c r="D915" s="832" t="s">
        <v>1436</v>
      </c>
      <c r="E915" s="832" t="s">
        <v>3269</v>
      </c>
      <c r="F915" s="832" t="s">
        <v>3320</v>
      </c>
      <c r="G915" s="832" t="s">
        <v>3321</v>
      </c>
      <c r="H915" s="849"/>
      <c r="I915" s="849"/>
      <c r="J915" s="832"/>
      <c r="K915" s="832"/>
      <c r="L915" s="849">
        <v>19</v>
      </c>
      <c r="M915" s="849">
        <v>11083.34</v>
      </c>
      <c r="N915" s="832">
        <v>1</v>
      </c>
      <c r="O915" s="832">
        <v>583.33368421052637</v>
      </c>
      <c r="P915" s="849">
        <v>7</v>
      </c>
      <c r="Q915" s="849">
        <v>4083.33</v>
      </c>
      <c r="R915" s="837">
        <v>0.36842053027336524</v>
      </c>
      <c r="S915" s="850">
        <v>583.33285714285716</v>
      </c>
    </row>
    <row r="916" spans="1:19" ht="14.4" customHeight="1" x14ac:dyDescent="0.3">
      <c r="A916" s="831"/>
      <c r="B916" s="832" t="s">
        <v>3397</v>
      </c>
      <c r="C916" s="832" t="s">
        <v>589</v>
      </c>
      <c r="D916" s="832" t="s">
        <v>1436</v>
      </c>
      <c r="E916" s="832" t="s">
        <v>3269</v>
      </c>
      <c r="F916" s="832" t="s">
        <v>3322</v>
      </c>
      <c r="G916" s="832" t="s">
        <v>3323</v>
      </c>
      <c r="H916" s="849"/>
      <c r="I916" s="849"/>
      <c r="J916" s="832"/>
      <c r="K916" s="832"/>
      <c r="L916" s="849">
        <v>2</v>
      </c>
      <c r="M916" s="849">
        <v>933.33</v>
      </c>
      <c r="N916" s="832">
        <v>1</v>
      </c>
      <c r="O916" s="832">
        <v>466.66500000000002</v>
      </c>
      <c r="P916" s="849">
        <v>4</v>
      </c>
      <c r="Q916" s="849">
        <v>1866.66</v>
      </c>
      <c r="R916" s="837">
        <v>2</v>
      </c>
      <c r="S916" s="850">
        <v>466.66500000000002</v>
      </c>
    </row>
    <row r="917" spans="1:19" ht="14.4" customHeight="1" x14ac:dyDescent="0.3">
      <c r="A917" s="831"/>
      <c r="B917" s="832" t="s">
        <v>3397</v>
      </c>
      <c r="C917" s="832" t="s">
        <v>589</v>
      </c>
      <c r="D917" s="832" t="s">
        <v>1436</v>
      </c>
      <c r="E917" s="832" t="s">
        <v>3269</v>
      </c>
      <c r="F917" s="832" t="s">
        <v>3327</v>
      </c>
      <c r="G917" s="832" t="s">
        <v>3328</v>
      </c>
      <c r="H917" s="849"/>
      <c r="I917" s="849"/>
      <c r="J917" s="832"/>
      <c r="K917" s="832"/>
      <c r="L917" s="849">
        <v>44</v>
      </c>
      <c r="M917" s="849">
        <v>2200</v>
      </c>
      <c r="N917" s="832">
        <v>1</v>
      </c>
      <c r="O917" s="832">
        <v>50</v>
      </c>
      <c r="P917" s="849">
        <v>42</v>
      </c>
      <c r="Q917" s="849">
        <v>2100</v>
      </c>
      <c r="R917" s="837">
        <v>0.95454545454545459</v>
      </c>
      <c r="S917" s="850">
        <v>50</v>
      </c>
    </row>
    <row r="918" spans="1:19" ht="14.4" customHeight="1" x14ac:dyDescent="0.3">
      <c r="A918" s="831"/>
      <c r="B918" s="832" t="s">
        <v>3397</v>
      </c>
      <c r="C918" s="832" t="s">
        <v>589</v>
      </c>
      <c r="D918" s="832" t="s">
        <v>1436</v>
      </c>
      <c r="E918" s="832" t="s">
        <v>3269</v>
      </c>
      <c r="F918" s="832" t="s">
        <v>3344</v>
      </c>
      <c r="G918" s="832" t="s">
        <v>3345</v>
      </c>
      <c r="H918" s="849"/>
      <c r="I918" s="849"/>
      <c r="J918" s="832"/>
      <c r="K918" s="832"/>
      <c r="L918" s="849">
        <v>211</v>
      </c>
      <c r="M918" s="849">
        <v>0</v>
      </c>
      <c r="N918" s="832"/>
      <c r="O918" s="832">
        <v>0</v>
      </c>
      <c r="P918" s="849">
        <v>249</v>
      </c>
      <c r="Q918" s="849">
        <v>0</v>
      </c>
      <c r="R918" s="837"/>
      <c r="S918" s="850">
        <v>0</v>
      </c>
    </row>
    <row r="919" spans="1:19" ht="14.4" customHeight="1" x14ac:dyDescent="0.3">
      <c r="A919" s="831"/>
      <c r="B919" s="832" t="s">
        <v>3397</v>
      </c>
      <c r="C919" s="832" t="s">
        <v>589</v>
      </c>
      <c r="D919" s="832" t="s">
        <v>1436</v>
      </c>
      <c r="E919" s="832" t="s">
        <v>3269</v>
      </c>
      <c r="F919" s="832" t="s">
        <v>3354</v>
      </c>
      <c r="G919" s="832" t="s">
        <v>3355</v>
      </c>
      <c r="H919" s="849"/>
      <c r="I919" s="849"/>
      <c r="J919" s="832"/>
      <c r="K919" s="832"/>
      <c r="L919" s="849">
        <v>93</v>
      </c>
      <c r="M919" s="849">
        <v>8783.33</v>
      </c>
      <c r="N919" s="832">
        <v>1</v>
      </c>
      <c r="O919" s="832">
        <v>94.444408602150531</v>
      </c>
      <c r="P919" s="849">
        <v>113</v>
      </c>
      <c r="Q919" s="849">
        <v>10672.22</v>
      </c>
      <c r="R919" s="837">
        <v>1.2150539715574844</v>
      </c>
      <c r="S919" s="850">
        <v>94.444424778761061</v>
      </c>
    </row>
    <row r="920" spans="1:19" ht="14.4" customHeight="1" x14ac:dyDescent="0.3">
      <c r="A920" s="831"/>
      <c r="B920" s="832" t="s">
        <v>3397</v>
      </c>
      <c r="C920" s="832" t="s">
        <v>589</v>
      </c>
      <c r="D920" s="832" t="s">
        <v>1436</v>
      </c>
      <c r="E920" s="832" t="s">
        <v>3269</v>
      </c>
      <c r="F920" s="832" t="s">
        <v>3358</v>
      </c>
      <c r="G920" s="832" t="s">
        <v>3359</v>
      </c>
      <c r="H920" s="849"/>
      <c r="I920" s="849"/>
      <c r="J920" s="832"/>
      <c r="K920" s="832"/>
      <c r="L920" s="849">
        <v>11</v>
      </c>
      <c r="M920" s="849">
        <v>1063.3399999999999</v>
      </c>
      <c r="N920" s="832">
        <v>1</v>
      </c>
      <c r="O920" s="832">
        <v>96.667272727272717</v>
      </c>
      <c r="P920" s="849">
        <v>18</v>
      </c>
      <c r="Q920" s="849">
        <v>1740</v>
      </c>
      <c r="R920" s="837">
        <v>1.6363533770948147</v>
      </c>
      <c r="S920" s="850">
        <v>96.666666666666671</v>
      </c>
    </row>
    <row r="921" spans="1:19" ht="14.4" customHeight="1" x14ac:dyDescent="0.3">
      <c r="A921" s="831"/>
      <c r="B921" s="832" t="s">
        <v>3397</v>
      </c>
      <c r="C921" s="832" t="s">
        <v>589</v>
      </c>
      <c r="D921" s="832" t="s">
        <v>1436</v>
      </c>
      <c r="E921" s="832" t="s">
        <v>3269</v>
      </c>
      <c r="F921" s="832" t="s">
        <v>3368</v>
      </c>
      <c r="G921" s="832" t="s">
        <v>3369</v>
      </c>
      <c r="H921" s="849"/>
      <c r="I921" s="849"/>
      <c r="J921" s="832"/>
      <c r="K921" s="832"/>
      <c r="L921" s="849">
        <v>14</v>
      </c>
      <c r="M921" s="849">
        <v>1633.34</v>
      </c>
      <c r="N921" s="832">
        <v>1</v>
      </c>
      <c r="O921" s="832">
        <v>116.66714285714285</v>
      </c>
      <c r="P921" s="849">
        <v>18</v>
      </c>
      <c r="Q921" s="849">
        <v>2100.0100000000002</v>
      </c>
      <c r="R921" s="837">
        <v>1.2857151603462844</v>
      </c>
      <c r="S921" s="850">
        <v>116.66722222222224</v>
      </c>
    </row>
    <row r="922" spans="1:19" ht="14.4" customHeight="1" x14ac:dyDescent="0.3">
      <c r="A922" s="831"/>
      <c r="B922" s="832" t="s">
        <v>3397</v>
      </c>
      <c r="C922" s="832" t="s">
        <v>589</v>
      </c>
      <c r="D922" s="832" t="s">
        <v>1436</v>
      </c>
      <c r="E922" s="832" t="s">
        <v>3269</v>
      </c>
      <c r="F922" s="832" t="s">
        <v>3270</v>
      </c>
      <c r="G922" s="832" t="s">
        <v>3271</v>
      </c>
      <c r="H922" s="849"/>
      <c r="I922" s="849"/>
      <c r="J922" s="832"/>
      <c r="K922" s="832"/>
      <c r="L922" s="849">
        <v>216</v>
      </c>
      <c r="M922" s="849">
        <v>74400.009999999995</v>
      </c>
      <c r="N922" s="832">
        <v>1</v>
      </c>
      <c r="O922" s="832">
        <v>344.44449074074072</v>
      </c>
      <c r="P922" s="849">
        <v>251</v>
      </c>
      <c r="Q922" s="849">
        <v>86455.55</v>
      </c>
      <c r="R922" s="837">
        <v>1.1620368061778488</v>
      </c>
      <c r="S922" s="850">
        <v>344.44442231075698</v>
      </c>
    </row>
    <row r="923" spans="1:19" ht="14.4" customHeight="1" x14ac:dyDescent="0.3">
      <c r="A923" s="831"/>
      <c r="B923" s="832" t="s">
        <v>3397</v>
      </c>
      <c r="C923" s="832" t="s">
        <v>589</v>
      </c>
      <c r="D923" s="832" t="s">
        <v>1437</v>
      </c>
      <c r="E923" s="832" t="s">
        <v>3269</v>
      </c>
      <c r="F923" s="832" t="s">
        <v>3302</v>
      </c>
      <c r="G923" s="832" t="s">
        <v>3303</v>
      </c>
      <c r="H923" s="849">
        <v>25</v>
      </c>
      <c r="I923" s="849">
        <v>1944.45</v>
      </c>
      <c r="J923" s="832">
        <v>2.77774603219954</v>
      </c>
      <c r="K923" s="832">
        <v>77.778000000000006</v>
      </c>
      <c r="L923" s="849">
        <v>9</v>
      </c>
      <c r="M923" s="849">
        <v>700.01</v>
      </c>
      <c r="N923" s="832">
        <v>1</v>
      </c>
      <c r="O923" s="832">
        <v>77.778888888888886</v>
      </c>
      <c r="P923" s="849">
        <v>3</v>
      </c>
      <c r="Q923" s="849">
        <v>233.34</v>
      </c>
      <c r="R923" s="837">
        <v>0.33333809517006902</v>
      </c>
      <c r="S923" s="850">
        <v>77.78</v>
      </c>
    </row>
    <row r="924" spans="1:19" ht="14.4" customHeight="1" x14ac:dyDescent="0.3">
      <c r="A924" s="831"/>
      <c r="B924" s="832" t="s">
        <v>3397</v>
      </c>
      <c r="C924" s="832" t="s">
        <v>589</v>
      </c>
      <c r="D924" s="832" t="s">
        <v>1437</v>
      </c>
      <c r="E924" s="832" t="s">
        <v>3269</v>
      </c>
      <c r="F924" s="832" t="s">
        <v>3306</v>
      </c>
      <c r="G924" s="832" t="s">
        <v>3307</v>
      </c>
      <c r="H924" s="849">
        <v>35</v>
      </c>
      <c r="I924" s="849">
        <v>3888.8799999999997</v>
      </c>
      <c r="J924" s="832">
        <v>0.79364897959183667</v>
      </c>
      <c r="K924" s="832">
        <v>111.11085714285713</v>
      </c>
      <c r="L924" s="849">
        <v>42</v>
      </c>
      <c r="M924" s="849">
        <v>4900</v>
      </c>
      <c r="N924" s="832">
        <v>1</v>
      </c>
      <c r="O924" s="832">
        <v>116.66666666666667</v>
      </c>
      <c r="P924" s="849">
        <v>25</v>
      </c>
      <c r="Q924" s="849">
        <v>2916.67</v>
      </c>
      <c r="R924" s="837">
        <v>0.5952387755102041</v>
      </c>
      <c r="S924" s="850">
        <v>116.66680000000001</v>
      </c>
    </row>
    <row r="925" spans="1:19" ht="14.4" customHeight="1" x14ac:dyDescent="0.3">
      <c r="A925" s="831"/>
      <c r="B925" s="832" t="s">
        <v>3397</v>
      </c>
      <c r="C925" s="832" t="s">
        <v>589</v>
      </c>
      <c r="D925" s="832" t="s">
        <v>1437</v>
      </c>
      <c r="E925" s="832" t="s">
        <v>3269</v>
      </c>
      <c r="F925" s="832" t="s">
        <v>3318</v>
      </c>
      <c r="G925" s="832" t="s">
        <v>3319</v>
      </c>
      <c r="H925" s="849">
        <v>13</v>
      </c>
      <c r="I925" s="849">
        <v>2426.6800000000003</v>
      </c>
      <c r="J925" s="832">
        <v>0.60498964127136878</v>
      </c>
      <c r="K925" s="832">
        <v>186.66769230769233</v>
      </c>
      <c r="L925" s="849">
        <v>19</v>
      </c>
      <c r="M925" s="849">
        <v>4011.11</v>
      </c>
      <c r="N925" s="832">
        <v>1</v>
      </c>
      <c r="O925" s="832">
        <v>211.11105263157896</v>
      </c>
      <c r="P925" s="849">
        <v>6</v>
      </c>
      <c r="Q925" s="849">
        <v>1266.6600000000001</v>
      </c>
      <c r="R925" s="837">
        <v>0.31578789911022137</v>
      </c>
      <c r="S925" s="850">
        <v>211.11</v>
      </c>
    </row>
    <row r="926" spans="1:19" ht="14.4" customHeight="1" x14ac:dyDescent="0.3">
      <c r="A926" s="831"/>
      <c r="B926" s="832" t="s">
        <v>3397</v>
      </c>
      <c r="C926" s="832" t="s">
        <v>589</v>
      </c>
      <c r="D926" s="832" t="s">
        <v>1437</v>
      </c>
      <c r="E926" s="832" t="s">
        <v>3269</v>
      </c>
      <c r="F926" s="832" t="s">
        <v>3320</v>
      </c>
      <c r="G926" s="832" t="s">
        <v>3321</v>
      </c>
      <c r="H926" s="849">
        <v>99</v>
      </c>
      <c r="I926" s="849">
        <v>57750</v>
      </c>
      <c r="J926" s="832">
        <v>0.90825707119414334</v>
      </c>
      <c r="K926" s="832">
        <v>583.33333333333337</v>
      </c>
      <c r="L926" s="849">
        <v>109</v>
      </c>
      <c r="M926" s="849">
        <v>63583.32</v>
      </c>
      <c r="N926" s="832">
        <v>1</v>
      </c>
      <c r="O926" s="832">
        <v>583.33321100917431</v>
      </c>
      <c r="P926" s="849">
        <v>63</v>
      </c>
      <c r="Q926" s="849">
        <v>36750.01</v>
      </c>
      <c r="R926" s="837">
        <v>0.577981929852043</v>
      </c>
      <c r="S926" s="850">
        <v>583.33349206349214</v>
      </c>
    </row>
    <row r="927" spans="1:19" ht="14.4" customHeight="1" x14ac:dyDescent="0.3">
      <c r="A927" s="831"/>
      <c r="B927" s="832" t="s">
        <v>3397</v>
      </c>
      <c r="C927" s="832" t="s">
        <v>589</v>
      </c>
      <c r="D927" s="832" t="s">
        <v>1437</v>
      </c>
      <c r="E927" s="832" t="s">
        <v>3269</v>
      </c>
      <c r="F927" s="832" t="s">
        <v>3322</v>
      </c>
      <c r="G927" s="832" t="s">
        <v>3323</v>
      </c>
      <c r="H927" s="849">
        <v>17</v>
      </c>
      <c r="I927" s="849">
        <v>7933.34</v>
      </c>
      <c r="J927" s="832">
        <v>0.80952531584215903</v>
      </c>
      <c r="K927" s="832">
        <v>466.66705882352943</v>
      </c>
      <c r="L927" s="849">
        <v>21</v>
      </c>
      <c r="M927" s="849">
        <v>9799.99</v>
      </c>
      <c r="N927" s="832">
        <v>1</v>
      </c>
      <c r="O927" s="832">
        <v>466.66619047619048</v>
      </c>
      <c r="P927" s="849">
        <v>4</v>
      </c>
      <c r="Q927" s="849">
        <v>1866.67</v>
      </c>
      <c r="R927" s="837">
        <v>0.19047672497624998</v>
      </c>
      <c r="S927" s="850">
        <v>466.66750000000002</v>
      </c>
    </row>
    <row r="928" spans="1:19" ht="14.4" customHeight="1" x14ac:dyDescent="0.3">
      <c r="A928" s="831"/>
      <c r="B928" s="832" t="s">
        <v>3397</v>
      </c>
      <c r="C928" s="832" t="s">
        <v>589</v>
      </c>
      <c r="D928" s="832" t="s">
        <v>1437</v>
      </c>
      <c r="E928" s="832" t="s">
        <v>3269</v>
      </c>
      <c r="F928" s="832" t="s">
        <v>3324</v>
      </c>
      <c r="G928" s="832" t="s">
        <v>3323</v>
      </c>
      <c r="H928" s="849">
        <v>1</v>
      </c>
      <c r="I928" s="849">
        <v>1000</v>
      </c>
      <c r="J928" s="832"/>
      <c r="K928" s="832">
        <v>1000</v>
      </c>
      <c r="L928" s="849"/>
      <c r="M928" s="849"/>
      <c r="N928" s="832"/>
      <c r="O928" s="832"/>
      <c r="P928" s="849"/>
      <c r="Q928" s="849"/>
      <c r="R928" s="837"/>
      <c r="S928" s="850"/>
    </row>
    <row r="929" spans="1:19" ht="14.4" customHeight="1" x14ac:dyDescent="0.3">
      <c r="A929" s="831"/>
      <c r="B929" s="832" t="s">
        <v>3397</v>
      </c>
      <c r="C929" s="832" t="s">
        <v>589</v>
      </c>
      <c r="D929" s="832" t="s">
        <v>1437</v>
      </c>
      <c r="E929" s="832" t="s">
        <v>3269</v>
      </c>
      <c r="F929" s="832" t="s">
        <v>3327</v>
      </c>
      <c r="G929" s="832" t="s">
        <v>3328</v>
      </c>
      <c r="H929" s="849">
        <v>162</v>
      </c>
      <c r="I929" s="849">
        <v>8100</v>
      </c>
      <c r="J929" s="832">
        <v>1.1328671328671329</v>
      </c>
      <c r="K929" s="832">
        <v>50</v>
      </c>
      <c r="L929" s="849">
        <v>143</v>
      </c>
      <c r="M929" s="849">
        <v>7150</v>
      </c>
      <c r="N929" s="832">
        <v>1</v>
      </c>
      <c r="O929" s="832">
        <v>50</v>
      </c>
      <c r="P929" s="849">
        <v>51</v>
      </c>
      <c r="Q929" s="849">
        <v>2550</v>
      </c>
      <c r="R929" s="837">
        <v>0.35664335664335667</v>
      </c>
      <c r="S929" s="850">
        <v>50</v>
      </c>
    </row>
    <row r="930" spans="1:19" ht="14.4" customHeight="1" x14ac:dyDescent="0.3">
      <c r="A930" s="831"/>
      <c r="B930" s="832" t="s">
        <v>3397</v>
      </c>
      <c r="C930" s="832" t="s">
        <v>589</v>
      </c>
      <c r="D930" s="832" t="s">
        <v>1437</v>
      </c>
      <c r="E930" s="832" t="s">
        <v>3269</v>
      </c>
      <c r="F930" s="832" t="s">
        <v>3400</v>
      </c>
      <c r="G930" s="832" t="s">
        <v>3401</v>
      </c>
      <c r="H930" s="849"/>
      <c r="I930" s="849"/>
      <c r="J930" s="832"/>
      <c r="K930" s="832"/>
      <c r="L930" s="849">
        <v>2</v>
      </c>
      <c r="M930" s="849">
        <v>0</v>
      </c>
      <c r="N930" s="832"/>
      <c r="O930" s="832">
        <v>0</v>
      </c>
      <c r="P930" s="849"/>
      <c r="Q930" s="849"/>
      <c r="R930" s="837"/>
      <c r="S930" s="850"/>
    </row>
    <row r="931" spans="1:19" ht="14.4" customHeight="1" x14ac:dyDescent="0.3">
      <c r="A931" s="831"/>
      <c r="B931" s="832" t="s">
        <v>3397</v>
      </c>
      <c r="C931" s="832" t="s">
        <v>589</v>
      </c>
      <c r="D931" s="832" t="s">
        <v>1437</v>
      </c>
      <c r="E931" s="832" t="s">
        <v>3269</v>
      </c>
      <c r="F931" s="832" t="s">
        <v>3344</v>
      </c>
      <c r="G931" s="832" t="s">
        <v>3345</v>
      </c>
      <c r="H931" s="849">
        <v>733</v>
      </c>
      <c r="I931" s="849">
        <v>0</v>
      </c>
      <c r="J931" s="832"/>
      <c r="K931" s="832">
        <v>0</v>
      </c>
      <c r="L931" s="849">
        <v>744</v>
      </c>
      <c r="M931" s="849">
        <v>0</v>
      </c>
      <c r="N931" s="832"/>
      <c r="O931" s="832">
        <v>0</v>
      </c>
      <c r="P931" s="849">
        <v>290</v>
      </c>
      <c r="Q931" s="849">
        <v>0</v>
      </c>
      <c r="R931" s="837"/>
      <c r="S931" s="850">
        <v>0</v>
      </c>
    </row>
    <row r="932" spans="1:19" ht="14.4" customHeight="1" x14ac:dyDescent="0.3">
      <c r="A932" s="831"/>
      <c r="B932" s="832" t="s">
        <v>3397</v>
      </c>
      <c r="C932" s="832" t="s">
        <v>589</v>
      </c>
      <c r="D932" s="832" t="s">
        <v>1437</v>
      </c>
      <c r="E932" s="832" t="s">
        <v>3269</v>
      </c>
      <c r="F932" s="832" t="s">
        <v>3354</v>
      </c>
      <c r="G932" s="832" t="s">
        <v>3355</v>
      </c>
      <c r="H932" s="849">
        <v>422</v>
      </c>
      <c r="I932" s="849">
        <v>37511.11</v>
      </c>
      <c r="J932" s="832">
        <v>0.77573519984051476</v>
      </c>
      <c r="K932" s="832">
        <v>88.888886255924177</v>
      </c>
      <c r="L932" s="849">
        <v>512</v>
      </c>
      <c r="M932" s="849">
        <v>48355.56</v>
      </c>
      <c r="N932" s="832">
        <v>1</v>
      </c>
      <c r="O932" s="832">
        <v>94.444453124999995</v>
      </c>
      <c r="P932" s="849">
        <v>202</v>
      </c>
      <c r="Q932" s="849">
        <v>19077.780000000002</v>
      </c>
      <c r="R932" s="837">
        <v>0.39453125969381814</v>
      </c>
      <c r="S932" s="850">
        <v>94.444455445544563</v>
      </c>
    </row>
    <row r="933" spans="1:19" ht="14.4" customHeight="1" x14ac:dyDescent="0.3">
      <c r="A933" s="831"/>
      <c r="B933" s="832" t="s">
        <v>3397</v>
      </c>
      <c r="C933" s="832" t="s">
        <v>589</v>
      </c>
      <c r="D933" s="832" t="s">
        <v>1437</v>
      </c>
      <c r="E933" s="832" t="s">
        <v>3269</v>
      </c>
      <c r="F933" s="832" t="s">
        <v>3358</v>
      </c>
      <c r="G933" s="832" t="s">
        <v>3359</v>
      </c>
      <c r="H933" s="849">
        <v>32</v>
      </c>
      <c r="I933" s="849">
        <v>3093.33</v>
      </c>
      <c r="J933" s="832">
        <v>0.9999935345175941</v>
      </c>
      <c r="K933" s="832">
        <v>96.666562499999998</v>
      </c>
      <c r="L933" s="849">
        <v>32</v>
      </c>
      <c r="M933" s="849">
        <v>3093.3500000000004</v>
      </c>
      <c r="N933" s="832">
        <v>1</v>
      </c>
      <c r="O933" s="832">
        <v>96.667187500000011</v>
      </c>
      <c r="P933" s="849">
        <v>19</v>
      </c>
      <c r="Q933" s="849">
        <v>1836.67</v>
      </c>
      <c r="R933" s="837">
        <v>0.59374787851358557</v>
      </c>
      <c r="S933" s="850">
        <v>96.666842105263157</v>
      </c>
    </row>
    <row r="934" spans="1:19" ht="14.4" customHeight="1" x14ac:dyDescent="0.3">
      <c r="A934" s="831"/>
      <c r="B934" s="832" t="s">
        <v>3397</v>
      </c>
      <c r="C934" s="832" t="s">
        <v>589</v>
      </c>
      <c r="D934" s="832" t="s">
        <v>1437</v>
      </c>
      <c r="E934" s="832" t="s">
        <v>3269</v>
      </c>
      <c r="F934" s="832" t="s">
        <v>3366</v>
      </c>
      <c r="G934" s="832" t="s">
        <v>3367</v>
      </c>
      <c r="H934" s="849"/>
      <c r="I934" s="849"/>
      <c r="J934" s="832"/>
      <c r="K934" s="832"/>
      <c r="L934" s="849">
        <v>1</v>
      </c>
      <c r="M934" s="849">
        <v>466.67</v>
      </c>
      <c r="N934" s="832">
        <v>1</v>
      </c>
      <c r="O934" s="832">
        <v>466.67</v>
      </c>
      <c r="P934" s="849"/>
      <c r="Q934" s="849"/>
      <c r="R934" s="837"/>
      <c r="S934" s="850"/>
    </row>
    <row r="935" spans="1:19" ht="14.4" customHeight="1" x14ac:dyDescent="0.3">
      <c r="A935" s="831"/>
      <c r="B935" s="832" t="s">
        <v>3397</v>
      </c>
      <c r="C935" s="832" t="s">
        <v>589</v>
      </c>
      <c r="D935" s="832" t="s">
        <v>1437</v>
      </c>
      <c r="E935" s="832" t="s">
        <v>3269</v>
      </c>
      <c r="F935" s="832" t="s">
        <v>3368</v>
      </c>
      <c r="G935" s="832" t="s">
        <v>3369</v>
      </c>
      <c r="H935" s="849">
        <v>73</v>
      </c>
      <c r="I935" s="849">
        <v>8516.66</v>
      </c>
      <c r="J935" s="832">
        <v>0.68224209226056487</v>
      </c>
      <c r="K935" s="832">
        <v>116.66657534246575</v>
      </c>
      <c r="L935" s="849">
        <v>107</v>
      </c>
      <c r="M935" s="849">
        <v>12483.34</v>
      </c>
      <c r="N935" s="832">
        <v>1</v>
      </c>
      <c r="O935" s="832">
        <v>116.66672897196261</v>
      </c>
      <c r="P935" s="849">
        <v>44</v>
      </c>
      <c r="Q935" s="849">
        <v>5133.33</v>
      </c>
      <c r="R935" s="837">
        <v>0.41121446664113931</v>
      </c>
      <c r="S935" s="850">
        <v>116.66659090909091</v>
      </c>
    </row>
    <row r="936" spans="1:19" ht="14.4" customHeight="1" x14ac:dyDescent="0.3">
      <c r="A936" s="831"/>
      <c r="B936" s="832" t="s">
        <v>3397</v>
      </c>
      <c r="C936" s="832" t="s">
        <v>589</v>
      </c>
      <c r="D936" s="832" t="s">
        <v>1437</v>
      </c>
      <c r="E936" s="832" t="s">
        <v>3269</v>
      </c>
      <c r="F936" s="832" t="s">
        <v>3270</v>
      </c>
      <c r="G936" s="832" t="s">
        <v>3271</v>
      </c>
      <c r="H936" s="849">
        <v>752</v>
      </c>
      <c r="I936" s="849">
        <v>246488.89999999997</v>
      </c>
      <c r="J936" s="832">
        <v>0.9281620317790632</v>
      </c>
      <c r="K936" s="832">
        <v>327.77779255319143</v>
      </c>
      <c r="L936" s="849">
        <v>771</v>
      </c>
      <c r="M936" s="849">
        <v>265566.67</v>
      </c>
      <c r="N936" s="832">
        <v>1</v>
      </c>
      <c r="O936" s="832">
        <v>344.44444876783393</v>
      </c>
      <c r="P936" s="849">
        <v>297</v>
      </c>
      <c r="Q936" s="849">
        <v>102300.01</v>
      </c>
      <c r="R936" s="837">
        <v>0.38521404060230902</v>
      </c>
      <c r="S936" s="850">
        <v>344.4444781144781</v>
      </c>
    </row>
    <row r="937" spans="1:19" ht="14.4" customHeight="1" x14ac:dyDescent="0.3">
      <c r="A937" s="831"/>
      <c r="B937" s="832" t="s">
        <v>3397</v>
      </c>
      <c r="C937" s="832" t="s">
        <v>589</v>
      </c>
      <c r="D937" s="832" t="s">
        <v>1438</v>
      </c>
      <c r="E937" s="832" t="s">
        <v>3269</v>
      </c>
      <c r="F937" s="832" t="s">
        <v>3302</v>
      </c>
      <c r="G937" s="832" t="s">
        <v>3303</v>
      </c>
      <c r="H937" s="849">
        <v>21</v>
      </c>
      <c r="I937" s="849">
        <v>1633.33</v>
      </c>
      <c r="J937" s="832">
        <v>0.58333422619366504</v>
      </c>
      <c r="K937" s="832">
        <v>77.777619047619041</v>
      </c>
      <c r="L937" s="849">
        <v>36</v>
      </c>
      <c r="M937" s="849">
        <v>2799.99</v>
      </c>
      <c r="N937" s="832">
        <v>1</v>
      </c>
      <c r="O937" s="832">
        <v>77.777499999999989</v>
      </c>
      <c r="P937" s="849">
        <v>34</v>
      </c>
      <c r="Q937" s="849">
        <v>2644.44</v>
      </c>
      <c r="R937" s="837">
        <v>0.94444623016510787</v>
      </c>
      <c r="S937" s="850">
        <v>77.777647058823533</v>
      </c>
    </row>
    <row r="938" spans="1:19" ht="14.4" customHeight="1" x14ac:dyDescent="0.3">
      <c r="A938" s="831"/>
      <c r="B938" s="832" t="s">
        <v>3397</v>
      </c>
      <c r="C938" s="832" t="s">
        <v>589</v>
      </c>
      <c r="D938" s="832" t="s">
        <v>1438</v>
      </c>
      <c r="E938" s="832" t="s">
        <v>3269</v>
      </c>
      <c r="F938" s="832" t="s">
        <v>3306</v>
      </c>
      <c r="G938" s="832" t="s">
        <v>3307</v>
      </c>
      <c r="H938" s="849">
        <v>269</v>
      </c>
      <c r="I938" s="849">
        <v>29888.89</v>
      </c>
      <c r="J938" s="832">
        <v>0.81849987964400917</v>
      </c>
      <c r="K938" s="832">
        <v>111.11111524163569</v>
      </c>
      <c r="L938" s="849">
        <v>313</v>
      </c>
      <c r="M938" s="849">
        <v>36516.67</v>
      </c>
      <c r="N938" s="832">
        <v>1</v>
      </c>
      <c r="O938" s="832">
        <v>116.66667731629393</v>
      </c>
      <c r="P938" s="849">
        <v>290</v>
      </c>
      <c r="Q938" s="849">
        <v>33833.33</v>
      </c>
      <c r="R938" s="837">
        <v>0.92651739602762251</v>
      </c>
      <c r="S938" s="850">
        <v>116.6666551724138</v>
      </c>
    </row>
    <row r="939" spans="1:19" ht="14.4" customHeight="1" x14ac:dyDescent="0.3">
      <c r="A939" s="831"/>
      <c r="B939" s="832" t="s">
        <v>3397</v>
      </c>
      <c r="C939" s="832" t="s">
        <v>589</v>
      </c>
      <c r="D939" s="832" t="s">
        <v>1438</v>
      </c>
      <c r="E939" s="832" t="s">
        <v>3269</v>
      </c>
      <c r="F939" s="832" t="s">
        <v>3318</v>
      </c>
      <c r="G939" s="832" t="s">
        <v>3319</v>
      </c>
      <c r="H939" s="849">
        <v>204</v>
      </c>
      <c r="I939" s="849">
        <v>38079.990000000005</v>
      </c>
      <c r="J939" s="832">
        <v>0.65592344847709627</v>
      </c>
      <c r="K939" s="832">
        <v>186.66661764705884</v>
      </c>
      <c r="L939" s="849">
        <v>275</v>
      </c>
      <c r="M939" s="849">
        <v>58055.54</v>
      </c>
      <c r="N939" s="832">
        <v>1</v>
      </c>
      <c r="O939" s="832">
        <v>211.11105454545455</v>
      </c>
      <c r="P939" s="849">
        <v>281</v>
      </c>
      <c r="Q939" s="849">
        <v>59322.239999999991</v>
      </c>
      <c r="R939" s="837">
        <v>1.0218187618270365</v>
      </c>
      <c r="S939" s="850">
        <v>211.11117437722416</v>
      </c>
    </row>
    <row r="940" spans="1:19" ht="14.4" customHeight="1" x14ac:dyDescent="0.3">
      <c r="A940" s="831"/>
      <c r="B940" s="832" t="s">
        <v>3397</v>
      </c>
      <c r="C940" s="832" t="s">
        <v>589</v>
      </c>
      <c r="D940" s="832" t="s">
        <v>1438</v>
      </c>
      <c r="E940" s="832" t="s">
        <v>3269</v>
      </c>
      <c r="F940" s="832" t="s">
        <v>3320</v>
      </c>
      <c r="G940" s="832" t="s">
        <v>3321</v>
      </c>
      <c r="H940" s="849">
        <v>84</v>
      </c>
      <c r="I940" s="849">
        <v>49000</v>
      </c>
      <c r="J940" s="832">
        <v>0.96551724137931039</v>
      </c>
      <c r="K940" s="832">
        <v>583.33333333333337</v>
      </c>
      <c r="L940" s="849">
        <v>87</v>
      </c>
      <c r="M940" s="849">
        <v>50750</v>
      </c>
      <c r="N940" s="832">
        <v>1</v>
      </c>
      <c r="O940" s="832">
        <v>583.33333333333337</v>
      </c>
      <c r="P940" s="849">
        <v>99</v>
      </c>
      <c r="Q940" s="849">
        <v>57750</v>
      </c>
      <c r="R940" s="837">
        <v>1.1379310344827587</v>
      </c>
      <c r="S940" s="850">
        <v>583.33333333333337</v>
      </c>
    </row>
    <row r="941" spans="1:19" ht="14.4" customHeight="1" x14ac:dyDescent="0.3">
      <c r="A941" s="831"/>
      <c r="B941" s="832" t="s">
        <v>3397</v>
      </c>
      <c r="C941" s="832" t="s">
        <v>589</v>
      </c>
      <c r="D941" s="832" t="s">
        <v>1438</v>
      </c>
      <c r="E941" s="832" t="s">
        <v>3269</v>
      </c>
      <c r="F941" s="832" t="s">
        <v>3322</v>
      </c>
      <c r="G941" s="832" t="s">
        <v>3323</v>
      </c>
      <c r="H941" s="849">
        <v>21</v>
      </c>
      <c r="I941" s="849">
        <v>9800</v>
      </c>
      <c r="J941" s="832">
        <v>0.60000012244900458</v>
      </c>
      <c r="K941" s="832">
        <v>466.66666666666669</v>
      </c>
      <c r="L941" s="849">
        <v>35</v>
      </c>
      <c r="M941" s="849">
        <v>16333.33</v>
      </c>
      <c r="N941" s="832">
        <v>1</v>
      </c>
      <c r="O941" s="832">
        <v>466.66657142857144</v>
      </c>
      <c r="P941" s="849">
        <v>30</v>
      </c>
      <c r="Q941" s="849">
        <v>14000</v>
      </c>
      <c r="R941" s="837">
        <v>0.85714303207000653</v>
      </c>
      <c r="S941" s="850">
        <v>466.66666666666669</v>
      </c>
    </row>
    <row r="942" spans="1:19" ht="14.4" customHeight="1" x14ac:dyDescent="0.3">
      <c r="A942" s="831"/>
      <c r="B942" s="832" t="s">
        <v>3397</v>
      </c>
      <c r="C942" s="832" t="s">
        <v>589</v>
      </c>
      <c r="D942" s="832" t="s">
        <v>1438</v>
      </c>
      <c r="E942" s="832" t="s">
        <v>3269</v>
      </c>
      <c r="F942" s="832" t="s">
        <v>3324</v>
      </c>
      <c r="G942" s="832" t="s">
        <v>3323</v>
      </c>
      <c r="H942" s="849">
        <v>2</v>
      </c>
      <c r="I942" s="849">
        <v>2000</v>
      </c>
      <c r="J942" s="832">
        <v>2</v>
      </c>
      <c r="K942" s="832">
        <v>1000</v>
      </c>
      <c r="L942" s="849">
        <v>1</v>
      </c>
      <c r="M942" s="849">
        <v>1000</v>
      </c>
      <c r="N942" s="832">
        <v>1</v>
      </c>
      <c r="O942" s="832">
        <v>1000</v>
      </c>
      <c r="P942" s="849">
        <v>5</v>
      </c>
      <c r="Q942" s="849">
        <v>5000</v>
      </c>
      <c r="R942" s="837">
        <v>5</v>
      </c>
      <c r="S942" s="850">
        <v>1000</v>
      </c>
    </row>
    <row r="943" spans="1:19" ht="14.4" customHeight="1" x14ac:dyDescent="0.3">
      <c r="A943" s="831"/>
      <c r="B943" s="832" t="s">
        <v>3397</v>
      </c>
      <c r="C943" s="832" t="s">
        <v>589</v>
      </c>
      <c r="D943" s="832" t="s">
        <v>1438</v>
      </c>
      <c r="E943" s="832" t="s">
        <v>3269</v>
      </c>
      <c r="F943" s="832" t="s">
        <v>3325</v>
      </c>
      <c r="G943" s="832" t="s">
        <v>3326</v>
      </c>
      <c r="H943" s="849"/>
      <c r="I943" s="849"/>
      <c r="J943" s="832"/>
      <c r="K943" s="832"/>
      <c r="L943" s="849"/>
      <c r="M943" s="849"/>
      <c r="N943" s="832"/>
      <c r="O943" s="832"/>
      <c r="P943" s="849">
        <v>1</v>
      </c>
      <c r="Q943" s="849">
        <v>666.67</v>
      </c>
      <c r="R943" s="837"/>
      <c r="S943" s="850">
        <v>666.67</v>
      </c>
    </row>
    <row r="944" spans="1:19" ht="14.4" customHeight="1" x14ac:dyDescent="0.3">
      <c r="A944" s="831"/>
      <c r="B944" s="832" t="s">
        <v>3397</v>
      </c>
      <c r="C944" s="832" t="s">
        <v>589</v>
      </c>
      <c r="D944" s="832" t="s">
        <v>1438</v>
      </c>
      <c r="E944" s="832" t="s">
        <v>3269</v>
      </c>
      <c r="F944" s="832" t="s">
        <v>3327</v>
      </c>
      <c r="G944" s="832" t="s">
        <v>3328</v>
      </c>
      <c r="H944" s="849">
        <v>150</v>
      </c>
      <c r="I944" s="849">
        <v>7500</v>
      </c>
      <c r="J944" s="832">
        <v>0.7109004739336493</v>
      </c>
      <c r="K944" s="832">
        <v>50</v>
      </c>
      <c r="L944" s="849">
        <v>211</v>
      </c>
      <c r="M944" s="849">
        <v>10550</v>
      </c>
      <c r="N944" s="832">
        <v>1</v>
      </c>
      <c r="O944" s="832">
        <v>50</v>
      </c>
      <c r="P944" s="849">
        <v>175</v>
      </c>
      <c r="Q944" s="849">
        <v>8750</v>
      </c>
      <c r="R944" s="837">
        <v>0.82938388625592419</v>
      </c>
      <c r="S944" s="850">
        <v>50</v>
      </c>
    </row>
    <row r="945" spans="1:19" ht="14.4" customHeight="1" x14ac:dyDescent="0.3">
      <c r="A945" s="831"/>
      <c r="B945" s="832" t="s">
        <v>3397</v>
      </c>
      <c r="C945" s="832" t="s">
        <v>589</v>
      </c>
      <c r="D945" s="832" t="s">
        <v>1438</v>
      </c>
      <c r="E945" s="832" t="s">
        <v>3269</v>
      </c>
      <c r="F945" s="832" t="s">
        <v>3332</v>
      </c>
      <c r="G945" s="832" t="s">
        <v>3333</v>
      </c>
      <c r="H945" s="849"/>
      <c r="I945" s="849"/>
      <c r="J945" s="832"/>
      <c r="K945" s="832"/>
      <c r="L945" s="849">
        <v>2</v>
      </c>
      <c r="M945" s="849">
        <v>202.22</v>
      </c>
      <c r="N945" s="832">
        <v>1</v>
      </c>
      <c r="O945" s="832">
        <v>101.11</v>
      </c>
      <c r="P945" s="849">
        <v>3</v>
      </c>
      <c r="Q945" s="849">
        <v>303.33</v>
      </c>
      <c r="R945" s="837">
        <v>1.5</v>
      </c>
      <c r="S945" s="850">
        <v>101.11</v>
      </c>
    </row>
    <row r="946" spans="1:19" ht="14.4" customHeight="1" x14ac:dyDescent="0.3">
      <c r="A946" s="831"/>
      <c r="B946" s="832" t="s">
        <v>3397</v>
      </c>
      <c r="C946" s="832" t="s">
        <v>589</v>
      </c>
      <c r="D946" s="832" t="s">
        <v>1438</v>
      </c>
      <c r="E946" s="832" t="s">
        <v>3269</v>
      </c>
      <c r="F946" s="832" t="s">
        <v>3400</v>
      </c>
      <c r="G946" s="832" t="s">
        <v>3401</v>
      </c>
      <c r="H946" s="849">
        <v>6</v>
      </c>
      <c r="I946" s="849">
        <v>0</v>
      </c>
      <c r="J946" s="832"/>
      <c r="K946" s="832">
        <v>0</v>
      </c>
      <c r="L946" s="849">
        <v>9</v>
      </c>
      <c r="M946" s="849">
        <v>0</v>
      </c>
      <c r="N946" s="832"/>
      <c r="O946" s="832">
        <v>0</v>
      </c>
      <c r="P946" s="849">
        <v>12</v>
      </c>
      <c r="Q946" s="849">
        <v>0</v>
      </c>
      <c r="R946" s="837"/>
      <c r="S946" s="850">
        <v>0</v>
      </c>
    </row>
    <row r="947" spans="1:19" ht="14.4" customHeight="1" x14ac:dyDescent="0.3">
      <c r="A947" s="831"/>
      <c r="B947" s="832" t="s">
        <v>3397</v>
      </c>
      <c r="C947" s="832" t="s">
        <v>589</v>
      </c>
      <c r="D947" s="832" t="s">
        <v>1438</v>
      </c>
      <c r="E947" s="832" t="s">
        <v>3269</v>
      </c>
      <c r="F947" s="832" t="s">
        <v>3344</v>
      </c>
      <c r="G947" s="832" t="s">
        <v>3345</v>
      </c>
      <c r="H947" s="849">
        <v>1121</v>
      </c>
      <c r="I947" s="849">
        <v>0</v>
      </c>
      <c r="J947" s="832"/>
      <c r="K947" s="832">
        <v>0</v>
      </c>
      <c r="L947" s="849">
        <v>1304</v>
      </c>
      <c r="M947" s="849">
        <v>0</v>
      </c>
      <c r="N947" s="832"/>
      <c r="O947" s="832">
        <v>0</v>
      </c>
      <c r="P947" s="849">
        <v>1379</v>
      </c>
      <c r="Q947" s="849">
        <v>0</v>
      </c>
      <c r="R947" s="837"/>
      <c r="S947" s="850">
        <v>0</v>
      </c>
    </row>
    <row r="948" spans="1:19" ht="14.4" customHeight="1" x14ac:dyDescent="0.3">
      <c r="A948" s="831"/>
      <c r="B948" s="832" t="s">
        <v>3397</v>
      </c>
      <c r="C948" s="832" t="s">
        <v>589</v>
      </c>
      <c r="D948" s="832" t="s">
        <v>1438</v>
      </c>
      <c r="E948" s="832" t="s">
        <v>3269</v>
      </c>
      <c r="F948" s="832" t="s">
        <v>3346</v>
      </c>
      <c r="G948" s="832" t="s">
        <v>3347</v>
      </c>
      <c r="H948" s="849"/>
      <c r="I948" s="849"/>
      <c r="J948" s="832"/>
      <c r="K948" s="832"/>
      <c r="L948" s="849"/>
      <c r="M948" s="849"/>
      <c r="N948" s="832"/>
      <c r="O948" s="832"/>
      <c r="P948" s="849">
        <v>3</v>
      </c>
      <c r="Q948" s="849">
        <v>176.67000000000002</v>
      </c>
      <c r="R948" s="837"/>
      <c r="S948" s="850">
        <v>58.890000000000008</v>
      </c>
    </row>
    <row r="949" spans="1:19" ht="14.4" customHeight="1" x14ac:dyDescent="0.3">
      <c r="A949" s="831"/>
      <c r="B949" s="832" t="s">
        <v>3397</v>
      </c>
      <c r="C949" s="832" t="s">
        <v>589</v>
      </c>
      <c r="D949" s="832" t="s">
        <v>1438</v>
      </c>
      <c r="E949" s="832" t="s">
        <v>3269</v>
      </c>
      <c r="F949" s="832" t="s">
        <v>3348</v>
      </c>
      <c r="G949" s="832" t="s">
        <v>3349</v>
      </c>
      <c r="H949" s="849">
        <v>2</v>
      </c>
      <c r="I949" s="849">
        <v>155.56</v>
      </c>
      <c r="J949" s="832">
        <v>1</v>
      </c>
      <c r="K949" s="832">
        <v>77.78</v>
      </c>
      <c r="L949" s="849">
        <v>2</v>
      </c>
      <c r="M949" s="849">
        <v>155.56</v>
      </c>
      <c r="N949" s="832">
        <v>1</v>
      </c>
      <c r="O949" s="832">
        <v>77.78</v>
      </c>
      <c r="P949" s="849">
        <v>4</v>
      </c>
      <c r="Q949" s="849">
        <v>311.12</v>
      </c>
      <c r="R949" s="837">
        <v>2</v>
      </c>
      <c r="S949" s="850">
        <v>77.78</v>
      </c>
    </row>
    <row r="950" spans="1:19" ht="14.4" customHeight="1" x14ac:dyDescent="0.3">
      <c r="A950" s="831"/>
      <c r="B950" s="832" t="s">
        <v>3397</v>
      </c>
      <c r="C950" s="832" t="s">
        <v>589</v>
      </c>
      <c r="D950" s="832" t="s">
        <v>1438</v>
      </c>
      <c r="E950" s="832" t="s">
        <v>3269</v>
      </c>
      <c r="F950" s="832" t="s">
        <v>3354</v>
      </c>
      <c r="G950" s="832" t="s">
        <v>3355</v>
      </c>
      <c r="H950" s="849">
        <v>281</v>
      </c>
      <c r="I950" s="849">
        <v>24977.77</v>
      </c>
      <c r="J950" s="832">
        <v>0.773305572755418</v>
      </c>
      <c r="K950" s="832">
        <v>88.888861209964418</v>
      </c>
      <c r="L950" s="849">
        <v>342</v>
      </c>
      <c r="M950" s="849">
        <v>32300</v>
      </c>
      <c r="N950" s="832">
        <v>1</v>
      </c>
      <c r="O950" s="832">
        <v>94.444444444444443</v>
      </c>
      <c r="P950" s="849">
        <v>362</v>
      </c>
      <c r="Q950" s="849">
        <v>34188.89</v>
      </c>
      <c r="R950" s="837">
        <v>1.0584795665634674</v>
      </c>
      <c r="S950" s="850">
        <v>94.44444751381215</v>
      </c>
    </row>
    <row r="951" spans="1:19" ht="14.4" customHeight="1" x14ac:dyDescent="0.3">
      <c r="A951" s="831"/>
      <c r="B951" s="832" t="s">
        <v>3397</v>
      </c>
      <c r="C951" s="832" t="s">
        <v>589</v>
      </c>
      <c r="D951" s="832" t="s">
        <v>1438</v>
      </c>
      <c r="E951" s="832" t="s">
        <v>3269</v>
      </c>
      <c r="F951" s="832" t="s">
        <v>3358</v>
      </c>
      <c r="G951" s="832" t="s">
        <v>3359</v>
      </c>
      <c r="H951" s="849">
        <v>86</v>
      </c>
      <c r="I951" s="849">
        <v>8313.33</v>
      </c>
      <c r="J951" s="832">
        <v>0.66153854723530359</v>
      </c>
      <c r="K951" s="832">
        <v>96.666627906976743</v>
      </c>
      <c r="L951" s="849">
        <v>130</v>
      </c>
      <c r="M951" s="849">
        <v>12566.66</v>
      </c>
      <c r="N951" s="832">
        <v>1</v>
      </c>
      <c r="O951" s="832">
        <v>96.666615384615383</v>
      </c>
      <c r="P951" s="849">
        <v>113</v>
      </c>
      <c r="Q951" s="849">
        <v>10923.33</v>
      </c>
      <c r="R951" s="837">
        <v>0.86923096510926534</v>
      </c>
      <c r="S951" s="850">
        <v>96.666637168141591</v>
      </c>
    </row>
    <row r="952" spans="1:19" ht="14.4" customHeight="1" x14ac:dyDescent="0.3">
      <c r="A952" s="831"/>
      <c r="B952" s="832" t="s">
        <v>3397</v>
      </c>
      <c r="C952" s="832" t="s">
        <v>589</v>
      </c>
      <c r="D952" s="832" t="s">
        <v>1438</v>
      </c>
      <c r="E952" s="832" t="s">
        <v>3269</v>
      </c>
      <c r="F952" s="832" t="s">
        <v>3360</v>
      </c>
      <c r="G952" s="832" t="s">
        <v>3361</v>
      </c>
      <c r="H952" s="849"/>
      <c r="I952" s="849"/>
      <c r="J952" s="832"/>
      <c r="K952" s="832"/>
      <c r="L952" s="849">
        <v>1</v>
      </c>
      <c r="M952" s="849">
        <v>333.33</v>
      </c>
      <c r="N952" s="832">
        <v>1</v>
      </c>
      <c r="O952" s="832">
        <v>333.33</v>
      </c>
      <c r="P952" s="849"/>
      <c r="Q952" s="849"/>
      <c r="R952" s="837"/>
      <c r="S952" s="850"/>
    </row>
    <row r="953" spans="1:19" ht="14.4" customHeight="1" x14ac:dyDescent="0.3">
      <c r="A953" s="831"/>
      <c r="B953" s="832" t="s">
        <v>3397</v>
      </c>
      <c r="C953" s="832" t="s">
        <v>589</v>
      </c>
      <c r="D953" s="832" t="s">
        <v>1438</v>
      </c>
      <c r="E953" s="832" t="s">
        <v>3269</v>
      </c>
      <c r="F953" s="832" t="s">
        <v>3364</v>
      </c>
      <c r="G953" s="832" t="s">
        <v>3365</v>
      </c>
      <c r="H953" s="849"/>
      <c r="I953" s="849"/>
      <c r="J953" s="832"/>
      <c r="K953" s="832"/>
      <c r="L953" s="849"/>
      <c r="M953" s="849"/>
      <c r="N953" s="832"/>
      <c r="O953" s="832"/>
      <c r="P953" s="849">
        <v>1</v>
      </c>
      <c r="Q953" s="849">
        <v>1283.33</v>
      </c>
      <c r="R953" s="837"/>
      <c r="S953" s="850">
        <v>1283.33</v>
      </c>
    </row>
    <row r="954" spans="1:19" ht="14.4" customHeight="1" x14ac:dyDescent="0.3">
      <c r="A954" s="831"/>
      <c r="B954" s="832" t="s">
        <v>3397</v>
      </c>
      <c r="C954" s="832" t="s">
        <v>589</v>
      </c>
      <c r="D954" s="832" t="s">
        <v>1438</v>
      </c>
      <c r="E954" s="832" t="s">
        <v>3269</v>
      </c>
      <c r="F954" s="832" t="s">
        <v>3366</v>
      </c>
      <c r="G954" s="832" t="s">
        <v>3367</v>
      </c>
      <c r="H954" s="849">
        <v>3</v>
      </c>
      <c r="I954" s="849">
        <v>1400.01</v>
      </c>
      <c r="J954" s="832">
        <v>3</v>
      </c>
      <c r="K954" s="832">
        <v>466.67</v>
      </c>
      <c r="L954" s="849">
        <v>1</v>
      </c>
      <c r="M954" s="849">
        <v>466.67</v>
      </c>
      <c r="N954" s="832">
        <v>1</v>
      </c>
      <c r="O954" s="832">
        <v>466.67</v>
      </c>
      <c r="P954" s="849">
        <v>1</v>
      </c>
      <c r="Q954" s="849">
        <v>466.67</v>
      </c>
      <c r="R954" s="837">
        <v>1</v>
      </c>
      <c r="S954" s="850">
        <v>466.67</v>
      </c>
    </row>
    <row r="955" spans="1:19" ht="14.4" customHeight="1" x14ac:dyDescent="0.3">
      <c r="A955" s="831"/>
      <c r="B955" s="832" t="s">
        <v>3397</v>
      </c>
      <c r="C955" s="832" t="s">
        <v>589</v>
      </c>
      <c r="D955" s="832" t="s">
        <v>1438</v>
      </c>
      <c r="E955" s="832" t="s">
        <v>3269</v>
      </c>
      <c r="F955" s="832" t="s">
        <v>3368</v>
      </c>
      <c r="G955" s="832" t="s">
        <v>3369</v>
      </c>
      <c r="H955" s="849">
        <v>87</v>
      </c>
      <c r="I955" s="849">
        <v>10149.99</v>
      </c>
      <c r="J955" s="832">
        <v>1.0740718792890165</v>
      </c>
      <c r="K955" s="832">
        <v>116.66655172413793</v>
      </c>
      <c r="L955" s="849">
        <v>81</v>
      </c>
      <c r="M955" s="849">
        <v>9450.01</v>
      </c>
      <c r="N955" s="832">
        <v>1</v>
      </c>
      <c r="O955" s="832">
        <v>116.66679012345679</v>
      </c>
      <c r="P955" s="849">
        <v>72</v>
      </c>
      <c r="Q955" s="849">
        <v>8400.01</v>
      </c>
      <c r="R955" s="837">
        <v>0.8888890064666598</v>
      </c>
      <c r="S955" s="850">
        <v>116.66680555555556</v>
      </c>
    </row>
    <row r="956" spans="1:19" ht="14.4" customHeight="1" x14ac:dyDescent="0.3">
      <c r="A956" s="831"/>
      <c r="B956" s="832" t="s">
        <v>3397</v>
      </c>
      <c r="C956" s="832" t="s">
        <v>589</v>
      </c>
      <c r="D956" s="832" t="s">
        <v>1438</v>
      </c>
      <c r="E956" s="832" t="s">
        <v>3269</v>
      </c>
      <c r="F956" s="832" t="s">
        <v>3270</v>
      </c>
      <c r="G956" s="832" t="s">
        <v>3271</v>
      </c>
      <c r="H956" s="849">
        <v>1159</v>
      </c>
      <c r="I956" s="849">
        <v>379894.44999999995</v>
      </c>
      <c r="J956" s="832">
        <v>0.81516583803136988</v>
      </c>
      <c r="K956" s="832">
        <v>327.777782571182</v>
      </c>
      <c r="L956" s="849">
        <v>1353</v>
      </c>
      <c r="M956" s="849">
        <v>466033.33</v>
      </c>
      <c r="N956" s="832">
        <v>1</v>
      </c>
      <c r="O956" s="832">
        <v>344.44444198078344</v>
      </c>
      <c r="P956" s="849">
        <v>1409</v>
      </c>
      <c r="Q956" s="849">
        <v>485322.23</v>
      </c>
      <c r="R956" s="837">
        <v>1.0413895289420607</v>
      </c>
      <c r="S956" s="850">
        <v>344.44444996451381</v>
      </c>
    </row>
    <row r="957" spans="1:19" ht="14.4" customHeight="1" x14ac:dyDescent="0.3">
      <c r="A957" s="831"/>
      <c r="B957" s="832" t="s">
        <v>3397</v>
      </c>
      <c r="C957" s="832" t="s">
        <v>589</v>
      </c>
      <c r="D957" s="832" t="s">
        <v>1439</v>
      </c>
      <c r="E957" s="832" t="s">
        <v>3269</v>
      </c>
      <c r="F957" s="832" t="s">
        <v>3306</v>
      </c>
      <c r="G957" s="832" t="s">
        <v>3307</v>
      </c>
      <c r="H957" s="849">
        <v>2</v>
      </c>
      <c r="I957" s="849">
        <v>222.22</v>
      </c>
      <c r="J957" s="832">
        <v>0.63491428571428576</v>
      </c>
      <c r="K957" s="832">
        <v>111.11</v>
      </c>
      <c r="L957" s="849">
        <v>3</v>
      </c>
      <c r="M957" s="849">
        <v>350</v>
      </c>
      <c r="N957" s="832">
        <v>1</v>
      </c>
      <c r="O957" s="832">
        <v>116.66666666666667</v>
      </c>
      <c r="P957" s="849"/>
      <c r="Q957" s="849"/>
      <c r="R957" s="837"/>
      <c r="S957" s="850"/>
    </row>
    <row r="958" spans="1:19" ht="14.4" customHeight="1" x14ac:dyDescent="0.3">
      <c r="A958" s="831"/>
      <c r="B958" s="832" t="s">
        <v>3397</v>
      </c>
      <c r="C958" s="832" t="s">
        <v>589</v>
      </c>
      <c r="D958" s="832" t="s">
        <v>1439</v>
      </c>
      <c r="E958" s="832" t="s">
        <v>3269</v>
      </c>
      <c r="F958" s="832" t="s">
        <v>3320</v>
      </c>
      <c r="G958" s="832" t="s">
        <v>3321</v>
      </c>
      <c r="H958" s="849"/>
      <c r="I958" s="849"/>
      <c r="J958" s="832"/>
      <c r="K958" s="832"/>
      <c r="L958" s="849">
        <v>1</v>
      </c>
      <c r="M958" s="849">
        <v>583.33000000000004</v>
      </c>
      <c r="N958" s="832">
        <v>1</v>
      </c>
      <c r="O958" s="832">
        <v>583.33000000000004</v>
      </c>
      <c r="P958" s="849"/>
      <c r="Q958" s="849"/>
      <c r="R958" s="837"/>
      <c r="S958" s="850"/>
    </row>
    <row r="959" spans="1:19" ht="14.4" customHeight="1" x14ac:dyDescent="0.3">
      <c r="A959" s="831"/>
      <c r="B959" s="832" t="s">
        <v>3397</v>
      </c>
      <c r="C959" s="832" t="s">
        <v>589</v>
      </c>
      <c r="D959" s="832" t="s">
        <v>1439</v>
      </c>
      <c r="E959" s="832" t="s">
        <v>3269</v>
      </c>
      <c r="F959" s="832" t="s">
        <v>3322</v>
      </c>
      <c r="G959" s="832" t="s">
        <v>3323</v>
      </c>
      <c r="H959" s="849">
        <v>1</v>
      </c>
      <c r="I959" s="849">
        <v>466.67</v>
      </c>
      <c r="J959" s="832"/>
      <c r="K959" s="832">
        <v>466.67</v>
      </c>
      <c r="L959" s="849"/>
      <c r="M959" s="849"/>
      <c r="N959" s="832"/>
      <c r="O959" s="832"/>
      <c r="P959" s="849">
        <v>1</v>
      </c>
      <c r="Q959" s="849">
        <v>466.67</v>
      </c>
      <c r="R959" s="837"/>
      <c r="S959" s="850">
        <v>466.67</v>
      </c>
    </row>
    <row r="960" spans="1:19" ht="14.4" customHeight="1" x14ac:dyDescent="0.3">
      <c r="A960" s="831"/>
      <c r="B960" s="832" t="s">
        <v>3397</v>
      </c>
      <c r="C960" s="832" t="s">
        <v>589</v>
      </c>
      <c r="D960" s="832" t="s">
        <v>1439</v>
      </c>
      <c r="E960" s="832" t="s">
        <v>3269</v>
      </c>
      <c r="F960" s="832" t="s">
        <v>3324</v>
      </c>
      <c r="G960" s="832" t="s">
        <v>3323</v>
      </c>
      <c r="H960" s="849">
        <v>3</v>
      </c>
      <c r="I960" s="849">
        <v>3000</v>
      </c>
      <c r="J960" s="832"/>
      <c r="K960" s="832">
        <v>1000</v>
      </c>
      <c r="L960" s="849"/>
      <c r="M960" s="849"/>
      <c r="N960" s="832"/>
      <c r="O960" s="832"/>
      <c r="P960" s="849"/>
      <c r="Q960" s="849"/>
      <c r="R960" s="837"/>
      <c r="S960" s="850"/>
    </row>
    <row r="961" spans="1:19" ht="14.4" customHeight="1" x14ac:dyDescent="0.3">
      <c r="A961" s="831"/>
      <c r="B961" s="832" t="s">
        <v>3397</v>
      </c>
      <c r="C961" s="832" t="s">
        <v>589</v>
      </c>
      <c r="D961" s="832" t="s">
        <v>1439</v>
      </c>
      <c r="E961" s="832" t="s">
        <v>3269</v>
      </c>
      <c r="F961" s="832" t="s">
        <v>3344</v>
      </c>
      <c r="G961" s="832" t="s">
        <v>3345</v>
      </c>
      <c r="H961" s="849">
        <v>2</v>
      </c>
      <c r="I961" s="849">
        <v>0</v>
      </c>
      <c r="J961" s="832"/>
      <c r="K961" s="832">
        <v>0</v>
      </c>
      <c r="L961" s="849">
        <v>1</v>
      </c>
      <c r="M961" s="849">
        <v>0</v>
      </c>
      <c r="N961" s="832"/>
      <c r="O961" s="832">
        <v>0</v>
      </c>
      <c r="P961" s="849">
        <v>2</v>
      </c>
      <c r="Q961" s="849">
        <v>0</v>
      </c>
      <c r="R961" s="837"/>
      <c r="S961" s="850">
        <v>0</v>
      </c>
    </row>
    <row r="962" spans="1:19" ht="14.4" customHeight="1" x14ac:dyDescent="0.3">
      <c r="A962" s="831"/>
      <c r="B962" s="832" t="s">
        <v>3397</v>
      </c>
      <c r="C962" s="832" t="s">
        <v>589</v>
      </c>
      <c r="D962" s="832" t="s">
        <v>1439</v>
      </c>
      <c r="E962" s="832" t="s">
        <v>3269</v>
      </c>
      <c r="F962" s="832" t="s">
        <v>3354</v>
      </c>
      <c r="G962" s="832" t="s">
        <v>3355</v>
      </c>
      <c r="H962" s="849">
        <v>2</v>
      </c>
      <c r="I962" s="849">
        <v>177.78</v>
      </c>
      <c r="J962" s="832"/>
      <c r="K962" s="832">
        <v>88.89</v>
      </c>
      <c r="L962" s="849"/>
      <c r="M962" s="849"/>
      <c r="N962" s="832"/>
      <c r="O962" s="832"/>
      <c r="P962" s="849">
        <v>1</v>
      </c>
      <c r="Q962" s="849">
        <v>94.44</v>
      </c>
      <c r="R962" s="837"/>
      <c r="S962" s="850">
        <v>94.44</v>
      </c>
    </row>
    <row r="963" spans="1:19" ht="14.4" customHeight="1" x14ac:dyDescent="0.3">
      <c r="A963" s="831"/>
      <c r="B963" s="832" t="s">
        <v>3397</v>
      </c>
      <c r="C963" s="832" t="s">
        <v>589</v>
      </c>
      <c r="D963" s="832" t="s">
        <v>1439</v>
      </c>
      <c r="E963" s="832" t="s">
        <v>3269</v>
      </c>
      <c r="F963" s="832" t="s">
        <v>3270</v>
      </c>
      <c r="G963" s="832" t="s">
        <v>3271</v>
      </c>
      <c r="H963" s="849">
        <v>4</v>
      </c>
      <c r="I963" s="849">
        <v>1311.1100000000001</v>
      </c>
      <c r="J963" s="832">
        <v>3.8064975031935901</v>
      </c>
      <c r="K963" s="832">
        <v>327.77750000000003</v>
      </c>
      <c r="L963" s="849">
        <v>1</v>
      </c>
      <c r="M963" s="849">
        <v>344.44</v>
      </c>
      <c r="N963" s="832">
        <v>1</v>
      </c>
      <c r="O963" s="832">
        <v>344.44</v>
      </c>
      <c r="P963" s="849">
        <v>2</v>
      </c>
      <c r="Q963" s="849">
        <v>688.89</v>
      </c>
      <c r="R963" s="837">
        <v>2.0000290326326793</v>
      </c>
      <c r="S963" s="850">
        <v>344.44499999999999</v>
      </c>
    </row>
    <row r="964" spans="1:19" ht="14.4" customHeight="1" x14ac:dyDescent="0.3">
      <c r="A964" s="831"/>
      <c r="B964" s="832" t="s">
        <v>3397</v>
      </c>
      <c r="C964" s="832" t="s">
        <v>589</v>
      </c>
      <c r="D964" s="832" t="s">
        <v>1440</v>
      </c>
      <c r="E964" s="832" t="s">
        <v>3269</v>
      </c>
      <c r="F964" s="832" t="s">
        <v>3344</v>
      </c>
      <c r="G964" s="832" t="s">
        <v>3345</v>
      </c>
      <c r="H964" s="849">
        <v>1</v>
      </c>
      <c r="I964" s="849">
        <v>0</v>
      </c>
      <c r="J964" s="832"/>
      <c r="K964" s="832">
        <v>0</v>
      </c>
      <c r="L964" s="849"/>
      <c r="M964" s="849"/>
      <c r="N964" s="832"/>
      <c r="O964" s="832"/>
      <c r="P964" s="849"/>
      <c r="Q964" s="849"/>
      <c r="R964" s="837"/>
      <c r="S964" s="850"/>
    </row>
    <row r="965" spans="1:19" ht="14.4" customHeight="1" x14ac:dyDescent="0.3">
      <c r="A965" s="831"/>
      <c r="B965" s="832" t="s">
        <v>3397</v>
      </c>
      <c r="C965" s="832" t="s">
        <v>589</v>
      </c>
      <c r="D965" s="832" t="s">
        <v>1441</v>
      </c>
      <c r="E965" s="832" t="s">
        <v>3269</v>
      </c>
      <c r="F965" s="832" t="s">
        <v>3302</v>
      </c>
      <c r="G965" s="832" t="s">
        <v>3303</v>
      </c>
      <c r="H965" s="849">
        <v>31</v>
      </c>
      <c r="I965" s="849">
        <v>2411.11</v>
      </c>
      <c r="J965" s="832">
        <v>0.46969705824484298</v>
      </c>
      <c r="K965" s="832">
        <v>77.777741935483874</v>
      </c>
      <c r="L965" s="849">
        <v>66</v>
      </c>
      <c r="M965" s="849">
        <v>5133.3300000000008</v>
      </c>
      <c r="N965" s="832">
        <v>1</v>
      </c>
      <c r="O965" s="832">
        <v>77.77772727272729</v>
      </c>
      <c r="P965" s="849">
        <v>105</v>
      </c>
      <c r="Q965" s="849">
        <v>8166.67</v>
      </c>
      <c r="R965" s="837">
        <v>1.5909107733186838</v>
      </c>
      <c r="S965" s="850">
        <v>77.777809523809523</v>
      </c>
    </row>
    <row r="966" spans="1:19" ht="14.4" customHeight="1" x14ac:dyDescent="0.3">
      <c r="A966" s="831"/>
      <c r="B966" s="832" t="s">
        <v>3397</v>
      </c>
      <c r="C966" s="832" t="s">
        <v>589</v>
      </c>
      <c r="D966" s="832" t="s">
        <v>1441</v>
      </c>
      <c r="E966" s="832" t="s">
        <v>3269</v>
      </c>
      <c r="F966" s="832" t="s">
        <v>3306</v>
      </c>
      <c r="G966" s="832" t="s">
        <v>3307</v>
      </c>
      <c r="H966" s="849">
        <v>68</v>
      </c>
      <c r="I966" s="849">
        <v>7555.5500000000011</v>
      </c>
      <c r="J966" s="832">
        <v>0.21026573093400172</v>
      </c>
      <c r="K966" s="832">
        <v>111.11102941176472</v>
      </c>
      <c r="L966" s="849">
        <v>308</v>
      </c>
      <c r="M966" s="849">
        <v>35933.339999999997</v>
      </c>
      <c r="N966" s="832">
        <v>1</v>
      </c>
      <c r="O966" s="832">
        <v>116.6666883116883</v>
      </c>
      <c r="P966" s="849">
        <v>390</v>
      </c>
      <c r="Q966" s="849">
        <v>45499.99</v>
      </c>
      <c r="R966" s="837">
        <v>1.2662332530179494</v>
      </c>
      <c r="S966" s="850">
        <v>116.66664102564103</v>
      </c>
    </row>
    <row r="967" spans="1:19" ht="14.4" customHeight="1" x14ac:dyDescent="0.3">
      <c r="A967" s="831"/>
      <c r="B967" s="832" t="s">
        <v>3397</v>
      </c>
      <c r="C967" s="832" t="s">
        <v>589</v>
      </c>
      <c r="D967" s="832" t="s">
        <v>1441</v>
      </c>
      <c r="E967" s="832" t="s">
        <v>3269</v>
      </c>
      <c r="F967" s="832" t="s">
        <v>3318</v>
      </c>
      <c r="G967" s="832" t="s">
        <v>3319</v>
      </c>
      <c r="H967" s="849">
        <v>10</v>
      </c>
      <c r="I967" s="849">
        <v>1866.6599999999999</v>
      </c>
      <c r="J967" s="832">
        <v>0.10281478511265969</v>
      </c>
      <c r="K967" s="832">
        <v>186.666</v>
      </c>
      <c r="L967" s="849">
        <v>86</v>
      </c>
      <c r="M967" s="849">
        <v>18155.560000000001</v>
      </c>
      <c r="N967" s="832">
        <v>1</v>
      </c>
      <c r="O967" s="832">
        <v>211.11116279069768</v>
      </c>
      <c r="P967" s="849">
        <v>71</v>
      </c>
      <c r="Q967" s="849">
        <v>14988.88</v>
      </c>
      <c r="R967" s="837">
        <v>0.82558070365221448</v>
      </c>
      <c r="S967" s="850">
        <v>211.11098591549293</v>
      </c>
    </row>
    <row r="968" spans="1:19" ht="14.4" customHeight="1" x14ac:dyDescent="0.3">
      <c r="A968" s="831"/>
      <c r="B968" s="832" t="s">
        <v>3397</v>
      </c>
      <c r="C968" s="832" t="s">
        <v>589</v>
      </c>
      <c r="D968" s="832" t="s">
        <v>1441</v>
      </c>
      <c r="E968" s="832" t="s">
        <v>3269</v>
      </c>
      <c r="F968" s="832" t="s">
        <v>3320</v>
      </c>
      <c r="G968" s="832" t="s">
        <v>3321</v>
      </c>
      <c r="H968" s="849">
        <v>67</v>
      </c>
      <c r="I968" s="849">
        <v>39083.339999999997</v>
      </c>
      <c r="J968" s="832">
        <v>0.24275367967414158</v>
      </c>
      <c r="K968" s="832">
        <v>583.33343283582087</v>
      </c>
      <c r="L968" s="849">
        <v>276</v>
      </c>
      <c r="M968" s="849">
        <v>160999.99</v>
      </c>
      <c r="N968" s="832">
        <v>1</v>
      </c>
      <c r="O968" s="832">
        <v>583.33329710144926</v>
      </c>
      <c r="P968" s="849">
        <v>351</v>
      </c>
      <c r="Q968" s="849">
        <v>204750</v>
      </c>
      <c r="R968" s="837">
        <v>1.2717392094247957</v>
      </c>
      <c r="S968" s="850">
        <v>583.33333333333337</v>
      </c>
    </row>
    <row r="969" spans="1:19" ht="14.4" customHeight="1" x14ac:dyDescent="0.3">
      <c r="A969" s="831"/>
      <c r="B969" s="832" t="s">
        <v>3397</v>
      </c>
      <c r="C969" s="832" t="s">
        <v>589</v>
      </c>
      <c r="D969" s="832" t="s">
        <v>1441</v>
      </c>
      <c r="E969" s="832" t="s">
        <v>3269</v>
      </c>
      <c r="F969" s="832" t="s">
        <v>3322</v>
      </c>
      <c r="G969" s="832" t="s">
        <v>3323</v>
      </c>
      <c r="H969" s="849">
        <v>4</v>
      </c>
      <c r="I969" s="849">
        <v>1866.67</v>
      </c>
      <c r="J969" s="832">
        <v>0.1290324587482814</v>
      </c>
      <c r="K969" s="832">
        <v>466.66750000000002</v>
      </c>
      <c r="L969" s="849">
        <v>31</v>
      </c>
      <c r="M969" s="849">
        <v>14466.67</v>
      </c>
      <c r="N969" s="832">
        <v>1</v>
      </c>
      <c r="O969" s="832">
        <v>466.66677419354841</v>
      </c>
      <c r="P969" s="849">
        <v>24</v>
      </c>
      <c r="Q969" s="849">
        <v>11200</v>
      </c>
      <c r="R969" s="837">
        <v>0.77419337000152766</v>
      </c>
      <c r="S969" s="850">
        <v>466.66666666666669</v>
      </c>
    </row>
    <row r="970" spans="1:19" ht="14.4" customHeight="1" x14ac:dyDescent="0.3">
      <c r="A970" s="831"/>
      <c r="B970" s="832" t="s">
        <v>3397</v>
      </c>
      <c r="C970" s="832" t="s">
        <v>589</v>
      </c>
      <c r="D970" s="832" t="s">
        <v>1441</v>
      </c>
      <c r="E970" s="832" t="s">
        <v>3269</v>
      </c>
      <c r="F970" s="832" t="s">
        <v>3327</v>
      </c>
      <c r="G970" s="832" t="s">
        <v>3328</v>
      </c>
      <c r="H970" s="849">
        <v>55</v>
      </c>
      <c r="I970" s="849">
        <v>2750</v>
      </c>
      <c r="J970" s="832">
        <v>0.33742331288343558</v>
      </c>
      <c r="K970" s="832">
        <v>50</v>
      </c>
      <c r="L970" s="849">
        <v>163</v>
      </c>
      <c r="M970" s="849">
        <v>8150</v>
      </c>
      <c r="N970" s="832">
        <v>1</v>
      </c>
      <c r="O970" s="832">
        <v>50</v>
      </c>
      <c r="P970" s="849">
        <v>255</v>
      </c>
      <c r="Q970" s="849">
        <v>12750</v>
      </c>
      <c r="R970" s="837">
        <v>1.5644171779141105</v>
      </c>
      <c r="S970" s="850">
        <v>50</v>
      </c>
    </row>
    <row r="971" spans="1:19" ht="14.4" customHeight="1" x14ac:dyDescent="0.3">
      <c r="A971" s="831"/>
      <c r="B971" s="832" t="s">
        <v>3397</v>
      </c>
      <c r="C971" s="832" t="s">
        <v>589</v>
      </c>
      <c r="D971" s="832" t="s">
        <v>1441</v>
      </c>
      <c r="E971" s="832" t="s">
        <v>3269</v>
      </c>
      <c r="F971" s="832" t="s">
        <v>3400</v>
      </c>
      <c r="G971" s="832" t="s">
        <v>3401</v>
      </c>
      <c r="H971" s="849">
        <v>1</v>
      </c>
      <c r="I971" s="849">
        <v>0</v>
      </c>
      <c r="J971" s="832"/>
      <c r="K971" s="832">
        <v>0</v>
      </c>
      <c r="L971" s="849">
        <v>5</v>
      </c>
      <c r="M971" s="849">
        <v>0</v>
      </c>
      <c r="N971" s="832"/>
      <c r="O971" s="832">
        <v>0</v>
      </c>
      <c r="P971" s="849">
        <v>6</v>
      </c>
      <c r="Q971" s="849">
        <v>0</v>
      </c>
      <c r="R971" s="837"/>
      <c r="S971" s="850">
        <v>0</v>
      </c>
    </row>
    <row r="972" spans="1:19" ht="14.4" customHeight="1" x14ac:dyDescent="0.3">
      <c r="A972" s="831"/>
      <c r="B972" s="832" t="s">
        <v>3397</v>
      </c>
      <c r="C972" s="832" t="s">
        <v>589</v>
      </c>
      <c r="D972" s="832" t="s">
        <v>1441</v>
      </c>
      <c r="E972" s="832" t="s">
        <v>3269</v>
      </c>
      <c r="F972" s="832" t="s">
        <v>3344</v>
      </c>
      <c r="G972" s="832" t="s">
        <v>3345</v>
      </c>
      <c r="H972" s="849">
        <v>244</v>
      </c>
      <c r="I972" s="849">
        <v>0</v>
      </c>
      <c r="J972" s="832"/>
      <c r="K972" s="832">
        <v>0</v>
      </c>
      <c r="L972" s="849">
        <v>1022</v>
      </c>
      <c r="M972" s="849">
        <v>0</v>
      </c>
      <c r="N972" s="832"/>
      <c r="O972" s="832">
        <v>0</v>
      </c>
      <c r="P972" s="849">
        <v>1347</v>
      </c>
      <c r="Q972" s="849">
        <v>0</v>
      </c>
      <c r="R972" s="837"/>
      <c r="S972" s="850">
        <v>0</v>
      </c>
    </row>
    <row r="973" spans="1:19" ht="14.4" customHeight="1" x14ac:dyDescent="0.3">
      <c r="A973" s="831"/>
      <c r="B973" s="832" t="s">
        <v>3397</v>
      </c>
      <c r="C973" s="832" t="s">
        <v>589</v>
      </c>
      <c r="D973" s="832" t="s">
        <v>1441</v>
      </c>
      <c r="E973" s="832" t="s">
        <v>3269</v>
      </c>
      <c r="F973" s="832" t="s">
        <v>3346</v>
      </c>
      <c r="G973" s="832" t="s">
        <v>3347</v>
      </c>
      <c r="H973" s="849"/>
      <c r="I973" s="849"/>
      <c r="J973" s="832"/>
      <c r="K973" s="832"/>
      <c r="L973" s="849"/>
      <c r="M973" s="849"/>
      <c r="N973" s="832"/>
      <c r="O973" s="832"/>
      <c r="P973" s="849">
        <v>1</v>
      </c>
      <c r="Q973" s="849">
        <v>58.89</v>
      </c>
      <c r="R973" s="837"/>
      <c r="S973" s="850">
        <v>58.89</v>
      </c>
    </row>
    <row r="974" spans="1:19" ht="14.4" customHeight="1" x14ac:dyDescent="0.3">
      <c r="A974" s="831"/>
      <c r="B974" s="832" t="s">
        <v>3397</v>
      </c>
      <c r="C974" s="832" t="s">
        <v>589</v>
      </c>
      <c r="D974" s="832" t="s">
        <v>1441</v>
      </c>
      <c r="E974" s="832" t="s">
        <v>3269</v>
      </c>
      <c r="F974" s="832" t="s">
        <v>3348</v>
      </c>
      <c r="G974" s="832" t="s">
        <v>3349</v>
      </c>
      <c r="H974" s="849"/>
      <c r="I974" s="849"/>
      <c r="J974" s="832"/>
      <c r="K974" s="832"/>
      <c r="L974" s="849">
        <v>2</v>
      </c>
      <c r="M974" s="849">
        <v>155.56</v>
      </c>
      <c r="N974" s="832">
        <v>1</v>
      </c>
      <c r="O974" s="832">
        <v>77.78</v>
      </c>
      <c r="P974" s="849">
        <v>2</v>
      </c>
      <c r="Q974" s="849">
        <v>155.56</v>
      </c>
      <c r="R974" s="837">
        <v>1</v>
      </c>
      <c r="S974" s="850">
        <v>77.78</v>
      </c>
    </row>
    <row r="975" spans="1:19" ht="14.4" customHeight="1" x14ac:dyDescent="0.3">
      <c r="A975" s="831"/>
      <c r="B975" s="832" t="s">
        <v>3397</v>
      </c>
      <c r="C975" s="832" t="s">
        <v>589</v>
      </c>
      <c r="D975" s="832" t="s">
        <v>1441</v>
      </c>
      <c r="E975" s="832" t="s">
        <v>3269</v>
      </c>
      <c r="F975" s="832" t="s">
        <v>3354</v>
      </c>
      <c r="G975" s="832" t="s">
        <v>3355</v>
      </c>
      <c r="H975" s="849">
        <v>108</v>
      </c>
      <c r="I975" s="849">
        <v>9600.01</v>
      </c>
      <c r="J975" s="832">
        <v>0.22389236945280996</v>
      </c>
      <c r="K975" s="832">
        <v>88.88898148148148</v>
      </c>
      <c r="L975" s="849">
        <v>454</v>
      </c>
      <c r="M975" s="849">
        <v>42877.79</v>
      </c>
      <c r="N975" s="832">
        <v>1</v>
      </c>
      <c r="O975" s="832">
        <v>94.444471365638762</v>
      </c>
      <c r="P975" s="849">
        <v>601</v>
      </c>
      <c r="Q975" s="849">
        <v>56761.11</v>
      </c>
      <c r="R975" s="837">
        <v>1.3237881429989744</v>
      </c>
      <c r="S975" s="850">
        <v>94.444442595673877</v>
      </c>
    </row>
    <row r="976" spans="1:19" ht="14.4" customHeight="1" x14ac:dyDescent="0.3">
      <c r="A976" s="831"/>
      <c r="B976" s="832" t="s">
        <v>3397</v>
      </c>
      <c r="C976" s="832" t="s">
        <v>589</v>
      </c>
      <c r="D976" s="832" t="s">
        <v>1441</v>
      </c>
      <c r="E976" s="832" t="s">
        <v>3269</v>
      </c>
      <c r="F976" s="832" t="s">
        <v>3358</v>
      </c>
      <c r="G976" s="832" t="s">
        <v>3359</v>
      </c>
      <c r="H976" s="849">
        <v>12</v>
      </c>
      <c r="I976" s="849">
        <v>1160</v>
      </c>
      <c r="J976" s="832">
        <v>0.20689642871793773</v>
      </c>
      <c r="K976" s="832">
        <v>96.666666666666671</v>
      </c>
      <c r="L976" s="849">
        <v>58</v>
      </c>
      <c r="M976" s="849">
        <v>5606.67</v>
      </c>
      <c r="N976" s="832">
        <v>1</v>
      </c>
      <c r="O976" s="832">
        <v>96.666724137931041</v>
      </c>
      <c r="P976" s="849">
        <v>84</v>
      </c>
      <c r="Q976" s="849">
        <v>8120</v>
      </c>
      <c r="R976" s="837">
        <v>1.4482750010255643</v>
      </c>
      <c r="S976" s="850">
        <v>96.666666666666671</v>
      </c>
    </row>
    <row r="977" spans="1:19" ht="14.4" customHeight="1" x14ac:dyDescent="0.3">
      <c r="A977" s="831"/>
      <c r="B977" s="832" t="s">
        <v>3397</v>
      </c>
      <c r="C977" s="832" t="s">
        <v>589</v>
      </c>
      <c r="D977" s="832" t="s">
        <v>1441</v>
      </c>
      <c r="E977" s="832" t="s">
        <v>3269</v>
      </c>
      <c r="F977" s="832" t="s">
        <v>3360</v>
      </c>
      <c r="G977" s="832" t="s">
        <v>3361</v>
      </c>
      <c r="H977" s="849"/>
      <c r="I977" s="849"/>
      <c r="J977" s="832"/>
      <c r="K977" s="832"/>
      <c r="L977" s="849">
        <v>1</v>
      </c>
      <c r="M977" s="849">
        <v>333.33</v>
      </c>
      <c r="N977" s="832">
        <v>1</v>
      </c>
      <c r="O977" s="832">
        <v>333.33</v>
      </c>
      <c r="P977" s="849"/>
      <c r="Q977" s="849"/>
      <c r="R977" s="837"/>
      <c r="S977" s="850"/>
    </row>
    <row r="978" spans="1:19" ht="14.4" customHeight="1" x14ac:dyDescent="0.3">
      <c r="A978" s="831"/>
      <c r="B978" s="832" t="s">
        <v>3397</v>
      </c>
      <c r="C978" s="832" t="s">
        <v>589</v>
      </c>
      <c r="D978" s="832" t="s">
        <v>1441</v>
      </c>
      <c r="E978" s="832" t="s">
        <v>3269</v>
      </c>
      <c r="F978" s="832" t="s">
        <v>3366</v>
      </c>
      <c r="G978" s="832" t="s">
        <v>3367</v>
      </c>
      <c r="H978" s="849"/>
      <c r="I978" s="849"/>
      <c r="J978" s="832"/>
      <c r="K978" s="832"/>
      <c r="L978" s="849">
        <v>2</v>
      </c>
      <c r="M978" s="849">
        <v>933.34</v>
      </c>
      <c r="N978" s="832">
        <v>1</v>
      </c>
      <c r="O978" s="832">
        <v>466.67</v>
      </c>
      <c r="P978" s="849">
        <v>1</v>
      </c>
      <c r="Q978" s="849">
        <v>466.67</v>
      </c>
      <c r="R978" s="837">
        <v>0.5</v>
      </c>
      <c r="S978" s="850">
        <v>466.67</v>
      </c>
    </row>
    <row r="979" spans="1:19" ht="14.4" customHeight="1" x14ac:dyDescent="0.3">
      <c r="A979" s="831"/>
      <c r="B979" s="832" t="s">
        <v>3397</v>
      </c>
      <c r="C979" s="832" t="s">
        <v>589</v>
      </c>
      <c r="D979" s="832" t="s">
        <v>1441</v>
      </c>
      <c r="E979" s="832" t="s">
        <v>3269</v>
      </c>
      <c r="F979" s="832" t="s">
        <v>3368</v>
      </c>
      <c r="G979" s="832" t="s">
        <v>3369</v>
      </c>
      <c r="H979" s="849">
        <v>18</v>
      </c>
      <c r="I979" s="849">
        <v>2100</v>
      </c>
      <c r="J979" s="832">
        <v>0.25714275218663174</v>
      </c>
      <c r="K979" s="832">
        <v>116.66666666666667</v>
      </c>
      <c r="L979" s="849">
        <v>70</v>
      </c>
      <c r="M979" s="849">
        <v>8166.67</v>
      </c>
      <c r="N979" s="832">
        <v>1</v>
      </c>
      <c r="O979" s="832">
        <v>116.66671428571429</v>
      </c>
      <c r="P979" s="849">
        <v>110</v>
      </c>
      <c r="Q979" s="849">
        <v>12833.35</v>
      </c>
      <c r="R979" s="837">
        <v>1.57142997084491</v>
      </c>
      <c r="S979" s="850">
        <v>116.66681818181819</v>
      </c>
    </row>
    <row r="980" spans="1:19" ht="14.4" customHeight="1" x14ac:dyDescent="0.3">
      <c r="A980" s="831"/>
      <c r="B980" s="832" t="s">
        <v>3397</v>
      </c>
      <c r="C980" s="832" t="s">
        <v>589</v>
      </c>
      <c r="D980" s="832" t="s">
        <v>1441</v>
      </c>
      <c r="E980" s="832" t="s">
        <v>3269</v>
      </c>
      <c r="F980" s="832" t="s">
        <v>3270</v>
      </c>
      <c r="G980" s="832" t="s">
        <v>3271</v>
      </c>
      <c r="H980" s="849">
        <v>255</v>
      </c>
      <c r="I980" s="849">
        <v>83583.33</v>
      </c>
      <c r="J980" s="832">
        <v>0.22806511269686786</v>
      </c>
      <c r="K980" s="832">
        <v>327.77776470588236</v>
      </c>
      <c r="L980" s="849">
        <v>1064</v>
      </c>
      <c r="M980" s="849">
        <v>366488.88999999996</v>
      </c>
      <c r="N980" s="832">
        <v>1</v>
      </c>
      <c r="O980" s="832">
        <v>344.44444548872178</v>
      </c>
      <c r="P980" s="849">
        <v>1376</v>
      </c>
      <c r="Q980" s="849">
        <v>473955.54999999993</v>
      </c>
      <c r="R980" s="837">
        <v>1.293233063627113</v>
      </c>
      <c r="S980" s="850">
        <v>344.4444404069767</v>
      </c>
    </row>
    <row r="981" spans="1:19" ht="14.4" customHeight="1" x14ac:dyDescent="0.3">
      <c r="A981" s="831"/>
      <c r="B981" s="832" t="s">
        <v>3397</v>
      </c>
      <c r="C981" s="832" t="s">
        <v>589</v>
      </c>
      <c r="D981" s="832" t="s">
        <v>1441</v>
      </c>
      <c r="E981" s="832" t="s">
        <v>3269</v>
      </c>
      <c r="F981" s="832" t="s">
        <v>3372</v>
      </c>
      <c r="G981" s="832" t="s">
        <v>3373</v>
      </c>
      <c r="H981" s="849"/>
      <c r="I981" s="849"/>
      <c r="J981" s="832"/>
      <c r="K981" s="832"/>
      <c r="L981" s="849">
        <v>2</v>
      </c>
      <c r="M981" s="849">
        <v>1666.67</v>
      </c>
      <c r="N981" s="832">
        <v>1</v>
      </c>
      <c r="O981" s="832">
        <v>833.33500000000004</v>
      </c>
      <c r="P981" s="849"/>
      <c r="Q981" s="849"/>
      <c r="R981" s="837"/>
      <c r="S981" s="850"/>
    </row>
    <row r="982" spans="1:19" ht="14.4" customHeight="1" x14ac:dyDescent="0.3">
      <c r="A982" s="831"/>
      <c r="B982" s="832" t="s">
        <v>3397</v>
      </c>
      <c r="C982" s="832" t="s">
        <v>589</v>
      </c>
      <c r="D982" s="832" t="s">
        <v>3266</v>
      </c>
      <c r="E982" s="832" t="s">
        <v>3269</v>
      </c>
      <c r="F982" s="832" t="s">
        <v>3302</v>
      </c>
      <c r="G982" s="832" t="s">
        <v>3303</v>
      </c>
      <c r="H982" s="849">
        <v>36</v>
      </c>
      <c r="I982" s="849">
        <v>2800.01</v>
      </c>
      <c r="J982" s="832"/>
      <c r="K982" s="832">
        <v>77.778055555555568</v>
      </c>
      <c r="L982" s="849"/>
      <c r="M982" s="849"/>
      <c r="N982" s="832"/>
      <c r="O982" s="832"/>
      <c r="P982" s="849"/>
      <c r="Q982" s="849"/>
      <c r="R982" s="837"/>
      <c r="S982" s="850"/>
    </row>
    <row r="983" spans="1:19" ht="14.4" customHeight="1" x14ac:dyDescent="0.3">
      <c r="A983" s="831"/>
      <c r="B983" s="832" t="s">
        <v>3397</v>
      </c>
      <c r="C983" s="832" t="s">
        <v>589</v>
      </c>
      <c r="D983" s="832" t="s">
        <v>3266</v>
      </c>
      <c r="E983" s="832" t="s">
        <v>3269</v>
      </c>
      <c r="F983" s="832" t="s">
        <v>3306</v>
      </c>
      <c r="G983" s="832" t="s">
        <v>3307</v>
      </c>
      <c r="H983" s="849">
        <v>81</v>
      </c>
      <c r="I983" s="849">
        <v>8999.99</v>
      </c>
      <c r="J983" s="832"/>
      <c r="K983" s="832">
        <v>111.11098765432098</v>
      </c>
      <c r="L983" s="849"/>
      <c r="M983" s="849"/>
      <c r="N983" s="832"/>
      <c r="O983" s="832"/>
      <c r="P983" s="849"/>
      <c r="Q983" s="849"/>
      <c r="R983" s="837"/>
      <c r="S983" s="850"/>
    </row>
    <row r="984" spans="1:19" ht="14.4" customHeight="1" x14ac:dyDescent="0.3">
      <c r="A984" s="831"/>
      <c r="B984" s="832" t="s">
        <v>3397</v>
      </c>
      <c r="C984" s="832" t="s">
        <v>589</v>
      </c>
      <c r="D984" s="832" t="s">
        <v>3266</v>
      </c>
      <c r="E984" s="832" t="s">
        <v>3269</v>
      </c>
      <c r="F984" s="832" t="s">
        <v>3318</v>
      </c>
      <c r="G984" s="832" t="s">
        <v>3319</v>
      </c>
      <c r="H984" s="849">
        <v>17</v>
      </c>
      <c r="I984" s="849">
        <v>3173.34</v>
      </c>
      <c r="J984" s="832"/>
      <c r="K984" s="832">
        <v>186.66705882352943</v>
      </c>
      <c r="L984" s="849"/>
      <c r="M984" s="849"/>
      <c r="N984" s="832"/>
      <c r="O984" s="832"/>
      <c r="P984" s="849"/>
      <c r="Q984" s="849"/>
      <c r="R984" s="837"/>
      <c r="S984" s="850"/>
    </row>
    <row r="985" spans="1:19" ht="14.4" customHeight="1" x14ac:dyDescent="0.3">
      <c r="A985" s="831"/>
      <c r="B985" s="832" t="s">
        <v>3397</v>
      </c>
      <c r="C985" s="832" t="s">
        <v>589</v>
      </c>
      <c r="D985" s="832" t="s">
        <v>3266</v>
      </c>
      <c r="E985" s="832" t="s">
        <v>3269</v>
      </c>
      <c r="F985" s="832" t="s">
        <v>3320</v>
      </c>
      <c r="G985" s="832" t="s">
        <v>3321</v>
      </c>
      <c r="H985" s="849">
        <v>33</v>
      </c>
      <c r="I985" s="849">
        <v>19250.010000000002</v>
      </c>
      <c r="J985" s="832"/>
      <c r="K985" s="832">
        <v>583.3336363636364</v>
      </c>
      <c r="L985" s="849"/>
      <c r="M985" s="849"/>
      <c r="N985" s="832"/>
      <c r="O985" s="832"/>
      <c r="P985" s="849"/>
      <c r="Q985" s="849"/>
      <c r="R985" s="837"/>
      <c r="S985" s="850"/>
    </row>
    <row r="986" spans="1:19" ht="14.4" customHeight="1" x14ac:dyDescent="0.3">
      <c r="A986" s="831"/>
      <c r="B986" s="832" t="s">
        <v>3397</v>
      </c>
      <c r="C986" s="832" t="s">
        <v>589</v>
      </c>
      <c r="D986" s="832" t="s">
        <v>3266</v>
      </c>
      <c r="E986" s="832" t="s">
        <v>3269</v>
      </c>
      <c r="F986" s="832" t="s">
        <v>3322</v>
      </c>
      <c r="G986" s="832" t="s">
        <v>3323</v>
      </c>
      <c r="H986" s="849">
        <v>1</v>
      </c>
      <c r="I986" s="849">
        <v>466.67</v>
      </c>
      <c r="J986" s="832"/>
      <c r="K986" s="832">
        <v>466.67</v>
      </c>
      <c r="L986" s="849"/>
      <c r="M986" s="849"/>
      <c r="N986" s="832"/>
      <c r="O986" s="832"/>
      <c r="P986" s="849"/>
      <c r="Q986" s="849"/>
      <c r="R986" s="837"/>
      <c r="S986" s="850"/>
    </row>
    <row r="987" spans="1:19" ht="14.4" customHeight="1" x14ac:dyDescent="0.3">
      <c r="A987" s="831"/>
      <c r="B987" s="832" t="s">
        <v>3397</v>
      </c>
      <c r="C987" s="832" t="s">
        <v>589</v>
      </c>
      <c r="D987" s="832" t="s">
        <v>3266</v>
      </c>
      <c r="E987" s="832" t="s">
        <v>3269</v>
      </c>
      <c r="F987" s="832" t="s">
        <v>3327</v>
      </c>
      <c r="G987" s="832" t="s">
        <v>3328</v>
      </c>
      <c r="H987" s="849">
        <v>50</v>
      </c>
      <c r="I987" s="849">
        <v>2500</v>
      </c>
      <c r="J987" s="832"/>
      <c r="K987" s="832">
        <v>50</v>
      </c>
      <c r="L987" s="849"/>
      <c r="M987" s="849"/>
      <c r="N987" s="832"/>
      <c r="O987" s="832"/>
      <c r="P987" s="849"/>
      <c r="Q987" s="849"/>
      <c r="R987" s="837"/>
      <c r="S987" s="850"/>
    </row>
    <row r="988" spans="1:19" ht="14.4" customHeight="1" x14ac:dyDescent="0.3">
      <c r="A988" s="831"/>
      <c r="B988" s="832" t="s">
        <v>3397</v>
      </c>
      <c r="C988" s="832" t="s">
        <v>589</v>
      </c>
      <c r="D988" s="832" t="s">
        <v>3266</v>
      </c>
      <c r="E988" s="832" t="s">
        <v>3269</v>
      </c>
      <c r="F988" s="832" t="s">
        <v>3400</v>
      </c>
      <c r="G988" s="832" t="s">
        <v>3401</v>
      </c>
      <c r="H988" s="849">
        <v>3</v>
      </c>
      <c r="I988" s="849">
        <v>0</v>
      </c>
      <c r="J988" s="832"/>
      <c r="K988" s="832">
        <v>0</v>
      </c>
      <c r="L988" s="849"/>
      <c r="M988" s="849"/>
      <c r="N988" s="832"/>
      <c r="O988" s="832"/>
      <c r="P988" s="849"/>
      <c r="Q988" s="849"/>
      <c r="R988" s="837"/>
      <c r="S988" s="850"/>
    </row>
    <row r="989" spans="1:19" ht="14.4" customHeight="1" x14ac:dyDescent="0.3">
      <c r="A989" s="831"/>
      <c r="B989" s="832" t="s">
        <v>3397</v>
      </c>
      <c r="C989" s="832" t="s">
        <v>589</v>
      </c>
      <c r="D989" s="832" t="s">
        <v>3266</v>
      </c>
      <c r="E989" s="832" t="s">
        <v>3269</v>
      </c>
      <c r="F989" s="832" t="s">
        <v>3344</v>
      </c>
      <c r="G989" s="832" t="s">
        <v>3345</v>
      </c>
      <c r="H989" s="849">
        <v>222</v>
      </c>
      <c r="I989" s="849">
        <v>0</v>
      </c>
      <c r="J989" s="832"/>
      <c r="K989" s="832">
        <v>0</v>
      </c>
      <c r="L989" s="849"/>
      <c r="M989" s="849"/>
      <c r="N989" s="832"/>
      <c r="O989" s="832"/>
      <c r="P989" s="849"/>
      <c r="Q989" s="849"/>
      <c r="R989" s="837"/>
      <c r="S989" s="850"/>
    </row>
    <row r="990" spans="1:19" ht="14.4" customHeight="1" x14ac:dyDescent="0.3">
      <c r="A990" s="831"/>
      <c r="B990" s="832" t="s">
        <v>3397</v>
      </c>
      <c r="C990" s="832" t="s">
        <v>589</v>
      </c>
      <c r="D990" s="832" t="s">
        <v>3266</v>
      </c>
      <c r="E990" s="832" t="s">
        <v>3269</v>
      </c>
      <c r="F990" s="832" t="s">
        <v>3354</v>
      </c>
      <c r="G990" s="832" t="s">
        <v>3355</v>
      </c>
      <c r="H990" s="849">
        <v>64</v>
      </c>
      <c r="I990" s="849">
        <v>5688.9</v>
      </c>
      <c r="J990" s="832"/>
      <c r="K990" s="832">
        <v>88.889062499999994</v>
      </c>
      <c r="L990" s="849"/>
      <c r="M990" s="849"/>
      <c r="N990" s="832"/>
      <c r="O990" s="832"/>
      <c r="P990" s="849"/>
      <c r="Q990" s="849"/>
      <c r="R990" s="837"/>
      <c r="S990" s="850"/>
    </row>
    <row r="991" spans="1:19" ht="14.4" customHeight="1" x14ac:dyDescent="0.3">
      <c r="A991" s="831"/>
      <c r="B991" s="832" t="s">
        <v>3397</v>
      </c>
      <c r="C991" s="832" t="s">
        <v>589</v>
      </c>
      <c r="D991" s="832" t="s">
        <v>3266</v>
      </c>
      <c r="E991" s="832" t="s">
        <v>3269</v>
      </c>
      <c r="F991" s="832" t="s">
        <v>3358</v>
      </c>
      <c r="G991" s="832" t="s">
        <v>3359</v>
      </c>
      <c r="H991" s="849">
        <v>10</v>
      </c>
      <c r="I991" s="849">
        <v>966.67000000000007</v>
      </c>
      <c r="J991" s="832"/>
      <c r="K991" s="832">
        <v>96.667000000000002</v>
      </c>
      <c r="L991" s="849"/>
      <c r="M991" s="849"/>
      <c r="N991" s="832"/>
      <c r="O991" s="832"/>
      <c r="P991" s="849"/>
      <c r="Q991" s="849"/>
      <c r="R991" s="837"/>
      <c r="S991" s="850"/>
    </row>
    <row r="992" spans="1:19" ht="14.4" customHeight="1" x14ac:dyDescent="0.3">
      <c r="A992" s="831"/>
      <c r="B992" s="832" t="s">
        <v>3397</v>
      </c>
      <c r="C992" s="832" t="s">
        <v>589</v>
      </c>
      <c r="D992" s="832" t="s">
        <v>3266</v>
      </c>
      <c r="E992" s="832" t="s">
        <v>3269</v>
      </c>
      <c r="F992" s="832" t="s">
        <v>3368</v>
      </c>
      <c r="G992" s="832" t="s">
        <v>3369</v>
      </c>
      <c r="H992" s="849">
        <v>13</v>
      </c>
      <c r="I992" s="849">
        <v>1516.67</v>
      </c>
      <c r="J992" s="832"/>
      <c r="K992" s="832">
        <v>116.66692307692308</v>
      </c>
      <c r="L992" s="849"/>
      <c r="M992" s="849"/>
      <c r="N992" s="832"/>
      <c r="O992" s="832"/>
      <c r="P992" s="849"/>
      <c r="Q992" s="849"/>
      <c r="R992" s="837"/>
      <c r="S992" s="850"/>
    </row>
    <row r="993" spans="1:19" ht="14.4" customHeight="1" x14ac:dyDescent="0.3">
      <c r="A993" s="831"/>
      <c r="B993" s="832" t="s">
        <v>3397</v>
      </c>
      <c r="C993" s="832" t="s">
        <v>589</v>
      </c>
      <c r="D993" s="832" t="s">
        <v>3266</v>
      </c>
      <c r="E993" s="832" t="s">
        <v>3269</v>
      </c>
      <c r="F993" s="832" t="s">
        <v>3270</v>
      </c>
      <c r="G993" s="832" t="s">
        <v>3271</v>
      </c>
      <c r="H993" s="849">
        <v>229</v>
      </c>
      <c r="I993" s="849">
        <v>75061.119999999995</v>
      </c>
      <c r="J993" s="832"/>
      <c r="K993" s="832">
        <v>327.77781659388643</v>
      </c>
      <c r="L993" s="849"/>
      <c r="M993" s="849"/>
      <c r="N993" s="832"/>
      <c r="O993" s="832"/>
      <c r="P993" s="849"/>
      <c r="Q993" s="849"/>
      <c r="R993" s="837"/>
      <c r="S993" s="850"/>
    </row>
    <row r="994" spans="1:19" ht="14.4" customHeight="1" x14ac:dyDescent="0.3">
      <c r="A994" s="831"/>
      <c r="B994" s="832" t="s">
        <v>3397</v>
      </c>
      <c r="C994" s="832" t="s">
        <v>589</v>
      </c>
      <c r="D994" s="832" t="s">
        <v>1446</v>
      </c>
      <c r="E994" s="832" t="s">
        <v>3269</v>
      </c>
      <c r="F994" s="832" t="s">
        <v>3302</v>
      </c>
      <c r="G994" s="832" t="s">
        <v>3303</v>
      </c>
      <c r="H994" s="849"/>
      <c r="I994" s="849"/>
      <c r="J994" s="832"/>
      <c r="K994" s="832"/>
      <c r="L994" s="849">
        <v>10</v>
      </c>
      <c r="M994" s="849">
        <v>777.79</v>
      </c>
      <c r="N994" s="832">
        <v>1</v>
      </c>
      <c r="O994" s="832">
        <v>77.778999999999996</v>
      </c>
      <c r="P994" s="849">
        <v>12</v>
      </c>
      <c r="Q994" s="849">
        <v>933.33</v>
      </c>
      <c r="R994" s="837">
        <v>1.1999768575065251</v>
      </c>
      <c r="S994" s="850">
        <v>77.777500000000003</v>
      </c>
    </row>
    <row r="995" spans="1:19" ht="14.4" customHeight="1" x14ac:dyDescent="0.3">
      <c r="A995" s="831"/>
      <c r="B995" s="832" t="s">
        <v>3397</v>
      </c>
      <c r="C995" s="832" t="s">
        <v>589</v>
      </c>
      <c r="D995" s="832" t="s">
        <v>1446</v>
      </c>
      <c r="E995" s="832" t="s">
        <v>3269</v>
      </c>
      <c r="F995" s="832" t="s">
        <v>3306</v>
      </c>
      <c r="G995" s="832" t="s">
        <v>3307</v>
      </c>
      <c r="H995" s="849"/>
      <c r="I995" s="849"/>
      <c r="J995" s="832"/>
      <c r="K995" s="832"/>
      <c r="L995" s="849">
        <v>41</v>
      </c>
      <c r="M995" s="849">
        <v>4783.33</v>
      </c>
      <c r="N995" s="832">
        <v>1</v>
      </c>
      <c r="O995" s="832">
        <v>116.66658536585366</v>
      </c>
      <c r="P995" s="849">
        <v>150</v>
      </c>
      <c r="Q995" s="849">
        <v>17500</v>
      </c>
      <c r="R995" s="837">
        <v>3.6585391348704772</v>
      </c>
      <c r="S995" s="850">
        <v>116.66666666666667</v>
      </c>
    </row>
    <row r="996" spans="1:19" ht="14.4" customHeight="1" x14ac:dyDescent="0.3">
      <c r="A996" s="831"/>
      <c r="B996" s="832" t="s">
        <v>3397</v>
      </c>
      <c r="C996" s="832" t="s">
        <v>589</v>
      </c>
      <c r="D996" s="832" t="s">
        <v>1446</v>
      </c>
      <c r="E996" s="832" t="s">
        <v>3269</v>
      </c>
      <c r="F996" s="832" t="s">
        <v>3398</v>
      </c>
      <c r="G996" s="832" t="s">
        <v>3399</v>
      </c>
      <c r="H996" s="849"/>
      <c r="I996" s="849"/>
      <c r="J996" s="832"/>
      <c r="K996" s="832"/>
      <c r="L996" s="849"/>
      <c r="M996" s="849"/>
      <c r="N996" s="832"/>
      <c r="O996" s="832"/>
      <c r="P996" s="849">
        <v>0</v>
      </c>
      <c r="Q996" s="849">
        <v>0</v>
      </c>
      <c r="R996" s="837"/>
      <c r="S996" s="850"/>
    </row>
    <row r="997" spans="1:19" ht="14.4" customHeight="1" x14ac:dyDescent="0.3">
      <c r="A997" s="831"/>
      <c r="B997" s="832" t="s">
        <v>3397</v>
      </c>
      <c r="C997" s="832" t="s">
        <v>589</v>
      </c>
      <c r="D997" s="832" t="s">
        <v>1446</v>
      </c>
      <c r="E997" s="832" t="s">
        <v>3269</v>
      </c>
      <c r="F997" s="832" t="s">
        <v>3318</v>
      </c>
      <c r="G997" s="832" t="s">
        <v>3319</v>
      </c>
      <c r="H997" s="849"/>
      <c r="I997" s="849"/>
      <c r="J997" s="832"/>
      <c r="K997" s="832"/>
      <c r="L997" s="849">
        <v>25</v>
      </c>
      <c r="M997" s="849">
        <v>5277.77</v>
      </c>
      <c r="N997" s="832">
        <v>1</v>
      </c>
      <c r="O997" s="832">
        <v>211.11080000000001</v>
      </c>
      <c r="P997" s="849">
        <v>73</v>
      </c>
      <c r="Q997" s="849">
        <v>15411.119999999999</v>
      </c>
      <c r="R997" s="837">
        <v>2.9200059873772441</v>
      </c>
      <c r="S997" s="850">
        <v>211.11123287671231</v>
      </c>
    </row>
    <row r="998" spans="1:19" ht="14.4" customHeight="1" x14ac:dyDescent="0.3">
      <c r="A998" s="831"/>
      <c r="B998" s="832" t="s">
        <v>3397</v>
      </c>
      <c r="C998" s="832" t="s">
        <v>589</v>
      </c>
      <c r="D998" s="832" t="s">
        <v>1446</v>
      </c>
      <c r="E998" s="832" t="s">
        <v>3269</v>
      </c>
      <c r="F998" s="832" t="s">
        <v>3320</v>
      </c>
      <c r="G998" s="832" t="s">
        <v>3321</v>
      </c>
      <c r="H998" s="849"/>
      <c r="I998" s="849"/>
      <c r="J998" s="832"/>
      <c r="K998" s="832"/>
      <c r="L998" s="849">
        <v>3</v>
      </c>
      <c r="M998" s="849">
        <v>1750</v>
      </c>
      <c r="N998" s="832">
        <v>1</v>
      </c>
      <c r="O998" s="832">
        <v>583.33333333333337</v>
      </c>
      <c r="P998" s="849">
        <v>14</v>
      </c>
      <c r="Q998" s="849">
        <v>8166.66</v>
      </c>
      <c r="R998" s="837">
        <v>4.6666628571428568</v>
      </c>
      <c r="S998" s="850">
        <v>583.33285714285716</v>
      </c>
    </row>
    <row r="999" spans="1:19" ht="14.4" customHeight="1" x14ac:dyDescent="0.3">
      <c r="A999" s="831"/>
      <c r="B999" s="832" t="s">
        <v>3397</v>
      </c>
      <c r="C999" s="832" t="s">
        <v>589</v>
      </c>
      <c r="D999" s="832" t="s">
        <v>1446</v>
      </c>
      <c r="E999" s="832" t="s">
        <v>3269</v>
      </c>
      <c r="F999" s="832" t="s">
        <v>3322</v>
      </c>
      <c r="G999" s="832" t="s">
        <v>3323</v>
      </c>
      <c r="H999" s="849"/>
      <c r="I999" s="849"/>
      <c r="J999" s="832"/>
      <c r="K999" s="832"/>
      <c r="L999" s="849">
        <v>3</v>
      </c>
      <c r="M999" s="849">
        <v>1400</v>
      </c>
      <c r="N999" s="832">
        <v>1</v>
      </c>
      <c r="O999" s="832">
        <v>466.66666666666669</v>
      </c>
      <c r="P999" s="849">
        <v>17</v>
      </c>
      <c r="Q999" s="849">
        <v>7933.34</v>
      </c>
      <c r="R999" s="837">
        <v>5.666671428571429</v>
      </c>
      <c r="S999" s="850">
        <v>466.66705882352943</v>
      </c>
    </row>
    <row r="1000" spans="1:19" ht="14.4" customHeight="1" x14ac:dyDescent="0.3">
      <c r="A1000" s="831"/>
      <c r="B1000" s="832" t="s">
        <v>3397</v>
      </c>
      <c r="C1000" s="832" t="s">
        <v>589</v>
      </c>
      <c r="D1000" s="832" t="s">
        <v>1446</v>
      </c>
      <c r="E1000" s="832" t="s">
        <v>3269</v>
      </c>
      <c r="F1000" s="832" t="s">
        <v>3327</v>
      </c>
      <c r="G1000" s="832" t="s">
        <v>3328</v>
      </c>
      <c r="H1000" s="849"/>
      <c r="I1000" s="849"/>
      <c r="J1000" s="832"/>
      <c r="K1000" s="832"/>
      <c r="L1000" s="849">
        <v>3</v>
      </c>
      <c r="M1000" s="849">
        <v>150</v>
      </c>
      <c r="N1000" s="832">
        <v>1</v>
      </c>
      <c r="O1000" s="832">
        <v>50</v>
      </c>
      <c r="P1000" s="849">
        <v>335</v>
      </c>
      <c r="Q1000" s="849">
        <v>16750</v>
      </c>
      <c r="R1000" s="837">
        <v>111.66666666666667</v>
      </c>
      <c r="S1000" s="850">
        <v>50</v>
      </c>
    </row>
    <row r="1001" spans="1:19" ht="14.4" customHeight="1" x14ac:dyDescent="0.3">
      <c r="A1001" s="831"/>
      <c r="B1001" s="832" t="s">
        <v>3397</v>
      </c>
      <c r="C1001" s="832" t="s">
        <v>589</v>
      </c>
      <c r="D1001" s="832" t="s">
        <v>1446</v>
      </c>
      <c r="E1001" s="832" t="s">
        <v>3269</v>
      </c>
      <c r="F1001" s="832" t="s">
        <v>3400</v>
      </c>
      <c r="G1001" s="832" t="s">
        <v>3401</v>
      </c>
      <c r="H1001" s="849"/>
      <c r="I1001" s="849"/>
      <c r="J1001" s="832"/>
      <c r="K1001" s="832"/>
      <c r="L1001" s="849"/>
      <c r="M1001" s="849"/>
      <c r="N1001" s="832"/>
      <c r="O1001" s="832"/>
      <c r="P1001" s="849">
        <v>1</v>
      </c>
      <c r="Q1001" s="849">
        <v>0</v>
      </c>
      <c r="R1001" s="837"/>
      <c r="S1001" s="850">
        <v>0</v>
      </c>
    </row>
    <row r="1002" spans="1:19" ht="14.4" customHeight="1" x14ac:dyDescent="0.3">
      <c r="A1002" s="831"/>
      <c r="B1002" s="832" t="s">
        <v>3397</v>
      </c>
      <c r="C1002" s="832" t="s">
        <v>589</v>
      </c>
      <c r="D1002" s="832" t="s">
        <v>1446</v>
      </c>
      <c r="E1002" s="832" t="s">
        <v>3269</v>
      </c>
      <c r="F1002" s="832" t="s">
        <v>3344</v>
      </c>
      <c r="G1002" s="832" t="s">
        <v>3345</v>
      </c>
      <c r="H1002" s="849"/>
      <c r="I1002" s="849"/>
      <c r="J1002" s="832"/>
      <c r="K1002" s="832"/>
      <c r="L1002" s="849">
        <v>81</v>
      </c>
      <c r="M1002" s="849">
        <v>0</v>
      </c>
      <c r="N1002" s="832"/>
      <c r="O1002" s="832">
        <v>0</v>
      </c>
      <c r="P1002" s="849">
        <v>577</v>
      </c>
      <c r="Q1002" s="849">
        <v>0</v>
      </c>
      <c r="R1002" s="837"/>
      <c r="S1002" s="850">
        <v>0</v>
      </c>
    </row>
    <row r="1003" spans="1:19" ht="14.4" customHeight="1" x14ac:dyDescent="0.3">
      <c r="A1003" s="831"/>
      <c r="B1003" s="832" t="s">
        <v>3397</v>
      </c>
      <c r="C1003" s="832" t="s">
        <v>589</v>
      </c>
      <c r="D1003" s="832" t="s">
        <v>1446</v>
      </c>
      <c r="E1003" s="832" t="s">
        <v>3269</v>
      </c>
      <c r="F1003" s="832" t="s">
        <v>3354</v>
      </c>
      <c r="G1003" s="832" t="s">
        <v>3355</v>
      </c>
      <c r="H1003" s="849"/>
      <c r="I1003" s="849"/>
      <c r="J1003" s="832"/>
      <c r="K1003" s="832"/>
      <c r="L1003" s="849">
        <v>18</v>
      </c>
      <c r="M1003" s="849">
        <v>1699.99</v>
      </c>
      <c r="N1003" s="832">
        <v>1</v>
      </c>
      <c r="O1003" s="832">
        <v>94.443888888888893</v>
      </c>
      <c r="P1003" s="849">
        <v>188</v>
      </c>
      <c r="Q1003" s="849">
        <v>17755.55</v>
      </c>
      <c r="R1003" s="837">
        <v>10.444502614721262</v>
      </c>
      <c r="S1003" s="850">
        <v>94.444414893617022</v>
      </c>
    </row>
    <row r="1004" spans="1:19" ht="14.4" customHeight="1" x14ac:dyDescent="0.3">
      <c r="A1004" s="831"/>
      <c r="B1004" s="832" t="s">
        <v>3397</v>
      </c>
      <c r="C1004" s="832" t="s">
        <v>589</v>
      </c>
      <c r="D1004" s="832" t="s">
        <v>1446</v>
      </c>
      <c r="E1004" s="832" t="s">
        <v>3269</v>
      </c>
      <c r="F1004" s="832" t="s">
        <v>3358</v>
      </c>
      <c r="G1004" s="832" t="s">
        <v>3359</v>
      </c>
      <c r="H1004" s="849"/>
      <c r="I1004" s="849"/>
      <c r="J1004" s="832"/>
      <c r="K1004" s="832"/>
      <c r="L1004" s="849">
        <v>8</v>
      </c>
      <c r="M1004" s="849">
        <v>773.34</v>
      </c>
      <c r="N1004" s="832">
        <v>1</v>
      </c>
      <c r="O1004" s="832">
        <v>96.667500000000004</v>
      </c>
      <c r="P1004" s="849">
        <v>24</v>
      </c>
      <c r="Q1004" s="849">
        <v>2320</v>
      </c>
      <c r="R1004" s="837">
        <v>2.9999741381539815</v>
      </c>
      <c r="S1004" s="850">
        <v>96.666666666666671</v>
      </c>
    </row>
    <row r="1005" spans="1:19" ht="14.4" customHeight="1" x14ac:dyDescent="0.3">
      <c r="A1005" s="831"/>
      <c r="B1005" s="832" t="s">
        <v>3397</v>
      </c>
      <c r="C1005" s="832" t="s">
        <v>589</v>
      </c>
      <c r="D1005" s="832" t="s">
        <v>1446</v>
      </c>
      <c r="E1005" s="832" t="s">
        <v>3269</v>
      </c>
      <c r="F1005" s="832" t="s">
        <v>3368</v>
      </c>
      <c r="G1005" s="832" t="s">
        <v>3369</v>
      </c>
      <c r="H1005" s="849"/>
      <c r="I1005" s="849"/>
      <c r="J1005" s="832"/>
      <c r="K1005" s="832"/>
      <c r="L1005" s="849">
        <v>6</v>
      </c>
      <c r="M1005" s="849">
        <v>700</v>
      </c>
      <c r="N1005" s="832">
        <v>1</v>
      </c>
      <c r="O1005" s="832">
        <v>116.66666666666667</v>
      </c>
      <c r="P1005" s="849">
        <v>47</v>
      </c>
      <c r="Q1005" s="849">
        <v>5483.33</v>
      </c>
      <c r="R1005" s="837">
        <v>7.833328571428571</v>
      </c>
      <c r="S1005" s="850">
        <v>116.66659574468085</v>
      </c>
    </row>
    <row r="1006" spans="1:19" ht="14.4" customHeight="1" x14ac:dyDescent="0.3">
      <c r="A1006" s="831"/>
      <c r="B1006" s="832" t="s">
        <v>3397</v>
      </c>
      <c r="C1006" s="832" t="s">
        <v>589</v>
      </c>
      <c r="D1006" s="832" t="s">
        <v>1446</v>
      </c>
      <c r="E1006" s="832" t="s">
        <v>3269</v>
      </c>
      <c r="F1006" s="832" t="s">
        <v>3270</v>
      </c>
      <c r="G1006" s="832" t="s">
        <v>3271</v>
      </c>
      <c r="H1006" s="849"/>
      <c r="I1006" s="849"/>
      <c r="J1006" s="832"/>
      <c r="K1006" s="832"/>
      <c r="L1006" s="849">
        <v>84</v>
      </c>
      <c r="M1006" s="849">
        <v>28933.339999999997</v>
      </c>
      <c r="N1006" s="832">
        <v>1</v>
      </c>
      <c r="O1006" s="832">
        <v>344.44452380952379</v>
      </c>
      <c r="P1006" s="849">
        <v>595</v>
      </c>
      <c r="Q1006" s="849">
        <v>204944.44</v>
      </c>
      <c r="R1006" s="837">
        <v>7.0833315476194603</v>
      </c>
      <c r="S1006" s="850">
        <v>344.44443697478994</v>
      </c>
    </row>
    <row r="1007" spans="1:19" ht="14.4" customHeight="1" x14ac:dyDescent="0.3">
      <c r="A1007" s="831"/>
      <c r="B1007" s="832" t="s">
        <v>3397</v>
      </c>
      <c r="C1007" s="832" t="s">
        <v>589</v>
      </c>
      <c r="D1007" s="832" t="s">
        <v>1446</v>
      </c>
      <c r="E1007" s="832" t="s">
        <v>3269</v>
      </c>
      <c r="F1007" s="832" t="s">
        <v>3372</v>
      </c>
      <c r="G1007" s="832" t="s">
        <v>3373</v>
      </c>
      <c r="H1007" s="849"/>
      <c r="I1007" s="849"/>
      <c r="J1007" s="832"/>
      <c r="K1007" s="832"/>
      <c r="L1007" s="849"/>
      <c r="M1007" s="849"/>
      <c r="N1007" s="832"/>
      <c r="O1007" s="832"/>
      <c r="P1007" s="849">
        <v>0</v>
      </c>
      <c r="Q1007" s="849">
        <v>0</v>
      </c>
      <c r="R1007" s="837"/>
      <c r="S1007" s="850"/>
    </row>
    <row r="1008" spans="1:19" ht="14.4" customHeight="1" x14ac:dyDescent="0.3">
      <c r="A1008" s="831"/>
      <c r="B1008" s="832" t="s">
        <v>3397</v>
      </c>
      <c r="C1008" s="832" t="s">
        <v>589</v>
      </c>
      <c r="D1008" s="832" t="s">
        <v>1448</v>
      </c>
      <c r="E1008" s="832" t="s">
        <v>3269</v>
      </c>
      <c r="F1008" s="832" t="s">
        <v>3302</v>
      </c>
      <c r="G1008" s="832" t="s">
        <v>3303</v>
      </c>
      <c r="H1008" s="849"/>
      <c r="I1008" s="849"/>
      <c r="J1008" s="832"/>
      <c r="K1008" s="832"/>
      <c r="L1008" s="849"/>
      <c r="M1008" s="849"/>
      <c r="N1008" s="832"/>
      <c r="O1008" s="832"/>
      <c r="P1008" s="849">
        <v>45</v>
      </c>
      <c r="Q1008" s="849">
        <v>3500.01</v>
      </c>
      <c r="R1008" s="837"/>
      <c r="S1008" s="850">
        <v>77.778000000000006</v>
      </c>
    </row>
    <row r="1009" spans="1:19" ht="14.4" customHeight="1" x14ac:dyDescent="0.3">
      <c r="A1009" s="831"/>
      <c r="B1009" s="832" t="s">
        <v>3397</v>
      </c>
      <c r="C1009" s="832" t="s">
        <v>589</v>
      </c>
      <c r="D1009" s="832" t="s">
        <v>1448</v>
      </c>
      <c r="E1009" s="832" t="s">
        <v>3269</v>
      </c>
      <c r="F1009" s="832" t="s">
        <v>3306</v>
      </c>
      <c r="G1009" s="832" t="s">
        <v>3307</v>
      </c>
      <c r="H1009" s="849"/>
      <c r="I1009" s="849"/>
      <c r="J1009" s="832"/>
      <c r="K1009" s="832"/>
      <c r="L1009" s="849">
        <v>1</v>
      </c>
      <c r="M1009" s="849">
        <v>116.67</v>
      </c>
      <c r="N1009" s="832">
        <v>1</v>
      </c>
      <c r="O1009" s="832">
        <v>116.67</v>
      </c>
      <c r="P1009" s="849">
        <v>227</v>
      </c>
      <c r="Q1009" s="849">
        <v>26483.34</v>
      </c>
      <c r="R1009" s="837">
        <v>226.99357161223963</v>
      </c>
      <c r="S1009" s="850">
        <v>116.6666960352423</v>
      </c>
    </row>
    <row r="1010" spans="1:19" ht="14.4" customHeight="1" x14ac:dyDescent="0.3">
      <c r="A1010" s="831"/>
      <c r="B1010" s="832" t="s">
        <v>3397</v>
      </c>
      <c r="C1010" s="832" t="s">
        <v>589</v>
      </c>
      <c r="D1010" s="832" t="s">
        <v>1448</v>
      </c>
      <c r="E1010" s="832" t="s">
        <v>3269</v>
      </c>
      <c r="F1010" s="832" t="s">
        <v>3318</v>
      </c>
      <c r="G1010" s="832" t="s">
        <v>3319</v>
      </c>
      <c r="H1010" s="849"/>
      <c r="I1010" s="849"/>
      <c r="J1010" s="832"/>
      <c r="K1010" s="832"/>
      <c r="L1010" s="849"/>
      <c r="M1010" s="849"/>
      <c r="N1010" s="832"/>
      <c r="O1010" s="832"/>
      <c r="P1010" s="849">
        <v>32</v>
      </c>
      <c r="Q1010" s="849">
        <v>6755.5400000000009</v>
      </c>
      <c r="R1010" s="837"/>
      <c r="S1010" s="850">
        <v>211.11062500000003</v>
      </c>
    </row>
    <row r="1011" spans="1:19" ht="14.4" customHeight="1" x14ac:dyDescent="0.3">
      <c r="A1011" s="831"/>
      <c r="B1011" s="832" t="s">
        <v>3397</v>
      </c>
      <c r="C1011" s="832" t="s">
        <v>589</v>
      </c>
      <c r="D1011" s="832" t="s">
        <v>1448</v>
      </c>
      <c r="E1011" s="832" t="s">
        <v>3269</v>
      </c>
      <c r="F1011" s="832" t="s">
        <v>3320</v>
      </c>
      <c r="G1011" s="832" t="s">
        <v>3321</v>
      </c>
      <c r="H1011" s="849"/>
      <c r="I1011" s="849"/>
      <c r="J1011" s="832"/>
      <c r="K1011" s="832"/>
      <c r="L1011" s="849">
        <v>1</v>
      </c>
      <c r="M1011" s="849">
        <v>583.33000000000004</v>
      </c>
      <c r="N1011" s="832">
        <v>1</v>
      </c>
      <c r="O1011" s="832">
        <v>583.33000000000004</v>
      </c>
      <c r="P1011" s="849">
        <v>155</v>
      </c>
      <c r="Q1011" s="849">
        <v>90416.66</v>
      </c>
      <c r="R1011" s="837">
        <v>155.00087429071021</v>
      </c>
      <c r="S1011" s="850">
        <v>583.33329032258064</v>
      </c>
    </row>
    <row r="1012" spans="1:19" ht="14.4" customHeight="1" x14ac:dyDescent="0.3">
      <c r="A1012" s="831"/>
      <c r="B1012" s="832" t="s">
        <v>3397</v>
      </c>
      <c r="C1012" s="832" t="s">
        <v>589</v>
      </c>
      <c r="D1012" s="832" t="s">
        <v>1448</v>
      </c>
      <c r="E1012" s="832" t="s">
        <v>3269</v>
      </c>
      <c r="F1012" s="832" t="s">
        <v>3322</v>
      </c>
      <c r="G1012" s="832" t="s">
        <v>3323</v>
      </c>
      <c r="H1012" s="849"/>
      <c r="I1012" s="849"/>
      <c r="J1012" s="832"/>
      <c r="K1012" s="832"/>
      <c r="L1012" s="849"/>
      <c r="M1012" s="849"/>
      <c r="N1012" s="832"/>
      <c r="O1012" s="832"/>
      <c r="P1012" s="849">
        <v>17</v>
      </c>
      <c r="Q1012" s="849">
        <v>7933.33</v>
      </c>
      <c r="R1012" s="837"/>
      <c r="S1012" s="850">
        <v>466.66647058823531</v>
      </c>
    </row>
    <row r="1013" spans="1:19" ht="14.4" customHeight="1" x14ac:dyDescent="0.3">
      <c r="A1013" s="831"/>
      <c r="B1013" s="832" t="s">
        <v>3397</v>
      </c>
      <c r="C1013" s="832" t="s">
        <v>589</v>
      </c>
      <c r="D1013" s="832" t="s">
        <v>1448</v>
      </c>
      <c r="E1013" s="832" t="s">
        <v>3269</v>
      </c>
      <c r="F1013" s="832" t="s">
        <v>3324</v>
      </c>
      <c r="G1013" s="832" t="s">
        <v>3323</v>
      </c>
      <c r="H1013" s="849"/>
      <c r="I1013" s="849"/>
      <c r="J1013" s="832"/>
      <c r="K1013" s="832"/>
      <c r="L1013" s="849"/>
      <c r="M1013" s="849"/>
      <c r="N1013" s="832"/>
      <c r="O1013" s="832"/>
      <c r="P1013" s="849">
        <v>1</v>
      </c>
      <c r="Q1013" s="849">
        <v>1000</v>
      </c>
      <c r="R1013" s="837"/>
      <c r="S1013" s="850">
        <v>1000</v>
      </c>
    </row>
    <row r="1014" spans="1:19" ht="14.4" customHeight="1" x14ac:dyDescent="0.3">
      <c r="A1014" s="831"/>
      <c r="B1014" s="832" t="s">
        <v>3397</v>
      </c>
      <c r="C1014" s="832" t="s">
        <v>589</v>
      </c>
      <c r="D1014" s="832" t="s">
        <v>1448</v>
      </c>
      <c r="E1014" s="832" t="s">
        <v>3269</v>
      </c>
      <c r="F1014" s="832" t="s">
        <v>3327</v>
      </c>
      <c r="G1014" s="832" t="s">
        <v>3328</v>
      </c>
      <c r="H1014" s="849"/>
      <c r="I1014" s="849"/>
      <c r="J1014" s="832"/>
      <c r="K1014" s="832"/>
      <c r="L1014" s="849"/>
      <c r="M1014" s="849"/>
      <c r="N1014" s="832"/>
      <c r="O1014" s="832"/>
      <c r="P1014" s="849">
        <v>143</v>
      </c>
      <c r="Q1014" s="849">
        <v>7150</v>
      </c>
      <c r="R1014" s="837"/>
      <c r="S1014" s="850">
        <v>50</v>
      </c>
    </row>
    <row r="1015" spans="1:19" ht="14.4" customHeight="1" x14ac:dyDescent="0.3">
      <c r="A1015" s="831"/>
      <c r="B1015" s="832" t="s">
        <v>3397</v>
      </c>
      <c r="C1015" s="832" t="s">
        <v>589</v>
      </c>
      <c r="D1015" s="832" t="s">
        <v>1448</v>
      </c>
      <c r="E1015" s="832" t="s">
        <v>3269</v>
      </c>
      <c r="F1015" s="832" t="s">
        <v>3332</v>
      </c>
      <c r="G1015" s="832" t="s">
        <v>3333</v>
      </c>
      <c r="H1015" s="849"/>
      <c r="I1015" s="849"/>
      <c r="J1015" s="832"/>
      <c r="K1015" s="832"/>
      <c r="L1015" s="849"/>
      <c r="M1015" s="849"/>
      <c r="N1015" s="832"/>
      <c r="O1015" s="832"/>
      <c r="P1015" s="849">
        <v>3</v>
      </c>
      <c r="Q1015" s="849">
        <v>303.33</v>
      </c>
      <c r="R1015" s="837"/>
      <c r="S1015" s="850">
        <v>101.11</v>
      </c>
    </row>
    <row r="1016" spans="1:19" ht="14.4" customHeight="1" x14ac:dyDescent="0.3">
      <c r="A1016" s="831"/>
      <c r="B1016" s="832" t="s">
        <v>3397</v>
      </c>
      <c r="C1016" s="832" t="s">
        <v>589</v>
      </c>
      <c r="D1016" s="832" t="s">
        <v>1448</v>
      </c>
      <c r="E1016" s="832" t="s">
        <v>3269</v>
      </c>
      <c r="F1016" s="832" t="s">
        <v>3400</v>
      </c>
      <c r="G1016" s="832" t="s">
        <v>3401</v>
      </c>
      <c r="H1016" s="849"/>
      <c r="I1016" s="849"/>
      <c r="J1016" s="832"/>
      <c r="K1016" s="832"/>
      <c r="L1016" s="849"/>
      <c r="M1016" s="849"/>
      <c r="N1016" s="832"/>
      <c r="O1016" s="832"/>
      <c r="P1016" s="849">
        <v>4</v>
      </c>
      <c r="Q1016" s="849">
        <v>0</v>
      </c>
      <c r="R1016" s="837"/>
      <c r="S1016" s="850">
        <v>0</v>
      </c>
    </row>
    <row r="1017" spans="1:19" ht="14.4" customHeight="1" x14ac:dyDescent="0.3">
      <c r="A1017" s="831"/>
      <c r="B1017" s="832" t="s">
        <v>3397</v>
      </c>
      <c r="C1017" s="832" t="s">
        <v>589</v>
      </c>
      <c r="D1017" s="832" t="s">
        <v>1448</v>
      </c>
      <c r="E1017" s="832" t="s">
        <v>3269</v>
      </c>
      <c r="F1017" s="832" t="s">
        <v>3344</v>
      </c>
      <c r="G1017" s="832" t="s">
        <v>3345</v>
      </c>
      <c r="H1017" s="849"/>
      <c r="I1017" s="849"/>
      <c r="J1017" s="832"/>
      <c r="K1017" s="832"/>
      <c r="L1017" s="849"/>
      <c r="M1017" s="849"/>
      <c r="N1017" s="832"/>
      <c r="O1017" s="832"/>
      <c r="P1017" s="849">
        <v>744</v>
      </c>
      <c r="Q1017" s="849">
        <v>0</v>
      </c>
      <c r="R1017" s="837"/>
      <c r="S1017" s="850">
        <v>0</v>
      </c>
    </row>
    <row r="1018" spans="1:19" ht="14.4" customHeight="1" x14ac:dyDescent="0.3">
      <c r="A1018" s="831"/>
      <c r="B1018" s="832" t="s">
        <v>3397</v>
      </c>
      <c r="C1018" s="832" t="s">
        <v>589</v>
      </c>
      <c r="D1018" s="832" t="s">
        <v>1448</v>
      </c>
      <c r="E1018" s="832" t="s">
        <v>3269</v>
      </c>
      <c r="F1018" s="832" t="s">
        <v>3354</v>
      </c>
      <c r="G1018" s="832" t="s">
        <v>3355</v>
      </c>
      <c r="H1018" s="849"/>
      <c r="I1018" s="849"/>
      <c r="J1018" s="832"/>
      <c r="K1018" s="832"/>
      <c r="L1018" s="849"/>
      <c r="M1018" s="849"/>
      <c r="N1018" s="832"/>
      <c r="O1018" s="832"/>
      <c r="P1018" s="849">
        <v>267</v>
      </c>
      <c r="Q1018" s="849">
        <v>25216.67</v>
      </c>
      <c r="R1018" s="837"/>
      <c r="S1018" s="850">
        <v>94.444456928838946</v>
      </c>
    </row>
    <row r="1019" spans="1:19" ht="14.4" customHeight="1" x14ac:dyDescent="0.3">
      <c r="A1019" s="831"/>
      <c r="B1019" s="832" t="s">
        <v>3397</v>
      </c>
      <c r="C1019" s="832" t="s">
        <v>589</v>
      </c>
      <c r="D1019" s="832" t="s">
        <v>1448</v>
      </c>
      <c r="E1019" s="832" t="s">
        <v>3269</v>
      </c>
      <c r="F1019" s="832" t="s">
        <v>3358</v>
      </c>
      <c r="G1019" s="832" t="s">
        <v>3359</v>
      </c>
      <c r="H1019" s="849"/>
      <c r="I1019" s="849"/>
      <c r="J1019" s="832"/>
      <c r="K1019" s="832"/>
      <c r="L1019" s="849"/>
      <c r="M1019" s="849"/>
      <c r="N1019" s="832"/>
      <c r="O1019" s="832"/>
      <c r="P1019" s="849">
        <v>55</v>
      </c>
      <c r="Q1019" s="849">
        <v>5316.66</v>
      </c>
      <c r="R1019" s="837"/>
      <c r="S1019" s="850">
        <v>96.666545454545457</v>
      </c>
    </row>
    <row r="1020" spans="1:19" ht="14.4" customHeight="1" x14ac:dyDescent="0.3">
      <c r="A1020" s="831"/>
      <c r="B1020" s="832" t="s">
        <v>3397</v>
      </c>
      <c r="C1020" s="832" t="s">
        <v>589</v>
      </c>
      <c r="D1020" s="832" t="s">
        <v>1448</v>
      </c>
      <c r="E1020" s="832" t="s">
        <v>3269</v>
      </c>
      <c r="F1020" s="832" t="s">
        <v>3368</v>
      </c>
      <c r="G1020" s="832" t="s">
        <v>3369</v>
      </c>
      <c r="H1020" s="849"/>
      <c r="I1020" s="849"/>
      <c r="J1020" s="832"/>
      <c r="K1020" s="832"/>
      <c r="L1020" s="849"/>
      <c r="M1020" s="849"/>
      <c r="N1020" s="832"/>
      <c r="O1020" s="832"/>
      <c r="P1020" s="849">
        <v>17</v>
      </c>
      <c r="Q1020" s="849">
        <v>1983.34</v>
      </c>
      <c r="R1020" s="837"/>
      <c r="S1020" s="850">
        <v>116.6670588235294</v>
      </c>
    </row>
    <row r="1021" spans="1:19" ht="14.4" customHeight="1" x14ac:dyDescent="0.3">
      <c r="A1021" s="831"/>
      <c r="B1021" s="832" t="s">
        <v>3397</v>
      </c>
      <c r="C1021" s="832" t="s">
        <v>589</v>
      </c>
      <c r="D1021" s="832" t="s">
        <v>1448</v>
      </c>
      <c r="E1021" s="832" t="s">
        <v>3269</v>
      </c>
      <c r="F1021" s="832" t="s">
        <v>3270</v>
      </c>
      <c r="G1021" s="832" t="s">
        <v>3271</v>
      </c>
      <c r="H1021" s="849"/>
      <c r="I1021" s="849"/>
      <c r="J1021" s="832"/>
      <c r="K1021" s="832"/>
      <c r="L1021" s="849">
        <v>1</v>
      </c>
      <c r="M1021" s="849">
        <v>344.44</v>
      </c>
      <c r="N1021" s="832">
        <v>1</v>
      </c>
      <c r="O1021" s="832">
        <v>344.44</v>
      </c>
      <c r="P1021" s="849">
        <v>769</v>
      </c>
      <c r="Q1021" s="849">
        <v>264877.77</v>
      </c>
      <c r="R1021" s="837">
        <v>769.00990012774366</v>
      </c>
      <c r="S1021" s="850">
        <v>344.44443433029909</v>
      </c>
    </row>
    <row r="1022" spans="1:19" ht="14.4" customHeight="1" x14ac:dyDescent="0.3">
      <c r="A1022" s="831"/>
      <c r="B1022" s="832" t="s">
        <v>3397</v>
      </c>
      <c r="C1022" s="832" t="s">
        <v>589</v>
      </c>
      <c r="D1022" s="832" t="s">
        <v>1449</v>
      </c>
      <c r="E1022" s="832" t="s">
        <v>3269</v>
      </c>
      <c r="F1022" s="832" t="s">
        <v>3306</v>
      </c>
      <c r="G1022" s="832" t="s">
        <v>3307</v>
      </c>
      <c r="H1022" s="849">
        <v>1</v>
      </c>
      <c r="I1022" s="849">
        <v>111.11</v>
      </c>
      <c r="J1022" s="832"/>
      <c r="K1022" s="832">
        <v>111.11</v>
      </c>
      <c r="L1022" s="849"/>
      <c r="M1022" s="849"/>
      <c r="N1022" s="832"/>
      <c r="O1022" s="832"/>
      <c r="P1022" s="849"/>
      <c r="Q1022" s="849"/>
      <c r="R1022" s="837"/>
      <c r="S1022" s="850"/>
    </row>
    <row r="1023" spans="1:19" ht="14.4" customHeight="1" x14ac:dyDescent="0.3">
      <c r="A1023" s="831"/>
      <c r="B1023" s="832" t="s">
        <v>3397</v>
      </c>
      <c r="C1023" s="832" t="s">
        <v>589</v>
      </c>
      <c r="D1023" s="832" t="s">
        <v>1449</v>
      </c>
      <c r="E1023" s="832" t="s">
        <v>3269</v>
      </c>
      <c r="F1023" s="832" t="s">
        <v>3270</v>
      </c>
      <c r="G1023" s="832" t="s">
        <v>3271</v>
      </c>
      <c r="H1023" s="849">
        <v>1</v>
      </c>
      <c r="I1023" s="849">
        <v>327.78</v>
      </c>
      <c r="J1023" s="832"/>
      <c r="K1023" s="832">
        <v>327.78</v>
      </c>
      <c r="L1023" s="849"/>
      <c r="M1023" s="849"/>
      <c r="N1023" s="832"/>
      <c r="O1023" s="832"/>
      <c r="P1023" s="849"/>
      <c r="Q1023" s="849"/>
      <c r="R1023" s="837"/>
      <c r="S1023" s="850"/>
    </row>
    <row r="1024" spans="1:19" ht="14.4" customHeight="1" x14ac:dyDescent="0.3">
      <c r="A1024" s="831"/>
      <c r="B1024" s="832" t="s">
        <v>3397</v>
      </c>
      <c r="C1024" s="832" t="s">
        <v>589</v>
      </c>
      <c r="D1024" s="832" t="s">
        <v>1450</v>
      </c>
      <c r="E1024" s="832" t="s">
        <v>3269</v>
      </c>
      <c r="F1024" s="832" t="s">
        <v>3302</v>
      </c>
      <c r="G1024" s="832" t="s">
        <v>3303</v>
      </c>
      <c r="H1024" s="849"/>
      <c r="I1024" s="849"/>
      <c r="J1024" s="832"/>
      <c r="K1024" s="832"/>
      <c r="L1024" s="849">
        <v>83</v>
      </c>
      <c r="M1024" s="849">
        <v>6455.5500000000011</v>
      </c>
      <c r="N1024" s="832">
        <v>1</v>
      </c>
      <c r="O1024" s="832">
        <v>77.777710843373512</v>
      </c>
      <c r="P1024" s="849">
        <v>7</v>
      </c>
      <c r="Q1024" s="849">
        <v>544.45000000000005</v>
      </c>
      <c r="R1024" s="837">
        <v>8.4338282563065886E-2</v>
      </c>
      <c r="S1024" s="850">
        <v>77.778571428571439</v>
      </c>
    </row>
    <row r="1025" spans="1:19" ht="14.4" customHeight="1" x14ac:dyDescent="0.3">
      <c r="A1025" s="831"/>
      <c r="B1025" s="832" t="s">
        <v>3397</v>
      </c>
      <c r="C1025" s="832" t="s">
        <v>589</v>
      </c>
      <c r="D1025" s="832" t="s">
        <v>1450</v>
      </c>
      <c r="E1025" s="832" t="s">
        <v>3269</v>
      </c>
      <c r="F1025" s="832" t="s">
        <v>3306</v>
      </c>
      <c r="G1025" s="832" t="s">
        <v>3307</v>
      </c>
      <c r="H1025" s="849"/>
      <c r="I1025" s="849"/>
      <c r="J1025" s="832"/>
      <c r="K1025" s="832"/>
      <c r="L1025" s="849">
        <v>274</v>
      </c>
      <c r="M1025" s="849">
        <v>31966.67</v>
      </c>
      <c r="N1025" s="832">
        <v>1</v>
      </c>
      <c r="O1025" s="832">
        <v>116.66667883211679</v>
      </c>
      <c r="P1025" s="849">
        <v>30</v>
      </c>
      <c r="Q1025" s="849">
        <v>3500</v>
      </c>
      <c r="R1025" s="837">
        <v>0.1094890396778895</v>
      </c>
      <c r="S1025" s="850">
        <v>116.66666666666667</v>
      </c>
    </row>
    <row r="1026" spans="1:19" ht="14.4" customHeight="1" x14ac:dyDescent="0.3">
      <c r="A1026" s="831"/>
      <c r="B1026" s="832" t="s">
        <v>3397</v>
      </c>
      <c r="C1026" s="832" t="s">
        <v>589</v>
      </c>
      <c r="D1026" s="832" t="s">
        <v>1450</v>
      </c>
      <c r="E1026" s="832" t="s">
        <v>3269</v>
      </c>
      <c r="F1026" s="832" t="s">
        <v>3318</v>
      </c>
      <c r="G1026" s="832" t="s">
        <v>3319</v>
      </c>
      <c r="H1026" s="849"/>
      <c r="I1026" s="849"/>
      <c r="J1026" s="832"/>
      <c r="K1026" s="832"/>
      <c r="L1026" s="849">
        <v>121</v>
      </c>
      <c r="M1026" s="849">
        <v>25544.43</v>
      </c>
      <c r="N1026" s="832">
        <v>1</v>
      </c>
      <c r="O1026" s="832">
        <v>211.1109917355372</v>
      </c>
      <c r="P1026" s="849">
        <v>12</v>
      </c>
      <c r="Q1026" s="849">
        <v>2533.3300000000004</v>
      </c>
      <c r="R1026" s="837">
        <v>9.917347930644764E-2</v>
      </c>
      <c r="S1026" s="850">
        <v>211.11083333333337</v>
      </c>
    </row>
    <row r="1027" spans="1:19" ht="14.4" customHeight="1" x14ac:dyDescent="0.3">
      <c r="A1027" s="831"/>
      <c r="B1027" s="832" t="s">
        <v>3397</v>
      </c>
      <c r="C1027" s="832" t="s">
        <v>589</v>
      </c>
      <c r="D1027" s="832" t="s">
        <v>1450</v>
      </c>
      <c r="E1027" s="832" t="s">
        <v>3269</v>
      </c>
      <c r="F1027" s="832" t="s">
        <v>3320</v>
      </c>
      <c r="G1027" s="832" t="s">
        <v>3321</v>
      </c>
      <c r="H1027" s="849"/>
      <c r="I1027" s="849"/>
      <c r="J1027" s="832"/>
      <c r="K1027" s="832"/>
      <c r="L1027" s="849">
        <v>10</v>
      </c>
      <c r="M1027" s="849">
        <v>5833.33</v>
      </c>
      <c r="N1027" s="832">
        <v>1</v>
      </c>
      <c r="O1027" s="832">
        <v>583.33299999999997</v>
      </c>
      <c r="P1027" s="849">
        <v>1</v>
      </c>
      <c r="Q1027" s="849">
        <v>583.33000000000004</v>
      </c>
      <c r="R1027" s="837">
        <v>9.9999485713991851E-2</v>
      </c>
      <c r="S1027" s="850">
        <v>583.33000000000004</v>
      </c>
    </row>
    <row r="1028" spans="1:19" ht="14.4" customHeight="1" x14ac:dyDescent="0.3">
      <c r="A1028" s="831"/>
      <c r="B1028" s="832" t="s">
        <v>3397</v>
      </c>
      <c r="C1028" s="832" t="s">
        <v>589</v>
      </c>
      <c r="D1028" s="832" t="s">
        <v>1450</v>
      </c>
      <c r="E1028" s="832" t="s">
        <v>3269</v>
      </c>
      <c r="F1028" s="832" t="s">
        <v>3322</v>
      </c>
      <c r="G1028" s="832" t="s">
        <v>3323</v>
      </c>
      <c r="H1028" s="849"/>
      <c r="I1028" s="849"/>
      <c r="J1028" s="832"/>
      <c r="K1028" s="832"/>
      <c r="L1028" s="849">
        <v>9</v>
      </c>
      <c r="M1028" s="849">
        <v>4200</v>
      </c>
      <c r="N1028" s="832">
        <v>1</v>
      </c>
      <c r="O1028" s="832">
        <v>466.66666666666669</v>
      </c>
      <c r="P1028" s="849">
        <v>1</v>
      </c>
      <c r="Q1028" s="849">
        <v>466.67</v>
      </c>
      <c r="R1028" s="837">
        <v>0.11111190476190476</v>
      </c>
      <c r="S1028" s="850">
        <v>466.67</v>
      </c>
    </row>
    <row r="1029" spans="1:19" ht="14.4" customHeight="1" x14ac:dyDescent="0.3">
      <c r="A1029" s="831"/>
      <c r="B1029" s="832" t="s">
        <v>3397</v>
      </c>
      <c r="C1029" s="832" t="s">
        <v>589</v>
      </c>
      <c r="D1029" s="832" t="s">
        <v>1450</v>
      </c>
      <c r="E1029" s="832" t="s">
        <v>3269</v>
      </c>
      <c r="F1029" s="832" t="s">
        <v>3327</v>
      </c>
      <c r="G1029" s="832" t="s">
        <v>3328</v>
      </c>
      <c r="H1029" s="849"/>
      <c r="I1029" s="849"/>
      <c r="J1029" s="832"/>
      <c r="K1029" s="832"/>
      <c r="L1029" s="849">
        <v>95</v>
      </c>
      <c r="M1029" s="849">
        <v>4750</v>
      </c>
      <c r="N1029" s="832">
        <v>1</v>
      </c>
      <c r="O1029" s="832">
        <v>50</v>
      </c>
      <c r="P1029" s="849">
        <v>2</v>
      </c>
      <c r="Q1029" s="849">
        <v>100</v>
      </c>
      <c r="R1029" s="837">
        <v>2.1052631578947368E-2</v>
      </c>
      <c r="S1029" s="850">
        <v>50</v>
      </c>
    </row>
    <row r="1030" spans="1:19" ht="14.4" customHeight="1" x14ac:dyDescent="0.3">
      <c r="A1030" s="831"/>
      <c r="B1030" s="832" t="s">
        <v>3397</v>
      </c>
      <c r="C1030" s="832" t="s">
        <v>589</v>
      </c>
      <c r="D1030" s="832" t="s">
        <v>1450</v>
      </c>
      <c r="E1030" s="832" t="s">
        <v>3269</v>
      </c>
      <c r="F1030" s="832" t="s">
        <v>3332</v>
      </c>
      <c r="G1030" s="832" t="s">
        <v>3333</v>
      </c>
      <c r="H1030" s="849"/>
      <c r="I1030" s="849"/>
      <c r="J1030" s="832"/>
      <c r="K1030" s="832"/>
      <c r="L1030" s="849">
        <v>2</v>
      </c>
      <c r="M1030" s="849">
        <v>202.22</v>
      </c>
      <c r="N1030" s="832">
        <v>1</v>
      </c>
      <c r="O1030" s="832">
        <v>101.11</v>
      </c>
      <c r="P1030" s="849"/>
      <c r="Q1030" s="849"/>
      <c r="R1030" s="837"/>
      <c r="S1030" s="850"/>
    </row>
    <row r="1031" spans="1:19" ht="14.4" customHeight="1" x14ac:dyDescent="0.3">
      <c r="A1031" s="831"/>
      <c r="B1031" s="832" t="s">
        <v>3397</v>
      </c>
      <c r="C1031" s="832" t="s">
        <v>589</v>
      </c>
      <c r="D1031" s="832" t="s">
        <v>1450</v>
      </c>
      <c r="E1031" s="832" t="s">
        <v>3269</v>
      </c>
      <c r="F1031" s="832" t="s">
        <v>3400</v>
      </c>
      <c r="G1031" s="832" t="s">
        <v>3401</v>
      </c>
      <c r="H1031" s="849"/>
      <c r="I1031" s="849"/>
      <c r="J1031" s="832"/>
      <c r="K1031" s="832"/>
      <c r="L1031" s="849">
        <v>1</v>
      </c>
      <c r="M1031" s="849">
        <v>0</v>
      </c>
      <c r="N1031" s="832"/>
      <c r="O1031" s="832">
        <v>0</v>
      </c>
      <c r="P1031" s="849"/>
      <c r="Q1031" s="849"/>
      <c r="R1031" s="837"/>
      <c r="S1031" s="850"/>
    </row>
    <row r="1032" spans="1:19" ht="14.4" customHeight="1" x14ac:dyDescent="0.3">
      <c r="A1032" s="831"/>
      <c r="B1032" s="832" t="s">
        <v>3397</v>
      </c>
      <c r="C1032" s="832" t="s">
        <v>589</v>
      </c>
      <c r="D1032" s="832" t="s">
        <v>1450</v>
      </c>
      <c r="E1032" s="832" t="s">
        <v>3269</v>
      </c>
      <c r="F1032" s="832" t="s">
        <v>3344</v>
      </c>
      <c r="G1032" s="832" t="s">
        <v>3345</v>
      </c>
      <c r="H1032" s="849"/>
      <c r="I1032" s="849"/>
      <c r="J1032" s="832"/>
      <c r="K1032" s="832"/>
      <c r="L1032" s="849">
        <v>516</v>
      </c>
      <c r="M1032" s="849">
        <v>0</v>
      </c>
      <c r="N1032" s="832"/>
      <c r="O1032" s="832">
        <v>0</v>
      </c>
      <c r="P1032" s="849">
        <v>44</v>
      </c>
      <c r="Q1032" s="849">
        <v>0</v>
      </c>
      <c r="R1032" s="837"/>
      <c r="S1032" s="850">
        <v>0</v>
      </c>
    </row>
    <row r="1033" spans="1:19" ht="14.4" customHeight="1" x14ac:dyDescent="0.3">
      <c r="A1033" s="831"/>
      <c r="B1033" s="832" t="s">
        <v>3397</v>
      </c>
      <c r="C1033" s="832" t="s">
        <v>589</v>
      </c>
      <c r="D1033" s="832" t="s">
        <v>1450</v>
      </c>
      <c r="E1033" s="832" t="s">
        <v>3269</v>
      </c>
      <c r="F1033" s="832" t="s">
        <v>3354</v>
      </c>
      <c r="G1033" s="832" t="s">
        <v>3355</v>
      </c>
      <c r="H1033" s="849"/>
      <c r="I1033" s="849"/>
      <c r="J1033" s="832"/>
      <c r="K1033" s="832"/>
      <c r="L1033" s="849">
        <v>172</v>
      </c>
      <c r="M1033" s="849">
        <v>16244.45</v>
      </c>
      <c r="N1033" s="832">
        <v>1</v>
      </c>
      <c r="O1033" s="832">
        <v>94.444476744186048</v>
      </c>
      <c r="P1033" s="849">
        <v>11</v>
      </c>
      <c r="Q1033" s="849">
        <v>1038.8799999999999</v>
      </c>
      <c r="R1033" s="837">
        <v>6.3952919304747155E-2</v>
      </c>
      <c r="S1033" s="850">
        <v>94.443636363636358</v>
      </c>
    </row>
    <row r="1034" spans="1:19" ht="14.4" customHeight="1" x14ac:dyDescent="0.3">
      <c r="A1034" s="831"/>
      <c r="B1034" s="832" t="s">
        <v>3397</v>
      </c>
      <c r="C1034" s="832" t="s">
        <v>589</v>
      </c>
      <c r="D1034" s="832" t="s">
        <v>1450</v>
      </c>
      <c r="E1034" s="832" t="s">
        <v>3269</v>
      </c>
      <c r="F1034" s="832" t="s">
        <v>3358</v>
      </c>
      <c r="G1034" s="832" t="s">
        <v>3359</v>
      </c>
      <c r="H1034" s="849"/>
      <c r="I1034" s="849"/>
      <c r="J1034" s="832"/>
      <c r="K1034" s="832"/>
      <c r="L1034" s="849">
        <v>55</v>
      </c>
      <c r="M1034" s="849">
        <v>5316.66</v>
      </c>
      <c r="N1034" s="832">
        <v>1</v>
      </c>
      <c r="O1034" s="832">
        <v>96.666545454545457</v>
      </c>
      <c r="P1034" s="849">
        <v>3</v>
      </c>
      <c r="Q1034" s="849">
        <v>290.01</v>
      </c>
      <c r="R1034" s="837">
        <v>5.4547403821196015E-2</v>
      </c>
      <c r="S1034" s="850">
        <v>96.67</v>
      </c>
    </row>
    <row r="1035" spans="1:19" ht="14.4" customHeight="1" x14ac:dyDescent="0.3">
      <c r="A1035" s="831"/>
      <c r="B1035" s="832" t="s">
        <v>3397</v>
      </c>
      <c r="C1035" s="832" t="s">
        <v>589</v>
      </c>
      <c r="D1035" s="832" t="s">
        <v>1450</v>
      </c>
      <c r="E1035" s="832" t="s">
        <v>3269</v>
      </c>
      <c r="F1035" s="832" t="s">
        <v>3368</v>
      </c>
      <c r="G1035" s="832" t="s">
        <v>3369</v>
      </c>
      <c r="H1035" s="849"/>
      <c r="I1035" s="849"/>
      <c r="J1035" s="832"/>
      <c r="K1035" s="832"/>
      <c r="L1035" s="849">
        <v>27</v>
      </c>
      <c r="M1035" s="849">
        <v>3150</v>
      </c>
      <c r="N1035" s="832">
        <v>1</v>
      </c>
      <c r="O1035" s="832">
        <v>116.66666666666667</v>
      </c>
      <c r="P1035" s="849">
        <v>2</v>
      </c>
      <c r="Q1035" s="849">
        <v>233.34</v>
      </c>
      <c r="R1035" s="837">
        <v>7.4076190476190476E-2</v>
      </c>
      <c r="S1035" s="850">
        <v>116.67</v>
      </c>
    </row>
    <row r="1036" spans="1:19" ht="14.4" customHeight="1" x14ac:dyDescent="0.3">
      <c r="A1036" s="831"/>
      <c r="B1036" s="832" t="s">
        <v>3397</v>
      </c>
      <c r="C1036" s="832" t="s">
        <v>589</v>
      </c>
      <c r="D1036" s="832" t="s">
        <v>1450</v>
      </c>
      <c r="E1036" s="832" t="s">
        <v>3269</v>
      </c>
      <c r="F1036" s="832" t="s">
        <v>3270</v>
      </c>
      <c r="G1036" s="832" t="s">
        <v>3271</v>
      </c>
      <c r="H1036" s="849"/>
      <c r="I1036" s="849"/>
      <c r="J1036" s="832"/>
      <c r="K1036" s="832"/>
      <c r="L1036" s="849">
        <v>530</v>
      </c>
      <c r="M1036" s="849">
        <v>182555.56</v>
      </c>
      <c r="N1036" s="832">
        <v>1</v>
      </c>
      <c r="O1036" s="832">
        <v>344.44445283018865</v>
      </c>
      <c r="P1036" s="849">
        <v>45</v>
      </c>
      <c r="Q1036" s="849">
        <v>15500.01</v>
      </c>
      <c r="R1036" s="837">
        <v>8.4905713088114107E-2</v>
      </c>
      <c r="S1036" s="850">
        <v>344.44466666666665</v>
      </c>
    </row>
    <row r="1037" spans="1:19" ht="14.4" customHeight="1" x14ac:dyDescent="0.3">
      <c r="A1037" s="831"/>
      <c r="B1037" s="832" t="s">
        <v>3397</v>
      </c>
      <c r="C1037" s="832" t="s">
        <v>589</v>
      </c>
      <c r="D1037" s="832" t="s">
        <v>1451</v>
      </c>
      <c r="E1037" s="832" t="s">
        <v>3269</v>
      </c>
      <c r="F1037" s="832" t="s">
        <v>3302</v>
      </c>
      <c r="G1037" s="832" t="s">
        <v>3303</v>
      </c>
      <c r="H1037" s="849">
        <v>83</v>
      </c>
      <c r="I1037" s="849">
        <v>6455.5499999999993</v>
      </c>
      <c r="J1037" s="832">
        <v>3.0740714285714281</v>
      </c>
      <c r="K1037" s="832">
        <v>77.777710843373484</v>
      </c>
      <c r="L1037" s="849">
        <v>27</v>
      </c>
      <c r="M1037" s="849">
        <v>2100</v>
      </c>
      <c r="N1037" s="832">
        <v>1</v>
      </c>
      <c r="O1037" s="832">
        <v>77.777777777777771</v>
      </c>
      <c r="P1037" s="849">
        <v>26</v>
      </c>
      <c r="Q1037" s="849">
        <v>2022.23</v>
      </c>
      <c r="R1037" s="837">
        <v>0.96296666666666664</v>
      </c>
      <c r="S1037" s="850">
        <v>77.778076923076924</v>
      </c>
    </row>
    <row r="1038" spans="1:19" ht="14.4" customHeight="1" x14ac:dyDescent="0.3">
      <c r="A1038" s="831"/>
      <c r="B1038" s="832" t="s">
        <v>3397</v>
      </c>
      <c r="C1038" s="832" t="s">
        <v>589</v>
      </c>
      <c r="D1038" s="832" t="s">
        <v>1451</v>
      </c>
      <c r="E1038" s="832" t="s">
        <v>3269</v>
      </c>
      <c r="F1038" s="832" t="s">
        <v>3306</v>
      </c>
      <c r="G1038" s="832" t="s">
        <v>3307</v>
      </c>
      <c r="H1038" s="849">
        <v>173</v>
      </c>
      <c r="I1038" s="849">
        <v>19222.22</v>
      </c>
      <c r="J1038" s="832">
        <v>2.3205908734772129</v>
      </c>
      <c r="K1038" s="832">
        <v>111.11109826589596</v>
      </c>
      <c r="L1038" s="849">
        <v>71</v>
      </c>
      <c r="M1038" s="849">
        <v>8283.33</v>
      </c>
      <c r="N1038" s="832">
        <v>1</v>
      </c>
      <c r="O1038" s="832">
        <v>116.66661971830986</v>
      </c>
      <c r="P1038" s="849">
        <v>54</v>
      </c>
      <c r="Q1038" s="849">
        <v>6300.01</v>
      </c>
      <c r="R1038" s="837">
        <v>0.76056489358748236</v>
      </c>
      <c r="S1038" s="850">
        <v>116.66685185185186</v>
      </c>
    </row>
    <row r="1039" spans="1:19" ht="14.4" customHeight="1" x14ac:dyDescent="0.3">
      <c r="A1039" s="831"/>
      <c r="B1039" s="832" t="s">
        <v>3397</v>
      </c>
      <c r="C1039" s="832" t="s">
        <v>589</v>
      </c>
      <c r="D1039" s="832" t="s">
        <v>1451</v>
      </c>
      <c r="E1039" s="832" t="s">
        <v>3269</v>
      </c>
      <c r="F1039" s="832" t="s">
        <v>3318</v>
      </c>
      <c r="G1039" s="832" t="s">
        <v>3319</v>
      </c>
      <c r="H1039" s="849">
        <v>110</v>
      </c>
      <c r="I1039" s="849">
        <v>20533.329999999998</v>
      </c>
      <c r="J1039" s="832">
        <v>2.0263141274249161</v>
      </c>
      <c r="K1039" s="832">
        <v>186.66663636363634</v>
      </c>
      <c r="L1039" s="849">
        <v>48</v>
      </c>
      <c r="M1039" s="849">
        <v>10133.34</v>
      </c>
      <c r="N1039" s="832">
        <v>1</v>
      </c>
      <c r="O1039" s="832">
        <v>211.11125000000001</v>
      </c>
      <c r="P1039" s="849">
        <v>35</v>
      </c>
      <c r="Q1039" s="849">
        <v>7388.8899999999994</v>
      </c>
      <c r="R1039" s="837">
        <v>0.72916629660112053</v>
      </c>
      <c r="S1039" s="850">
        <v>211.11114285714285</v>
      </c>
    </row>
    <row r="1040" spans="1:19" ht="14.4" customHeight="1" x14ac:dyDescent="0.3">
      <c r="A1040" s="831"/>
      <c r="B1040" s="832" t="s">
        <v>3397</v>
      </c>
      <c r="C1040" s="832" t="s">
        <v>589</v>
      </c>
      <c r="D1040" s="832" t="s">
        <v>1451</v>
      </c>
      <c r="E1040" s="832" t="s">
        <v>3269</v>
      </c>
      <c r="F1040" s="832" t="s">
        <v>3320</v>
      </c>
      <c r="G1040" s="832" t="s">
        <v>3321</v>
      </c>
      <c r="H1040" s="849">
        <v>17</v>
      </c>
      <c r="I1040" s="849">
        <v>9916.67</v>
      </c>
      <c r="J1040" s="832">
        <v>2.1250037500053574</v>
      </c>
      <c r="K1040" s="832">
        <v>583.33352941176474</v>
      </c>
      <c r="L1040" s="849">
        <v>8</v>
      </c>
      <c r="M1040" s="849">
        <v>4666.66</v>
      </c>
      <c r="N1040" s="832">
        <v>1</v>
      </c>
      <c r="O1040" s="832">
        <v>583.33249999999998</v>
      </c>
      <c r="P1040" s="849"/>
      <c r="Q1040" s="849"/>
      <c r="R1040" s="837"/>
      <c r="S1040" s="850"/>
    </row>
    <row r="1041" spans="1:19" ht="14.4" customHeight="1" x14ac:dyDescent="0.3">
      <c r="A1041" s="831"/>
      <c r="B1041" s="832" t="s">
        <v>3397</v>
      </c>
      <c r="C1041" s="832" t="s">
        <v>589</v>
      </c>
      <c r="D1041" s="832" t="s">
        <v>1451</v>
      </c>
      <c r="E1041" s="832" t="s">
        <v>3269</v>
      </c>
      <c r="F1041" s="832" t="s">
        <v>3322</v>
      </c>
      <c r="G1041" s="832" t="s">
        <v>3323</v>
      </c>
      <c r="H1041" s="849">
        <v>18</v>
      </c>
      <c r="I1041" s="849">
        <v>8400</v>
      </c>
      <c r="J1041" s="832">
        <v>3</v>
      </c>
      <c r="K1041" s="832">
        <v>466.66666666666669</v>
      </c>
      <c r="L1041" s="849">
        <v>6</v>
      </c>
      <c r="M1041" s="849">
        <v>2800</v>
      </c>
      <c r="N1041" s="832">
        <v>1</v>
      </c>
      <c r="O1041" s="832">
        <v>466.66666666666669</v>
      </c>
      <c r="P1041" s="849">
        <v>1</v>
      </c>
      <c r="Q1041" s="849">
        <v>466.67</v>
      </c>
      <c r="R1041" s="837">
        <v>0.16666785714285715</v>
      </c>
      <c r="S1041" s="850">
        <v>466.67</v>
      </c>
    </row>
    <row r="1042" spans="1:19" ht="14.4" customHeight="1" x14ac:dyDescent="0.3">
      <c r="A1042" s="831"/>
      <c r="B1042" s="832" t="s">
        <v>3397</v>
      </c>
      <c r="C1042" s="832" t="s">
        <v>589</v>
      </c>
      <c r="D1042" s="832" t="s">
        <v>1451</v>
      </c>
      <c r="E1042" s="832" t="s">
        <v>3269</v>
      </c>
      <c r="F1042" s="832" t="s">
        <v>3327</v>
      </c>
      <c r="G1042" s="832" t="s">
        <v>3328</v>
      </c>
      <c r="H1042" s="849">
        <v>98</v>
      </c>
      <c r="I1042" s="849">
        <v>4900</v>
      </c>
      <c r="J1042" s="832">
        <v>4.2608695652173916</v>
      </c>
      <c r="K1042" s="832">
        <v>50</v>
      </c>
      <c r="L1042" s="849">
        <v>23</v>
      </c>
      <c r="M1042" s="849">
        <v>1150</v>
      </c>
      <c r="N1042" s="832">
        <v>1</v>
      </c>
      <c r="O1042" s="832">
        <v>50</v>
      </c>
      <c r="P1042" s="849">
        <v>43</v>
      </c>
      <c r="Q1042" s="849">
        <v>2150</v>
      </c>
      <c r="R1042" s="837">
        <v>1.8695652173913044</v>
      </c>
      <c r="S1042" s="850">
        <v>50</v>
      </c>
    </row>
    <row r="1043" spans="1:19" ht="14.4" customHeight="1" x14ac:dyDescent="0.3">
      <c r="A1043" s="831"/>
      <c r="B1043" s="832" t="s">
        <v>3397</v>
      </c>
      <c r="C1043" s="832" t="s">
        <v>589</v>
      </c>
      <c r="D1043" s="832" t="s">
        <v>1451</v>
      </c>
      <c r="E1043" s="832" t="s">
        <v>3269</v>
      </c>
      <c r="F1043" s="832" t="s">
        <v>3332</v>
      </c>
      <c r="G1043" s="832" t="s">
        <v>3333</v>
      </c>
      <c r="H1043" s="849">
        <v>1</v>
      </c>
      <c r="I1043" s="849">
        <v>101.11</v>
      </c>
      <c r="J1043" s="832"/>
      <c r="K1043" s="832">
        <v>101.11</v>
      </c>
      <c r="L1043" s="849"/>
      <c r="M1043" s="849"/>
      <c r="N1043" s="832"/>
      <c r="O1043" s="832"/>
      <c r="P1043" s="849"/>
      <c r="Q1043" s="849"/>
      <c r="R1043" s="837"/>
      <c r="S1043" s="850"/>
    </row>
    <row r="1044" spans="1:19" ht="14.4" customHeight="1" x14ac:dyDescent="0.3">
      <c r="A1044" s="831"/>
      <c r="B1044" s="832" t="s">
        <v>3397</v>
      </c>
      <c r="C1044" s="832" t="s">
        <v>589</v>
      </c>
      <c r="D1044" s="832" t="s">
        <v>1451</v>
      </c>
      <c r="E1044" s="832" t="s">
        <v>3269</v>
      </c>
      <c r="F1044" s="832" t="s">
        <v>3400</v>
      </c>
      <c r="G1044" s="832" t="s">
        <v>3401</v>
      </c>
      <c r="H1044" s="849">
        <v>8</v>
      </c>
      <c r="I1044" s="849">
        <v>0</v>
      </c>
      <c r="J1044" s="832"/>
      <c r="K1044" s="832">
        <v>0</v>
      </c>
      <c r="L1044" s="849"/>
      <c r="M1044" s="849"/>
      <c r="N1044" s="832"/>
      <c r="O1044" s="832"/>
      <c r="P1044" s="849"/>
      <c r="Q1044" s="849"/>
      <c r="R1044" s="837"/>
      <c r="S1044" s="850"/>
    </row>
    <row r="1045" spans="1:19" ht="14.4" customHeight="1" x14ac:dyDescent="0.3">
      <c r="A1045" s="831"/>
      <c r="B1045" s="832" t="s">
        <v>3397</v>
      </c>
      <c r="C1045" s="832" t="s">
        <v>589</v>
      </c>
      <c r="D1045" s="832" t="s">
        <v>1451</v>
      </c>
      <c r="E1045" s="832" t="s">
        <v>3269</v>
      </c>
      <c r="F1045" s="832" t="s">
        <v>3344</v>
      </c>
      <c r="G1045" s="832" t="s">
        <v>3345</v>
      </c>
      <c r="H1045" s="849">
        <v>547</v>
      </c>
      <c r="I1045" s="849">
        <v>0</v>
      </c>
      <c r="J1045" s="832"/>
      <c r="K1045" s="832">
        <v>0</v>
      </c>
      <c r="L1045" s="849">
        <v>170</v>
      </c>
      <c r="M1045" s="849">
        <v>0</v>
      </c>
      <c r="N1045" s="832"/>
      <c r="O1045" s="832">
        <v>0</v>
      </c>
      <c r="P1045" s="849">
        <v>152</v>
      </c>
      <c r="Q1045" s="849">
        <v>0</v>
      </c>
      <c r="R1045" s="837"/>
      <c r="S1045" s="850">
        <v>0</v>
      </c>
    </row>
    <row r="1046" spans="1:19" ht="14.4" customHeight="1" x14ac:dyDescent="0.3">
      <c r="A1046" s="831"/>
      <c r="B1046" s="832" t="s">
        <v>3397</v>
      </c>
      <c r="C1046" s="832" t="s">
        <v>589</v>
      </c>
      <c r="D1046" s="832" t="s">
        <v>1451</v>
      </c>
      <c r="E1046" s="832" t="s">
        <v>3269</v>
      </c>
      <c r="F1046" s="832" t="s">
        <v>3354</v>
      </c>
      <c r="G1046" s="832" t="s">
        <v>3355</v>
      </c>
      <c r="H1046" s="849">
        <v>188</v>
      </c>
      <c r="I1046" s="849">
        <v>16711.099999999999</v>
      </c>
      <c r="J1046" s="832">
        <v>2.999012957180287</v>
      </c>
      <c r="K1046" s="832">
        <v>88.88882978723403</v>
      </c>
      <c r="L1046" s="849">
        <v>59</v>
      </c>
      <c r="M1046" s="849">
        <v>5572.2000000000007</v>
      </c>
      <c r="N1046" s="832">
        <v>1</v>
      </c>
      <c r="O1046" s="832">
        <v>94.444067796610184</v>
      </c>
      <c r="P1046" s="849">
        <v>39</v>
      </c>
      <c r="Q1046" s="849">
        <v>3683.34</v>
      </c>
      <c r="R1046" s="837">
        <v>0.66102078173791312</v>
      </c>
      <c r="S1046" s="850">
        <v>94.444615384615389</v>
      </c>
    </row>
    <row r="1047" spans="1:19" ht="14.4" customHeight="1" x14ac:dyDescent="0.3">
      <c r="A1047" s="831"/>
      <c r="B1047" s="832" t="s">
        <v>3397</v>
      </c>
      <c r="C1047" s="832" t="s">
        <v>589</v>
      </c>
      <c r="D1047" s="832" t="s">
        <v>1451</v>
      </c>
      <c r="E1047" s="832" t="s">
        <v>3269</v>
      </c>
      <c r="F1047" s="832" t="s">
        <v>3358</v>
      </c>
      <c r="G1047" s="832" t="s">
        <v>3359</v>
      </c>
      <c r="H1047" s="849">
        <v>36</v>
      </c>
      <c r="I1047" s="849">
        <v>3480.01</v>
      </c>
      <c r="J1047" s="832">
        <v>6.0000172413793109</v>
      </c>
      <c r="K1047" s="832">
        <v>96.666944444444454</v>
      </c>
      <c r="L1047" s="849">
        <v>6</v>
      </c>
      <c r="M1047" s="849">
        <v>580</v>
      </c>
      <c r="N1047" s="832">
        <v>1</v>
      </c>
      <c r="O1047" s="832">
        <v>96.666666666666671</v>
      </c>
      <c r="P1047" s="849">
        <v>5</v>
      </c>
      <c r="Q1047" s="849">
        <v>483.33000000000004</v>
      </c>
      <c r="R1047" s="837">
        <v>0.83332758620689662</v>
      </c>
      <c r="S1047" s="850">
        <v>96.666000000000011</v>
      </c>
    </row>
    <row r="1048" spans="1:19" ht="14.4" customHeight="1" x14ac:dyDescent="0.3">
      <c r="A1048" s="831"/>
      <c r="B1048" s="832" t="s">
        <v>3397</v>
      </c>
      <c r="C1048" s="832" t="s">
        <v>589</v>
      </c>
      <c r="D1048" s="832" t="s">
        <v>1451</v>
      </c>
      <c r="E1048" s="832" t="s">
        <v>3269</v>
      </c>
      <c r="F1048" s="832" t="s">
        <v>3368</v>
      </c>
      <c r="G1048" s="832" t="s">
        <v>3369</v>
      </c>
      <c r="H1048" s="849">
        <v>28</v>
      </c>
      <c r="I1048" s="849">
        <v>3266.66</v>
      </c>
      <c r="J1048" s="832">
        <v>3.5000053571619896</v>
      </c>
      <c r="K1048" s="832">
        <v>116.66642857142857</v>
      </c>
      <c r="L1048" s="849">
        <v>8</v>
      </c>
      <c r="M1048" s="849">
        <v>933.33</v>
      </c>
      <c r="N1048" s="832">
        <v>1</v>
      </c>
      <c r="O1048" s="832">
        <v>116.66625000000001</v>
      </c>
      <c r="P1048" s="849">
        <v>8</v>
      </c>
      <c r="Q1048" s="849">
        <v>933.33</v>
      </c>
      <c r="R1048" s="837">
        <v>1</v>
      </c>
      <c r="S1048" s="850">
        <v>116.66625000000001</v>
      </c>
    </row>
    <row r="1049" spans="1:19" ht="14.4" customHeight="1" x14ac:dyDescent="0.3">
      <c r="A1049" s="831"/>
      <c r="B1049" s="832" t="s">
        <v>3397</v>
      </c>
      <c r="C1049" s="832" t="s">
        <v>589</v>
      </c>
      <c r="D1049" s="832" t="s">
        <v>1451</v>
      </c>
      <c r="E1049" s="832" t="s">
        <v>3269</v>
      </c>
      <c r="F1049" s="832" t="s">
        <v>3270</v>
      </c>
      <c r="G1049" s="832" t="s">
        <v>3271</v>
      </c>
      <c r="H1049" s="849">
        <v>566</v>
      </c>
      <c r="I1049" s="849">
        <v>185522.22</v>
      </c>
      <c r="J1049" s="832">
        <v>3.0777878680999864</v>
      </c>
      <c r="K1049" s="832">
        <v>327.7777738515901</v>
      </c>
      <c r="L1049" s="849">
        <v>175</v>
      </c>
      <c r="M1049" s="849">
        <v>60277.78</v>
      </c>
      <c r="N1049" s="832">
        <v>1</v>
      </c>
      <c r="O1049" s="832">
        <v>344.44445714285712</v>
      </c>
      <c r="P1049" s="849">
        <v>159</v>
      </c>
      <c r="Q1049" s="849">
        <v>54766.66</v>
      </c>
      <c r="R1049" s="837">
        <v>0.90857128447663471</v>
      </c>
      <c r="S1049" s="850">
        <v>344.44440251572331</v>
      </c>
    </row>
    <row r="1050" spans="1:19" ht="14.4" customHeight="1" x14ac:dyDescent="0.3">
      <c r="A1050" s="831"/>
      <c r="B1050" s="832" t="s">
        <v>3397</v>
      </c>
      <c r="C1050" s="832" t="s">
        <v>589</v>
      </c>
      <c r="D1050" s="832" t="s">
        <v>1452</v>
      </c>
      <c r="E1050" s="832" t="s">
        <v>3269</v>
      </c>
      <c r="F1050" s="832" t="s">
        <v>3270</v>
      </c>
      <c r="G1050" s="832" t="s">
        <v>3271</v>
      </c>
      <c r="H1050" s="849">
        <v>2</v>
      </c>
      <c r="I1050" s="849">
        <v>655.56</v>
      </c>
      <c r="J1050" s="832"/>
      <c r="K1050" s="832">
        <v>327.78</v>
      </c>
      <c r="L1050" s="849"/>
      <c r="M1050" s="849"/>
      <c r="N1050" s="832"/>
      <c r="O1050" s="832"/>
      <c r="P1050" s="849"/>
      <c r="Q1050" s="849"/>
      <c r="R1050" s="837"/>
      <c r="S1050" s="850"/>
    </row>
    <row r="1051" spans="1:19" ht="14.4" customHeight="1" x14ac:dyDescent="0.3">
      <c r="A1051" s="831"/>
      <c r="B1051" s="832" t="s">
        <v>3397</v>
      </c>
      <c r="C1051" s="832" t="s">
        <v>589</v>
      </c>
      <c r="D1051" s="832" t="s">
        <v>1453</v>
      </c>
      <c r="E1051" s="832" t="s">
        <v>3269</v>
      </c>
      <c r="F1051" s="832" t="s">
        <v>3302</v>
      </c>
      <c r="G1051" s="832" t="s">
        <v>3303</v>
      </c>
      <c r="H1051" s="849">
        <v>59</v>
      </c>
      <c r="I1051" s="849">
        <v>4588.8900000000003</v>
      </c>
      <c r="J1051" s="832"/>
      <c r="K1051" s="832">
        <v>77.777796610169503</v>
      </c>
      <c r="L1051" s="849"/>
      <c r="M1051" s="849"/>
      <c r="N1051" s="832"/>
      <c r="O1051" s="832"/>
      <c r="P1051" s="849"/>
      <c r="Q1051" s="849"/>
      <c r="R1051" s="837"/>
      <c r="S1051" s="850"/>
    </row>
    <row r="1052" spans="1:19" ht="14.4" customHeight="1" x14ac:dyDescent="0.3">
      <c r="A1052" s="831"/>
      <c r="B1052" s="832" t="s">
        <v>3397</v>
      </c>
      <c r="C1052" s="832" t="s">
        <v>589</v>
      </c>
      <c r="D1052" s="832" t="s">
        <v>1453</v>
      </c>
      <c r="E1052" s="832" t="s">
        <v>3269</v>
      </c>
      <c r="F1052" s="832" t="s">
        <v>3306</v>
      </c>
      <c r="G1052" s="832" t="s">
        <v>3307</v>
      </c>
      <c r="H1052" s="849">
        <v>128</v>
      </c>
      <c r="I1052" s="849">
        <v>14222.220000000001</v>
      </c>
      <c r="J1052" s="832"/>
      <c r="K1052" s="832">
        <v>111.11109375000001</v>
      </c>
      <c r="L1052" s="849"/>
      <c r="M1052" s="849"/>
      <c r="N1052" s="832"/>
      <c r="O1052" s="832"/>
      <c r="P1052" s="849"/>
      <c r="Q1052" s="849"/>
      <c r="R1052" s="837"/>
      <c r="S1052" s="850"/>
    </row>
    <row r="1053" spans="1:19" ht="14.4" customHeight="1" x14ac:dyDescent="0.3">
      <c r="A1053" s="831"/>
      <c r="B1053" s="832" t="s">
        <v>3397</v>
      </c>
      <c r="C1053" s="832" t="s">
        <v>589</v>
      </c>
      <c r="D1053" s="832" t="s">
        <v>1453</v>
      </c>
      <c r="E1053" s="832" t="s">
        <v>3269</v>
      </c>
      <c r="F1053" s="832" t="s">
        <v>3318</v>
      </c>
      <c r="G1053" s="832" t="s">
        <v>3319</v>
      </c>
      <c r="H1053" s="849">
        <v>49</v>
      </c>
      <c r="I1053" s="849">
        <v>9146.66</v>
      </c>
      <c r="J1053" s="832"/>
      <c r="K1053" s="832">
        <v>186.66653061224488</v>
      </c>
      <c r="L1053" s="849"/>
      <c r="M1053" s="849"/>
      <c r="N1053" s="832"/>
      <c r="O1053" s="832"/>
      <c r="P1053" s="849"/>
      <c r="Q1053" s="849"/>
      <c r="R1053" s="837"/>
      <c r="S1053" s="850"/>
    </row>
    <row r="1054" spans="1:19" ht="14.4" customHeight="1" x14ac:dyDescent="0.3">
      <c r="A1054" s="831"/>
      <c r="B1054" s="832" t="s">
        <v>3397</v>
      </c>
      <c r="C1054" s="832" t="s">
        <v>589</v>
      </c>
      <c r="D1054" s="832" t="s">
        <v>1453</v>
      </c>
      <c r="E1054" s="832" t="s">
        <v>3269</v>
      </c>
      <c r="F1054" s="832" t="s">
        <v>3320</v>
      </c>
      <c r="G1054" s="832" t="s">
        <v>3321</v>
      </c>
      <c r="H1054" s="849">
        <v>61</v>
      </c>
      <c r="I1054" s="849">
        <v>35583.339999999997</v>
      </c>
      <c r="J1054" s="832"/>
      <c r="K1054" s="832">
        <v>583.33344262295077</v>
      </c>
      <c r="L1054" s="849"/>
      <c r="M1054" s="849"/>
      <c r="N1054" s="832"/>
      <c r="O1054" s="832"/>
      <c r="P1054" s="849"/>
      <c r="Q1054" s="849"/>
      <c r="R1054" s="837"/>
      <c r="S1054" s="850"/>
    </row>
    <row r="1055" spans="1:19" ht="14.4" customHeight="1" x14ac:dyDescent="0.3">
      <c r="A1055" s="831"/>
      <c r="B1055" s="832" t="s">
        <v>3397</v>
      </c>
      <c r="C1055" s="832" t="s">
        <v>589</v>
      </c>
      <c r="D1055" s="832" t="s">
        <v>1453</v>
      </c>
      <c r="E1055" s="832" t="s">
        <v>3269</v>
      </c>
      <c r="F1055" s="832" t="s">
        <v>3322</v>
      </c>
      <c r="G1055" s="832" t="s">
        <v>3323</v>
      </c>
      <c r="H1055" s="849">
        <v>9</v>
      </c>
      <c r="I1055" s="849">
        <v>4200</v>
      </c>
      <c r="J1055" s="832"/>
      <c r="K1055" s="832">
        <v>466.66666666666669</v>
      </c>
      <c r="L1055" s="849"/>
      <c r="M1055" s="849"/>
      <c r="N1055" s="832"/>
      <c r="O1055" s="832"/>
      <c r="P1055" s="849"/>
      <c r="Q1055" s="849"/>
      <c r="R1055" s="837"/>
      <c r="S1055" s="850"/>
    </row>
    <row r="1056" spans="1:19" ht="14.4" customHeight="1" x14ac:dyDescent="0.3">
      <c r="A1056" s="831"/>
      <c r="B1056" s="832" t="s">
        <v>3397</v>
      </c>
      <c r="C1056" s="832" t="s">
        <v>589</v>
      </c>
      <c r="D1056" s="832" t="s">
        <v>1453</v>
      </c>
      <c r="E1056" s="832" t="s">
        <v>3269</v>
      </c>
      <c r="F1056" s="832" t="s">
        <v>3327</v>
      </c>
      <c r="G1056" s="832" t="s">
        <v>3328</v>
      </c>
      <c r="H1056" s="849">
        <v>65</v>
      </c>
      <c r="I1056" s="849">
        <v>3250</v>
      </c>
      <c r="J1056" s="832"/>
      <c r="K1056" s="832">
        <v>50</v>
      </c>
      <c r="L1056" s="849"/>
      <c r="M1056" s="849"/>
      <c r="N1056" s="832"/>
      <c r="O1056" s="832"/>
      <c r="P1056" s="849"/>
      <c r="Q1056" s="849"/>
      <c r="R1056" s="837"/>
      <c r="S1056" s="850"/>
    </row>
    <row r="1057" spans="1:19" ht="14.4" customHeight="1" x14ac:dyDescent="0.3">
      <c r="A1057" s="831"/>
      <c r="B1057" s="832" t="s">
        <v>3397</v>
      </c>
      <c r="C1057" s="832" t="s">
        <v>589</v>
      </c>
      <c r="D1057" s="832" t="s">
        <v>1453</v>
      </c>
      <c r="E1057" s="832" t="s">
        <v>3269</v>
      </c>
      <c r="F1057" s="832" t="s">
        <v>3400</v>
      </c>
      <c r="G1057" s="832" t="s">
        <v>3401</v>
      </c>
      <c r="H1057" s="849">
        <v>5</v>
      </c>
      <c r="I1057" s="849">
        <v>0</v>
      </c>
      <c r="J1057" s="832"/>
      <c r="K1057" s="832">
        <v>0</v>
      </c>
      <c r="L1057" s="849"/>
      <c r="M1057" s="849"/>
      <c r="N1057" s="832"/>
      <c r="O1057" s="832"/>
      <c r="P1057" s="849"/>
      <c r="Q1057" s="849"/>
      <c r="R1057" s="837"/>
      <c r="S1057" s="850"/>
    </row>
    <row r="1058" spans="1:19" ht="14.4" customHeight="1" x14ac:dyDescent="0.3">
      <c r="A1058" s="831"/>
      <c r="B1058" s="832" t="s">
        <v>3397</v>
      </c>
      <c r="C1058" s="832" t="s">
        <v>589</v>
      </c>
      <c r="D1058" s="832" t="s">
        <v>1453</v>
      </c>
      <c r="E1058" s="832" t="s">
        <v>3269</v>
      </c>
      <c r="F1058" s="832" t="s">
        <v>3344</v>
      </c>
      <c r="G1058" s="832" t="s">
        <v>3345</v>
      </c>
      <c r="H1058" s="849">
        <v>370</v>
      </c>
      <c r="I1058" s="849">
        <v>0</v>
      </c>
      <c r="J1058" s="832"/>
      <c r="K1058" s="832">
        <v>0</v>
      </c>
      <c r="L1058" s="849"/>
      <c r="M1058" s="849"/>
      <c r="N1058" s="832"/>
      <c r="O1058" s="832"/>
      <c r="P1058" s="849"/>
      <c r="Q1058" s="849"/>
      <c r="R1058" s="837"/>
      <c r="S1058" s="850"/>
    </row>
    <row r="1059" spans="1:19" ht="14.4" customHeight="1" x14ac:dyDescent="0.3">
      <c r="A1059" s="831"/>
      <c r="B1059" s="832" t="s">
        <v>3397</v>
      </c>
      <c r="C1059" s="832" t="s">
        <v>589</v>
      </c>
      <c r="D1059" s="832" t="s">
        <v>1453</v>
      </c>
      <c r="E1059" s="832" t="s">
        <v>3269</v>
      </c>
      <c r="F1059" s="832" t="s">
        <v>3354</v>
      </c>
      <c r="G1059" s="832" t="s">
        <v>3355</v>
      </c>
      <c r="H1059" s="849">
        <v>143</v>
      </c>
      <c r="I1059" s="849">
        <v>12711.109999999999</v>
      </c>
      <c r="J1059" s="832"/>
      <c r="K1059" s="832">
        <v>88.888881118881116</v>
      </c>
      <c r="L1059" s="849"/>
      <c r="M1059" s="849"/>
      <c r="N1059" s="832"/>
      <c r="O1059" s="832"/>
      <c r="P1059" s="849"/>
      <c r="Q1059" s="849"/>
      <c r="R1059" s="837"/>
      <c r="S1059" s="850"/>
    </row>
    <row r="1060" spans="1:19" ht="14.4" customHeight="1" x14ac:dyDescent="0.3">
      <c r="A1060" s="831"/>
      <c r="B1060" s="832" t="s">
        <v>3397</v>
      </c>
      <c r="C1060" s="832" t="s">
        <v>589</v>
      </c>
      <c r="D1060" s="832" t="s">
        <v>1453</v>
      </c>
      <c r="E1060" s="832" t="s">
        <v>3269</v>
      </c>
      <c r="F1060" s="832" t="s">
        <v>3358</v>
      </c>
      <c r="G1060" s="832" t="s">
        <v>3359</v>
      </c>
      <c r="H1060" s="849">
        <v>32</v>
      </c>
      <c r="I1060" s="849">
        <v>3093.34</v>
      </c>
      <c r="J1060" s="832"/>
      <c r="K1060" s="832">
        <v>96.666875000000005</v>
      </c>
      <c r="L1060" s="849"/>
      <c r="M1060" s="849"/>
      <c r="N1060" s="832"/>
      <c r="O1060" s="832"/>
      <c r="P1060" s="849"/>
      <c r="Q1060" s="849"/>
      <c r="R1060" s="837"/>
      <c r="S1060" s="850"/>
    </row>
    <row r="1061" spans="1:19" ht="14.4" customHeight="1" x14ac:dyDescent="0.3">
      <c r="A1061" s="831"/>
      <c r="B1061" s="832" t="s">
        <v>3397</v>
      </c>
      <c r="C1061" s="832" t="s">
        <v>589</v>
      </c>
      <c r="D1061" s="832" t="s">
        <v>1453</v>
      </c>
      <c r="E1061" s="832" t="s">
        <v>3269</v>
      </c>
      <c r="F1061" s="832" t="s">
        <v>3364</v>
      </c>
      <c r="G1061" s="832" t="s">
        <v>3365</v>
      </c>
      <c r="H1061" s="849">
        <v>3</v>
      </c>
      <c r="I1061" s="849">
        <v>3849.99</v>
      </c>
      <c r="J1061" s="832"/>
      <c r="K1061" s="832">
        <v>1283.33</v>
      </c>
      <c r="L1061" s="849"/>
      <c r="M1061" s="849"/>
      <c r="N1061" s="832"/>
      <c r="O1061" s="832"/>
      <c r="P1061" s="849"/>
      <c r="Q1061" s="849"/>
      <c r="R1061" s="837"/>
      <c r="S1061" s="850"/>
    </row>
    <row r="1062" spans="1:19" ht="14.4" customHeight="1" x14ac:dyDescent="0.3">
      <c r="A1062" s="831"/>
      <c r="B1062" s="832" t="s">
        <v>3397</v>
      </c>
      <c r="C1062" s="832" t="s">
        <v>589</v>
      </c>
      <c r="D1062" s="832" t="s">
        <v>1453</v>
      </c>
      <c r="E1062" s="832" t="s">
        <v>3269</v>
      </c>
      <c r="F1062" s="832" t="s">
        <v>3368</v>
      </c>
      <c r="G1062" s="832" t="s">
        <v>3369</v>
      </c>
      <c r="H1062" s="849">
        <v>30</v>
      </c>
      <c r="I1062" s="849">
        <v>3500.01</v>
      </c>
      <c r="J1062" s="832"/>
      <c r="K1062" s="832">
        <v>116.667</v>
      </c>
      <c r="L1062" s="849"/>
      <c r="M1062" s="849"/>
      <c r="N1062" s="832"/>
      <c r="O1062" s="832"/>
      <c r="P1062" s="849"/>
      <c r="Q1062" s="849"/>
      <c r="R1062" s="837"/>
      <c r="S1062" s="850"/>
    </row>
    <row r="1063" spans="1:19" ht="14.4" customHeight="1" x14ac:dyDescent="0.3">
      <c r="A1063" s="831"/>
      <c r="B1063" s="832" t="s">
        <v>3397</v>
      </c>
      <c r="C1063" s="832" t="s">
        <v>589</v>
      </c>
      <c r="D1063" s="832" t="s">
        <v>1453</v>
      </c>
      <c r="E1063" s="832" t="s">
        <v>3269</v>
      </c>
      <c r="F1063" s="832" t="s">
        <v>3270</v>
      </c>
      <c r="G1063" s="832" t="s">
        <v>3271</v>
      </c>
      <c r="H1063" s="849">
        <v>382</v>
      </c>
      <c r="I1063" s="849">
        <v>125211.11</v>
      </c>
      <c r="J1063" s="832"/>
      <c r="K1063" s="832">
        <v>327.77777486910998</v>
      </c>
      <c r="L1063" s="849"/>
      <c r="M1063" s="849"/>
      <c r="N1063" s="832"/>
      <c r="O1063" s="832"/>
      <c r="P1063" s="849"/>
      <c r="Q1063" s="849"/>
      <c r="R1063" s="837"/>
      <c r="S1063" s="850"/>
    </row>
    <row r="1064" spans="1:19" ht="14.4" customHeight="1" x14ac:dyDescent="0.3">
      <c r="A1064" s="831"/>
      <c r="B1064" s="832" t="s">
        <v>3397</v>
      </c>
      <c r="C1064" s="832" t="s">
        <v>589</v>
      </c>
      <c r="D1064" s="832" t="s">
        <v>1442</v>
      </c>
      <c r="E1064" s="832" t="s">
        <v>3269</v>
      </c>
      <c r="F1064" s="832" t="s">
        <v>3302</v>
      </c>
      <c r="G1064" s="832" t="s">
        <v>3303</v>
      </c>
      <c r="H1064" s="849"/>
      <c r="I1064" s="849"/>
      <c r="J1064" s="832"/>
      <c r="K1064" s="832"/>
      <c r="L1064" s="849"/>
      <c r="M1064" s="849"/>
      <c r="N1064" s="832"/>
      <c r="O1064" s="832"/>
      <c r="P1064" s="849">
        <v>32</v>
      </c>
      <c r="Q1064" s="849">
        <v>2488.8900000000003</v>
      </c>
      <c r="R1064" s="837"/>
      <c r="S1064" s="850">
        <v>77.77781250000001</v>
      </c>
    </row>
    <row r="1065" spans="1:19" ht="14.4" customHeight="1" x14ac:dyDescent="0.3">
      <c r="A1065" s="831"/>
      <c r="B1065" s="832" t="s">
        <v>3397</v>
      </c>
      <c r="C1065" s="832" t="s">
        <v>589</v>
      </c>
      <c r="D1065" s="832" t="s">
        <v>1442</v>
      </c>
      <c r="E1065" s="832" t="s">
        <v>3269</v>
      </c>
      <c r="F1065" s="832" t="s">
        <v>3306</v>
      </c>
      <c r="G1065" s="832" t="s">
        <v>3307</v>
      </c>
      <c r="H1065" s="849"/>
      <c r="I1065" s="849"/>
      <c r="J1065" s="832"/>
      <c r="K1065" s="832"/>
      <c r="L1065" s="849"/>
      <c r="M1065" s="849"/>
      <c r="N1065" s="832"/>
      <c r="O1065" s="832"/>
      <c r="P1065" s="849">
        <v>153</v>
      </c>
      <c r="Q1065" s="849">
        <v>17849.989999999998</v>
      </c>
      <c r="R1065" s="837"/>
      <c r="S1065" s="850">
        <v>116.66660130718952</v>
      </c>
    </row>
    <row r="1066" spans="1:19" ht="14.4" customHeight="1" x14ac:dyDescent="0.3">
      <c r="A1066" s="831"/>
      <c r="B1066" s="832" t="s">
        <v>3397</v>
      </c>
      <c r="C1066" s="832" t="s">
        <v>589</v>
      </c>
      <c r="D1066" s="832" t="s">
        <v>1442</v>
      </c>
      <c r="E1066" s="832" t="s">
        <v>3269</v>
      </c>
      <c r="F1066" s="832" t="s">
        <v>3318</v>
      </c>
      <c r="G1066" s="832" t="s">
        <v>3319</v>
      </c>
      <c r="H1066" s="849"/>
      <c r="I1066" s="849"/>
      <c r="J1066" s="832"/>
      <c r="K1066" s="832"/>
      <c r="L1066" s="849"/>
      <c r="M1066" s="849"/>
      <c r="N1066" s="832"/>
      <c r="O1066" s="832"/>
      <c r="P1066" s="849">
        <v>117</v>
      </c>
      <c r="Q1066" s="849">
        <v>24699.999999999996</v>
      </c>
      <c r="R1066" s="837"/>
      <c r="S1066" s="850">
        <v>211.11111111111109</v>
      </c>
    </row>
    <row r="1067" spans="1:19" ht="14.4" customHeight="1" x14ac:dyDescent="0.3">
      <c r="A1067" s="831"/>
      <c r="B1067" s="832" t="s">
        <v>3397</v>
      </c>
      <c r="C1067" s="832" t="s">
        <v>589</v>
      </c>
      <c r="D1067" s="832" t="s">
        <v>1442</v>
      </c>
      <c r="E1067" s="832" t="s">
        <v>3269</v>
      </c>
      <c r="F1067" s="832" t="s">
        <v>3320</v>
      </c>
      <c r="G1067" s="832" t="s">
        <v>3321</v>
      </c>
      <c r="H1067" s="849"/>
      <c r="I1067" s="849"/>
      <c r="J1067" s="832"/>
      <c r="K1067" s="832"/>
      <c r="L1067" s="849"/>
      <c r="M1067" s="849"/>
      <c r="N1067" s="832"/>
      <c r="O1067" s="832"/>
      <c r="P1067" s="849">
        <v>12</v>
      </c>
      <c r="Q1067" s="849">
        <v>7000</v>
      </c>
      <c r="R1067" s="837"/>
      <c r="S1067" s="850">
        <v>583.33333333333337</v>
      </c>
    </row>
    <row r="1068" spans="1:19" ht="14.4" customHeight="1" x14ac:dyDescent="0.3">
      <c r="A1068" s="831"/>
      <c r="B1068" s="832" t="s">
        <v>3397</v>
      </c>
      <c r="C1068" s="832" t="s">
        <v>589</v>
      </c>
      <c r="D1068" s="832" t="s">
        <v>1442</v>
      </c>
      <c r="E1068" s="832" t="s">
        <v>3269</v>
      </c>
      <c r="F1068" s="832" t="s">
        <v>3322</v>
      </c>
      <c r="G1068" s="832" t="s">
        <v>3323</v>
      </c>
      <c r="H1068" s="849"/>
      <c r="I1068" s="849"/>
      <c r="J1068" s="832"/>
      <c r="K1068" s="832"/>
      <c r="L1068" s="849"/>
      <c r="M1068" s="849"/>
      <c r="N1068" s="832"/>
      <c r="O1068" s="832"/>
      <c r="P1068" s="849">
        <v>5</v>
      </c>
      <c r="Q1068" s="849">
        <v>2333.34</v>
      </c>
      <c r="R1068" s="837"/>
      <c r="S1068" s="850">
        <v>466.66800000000001</v>
      </c>
    </row>
    <row r="1069" spans="1:19" ht="14.4" customHeight="1" x14ac:dyDescent="0.3">
      <c r="A1069" s="831"/>
      <c r="B1069" s="832" t="s">
        <v>3397</v>
      </c>
      <c r="C1069" s="832" t="s">
        <v>589</v>
      </c>
      <c r="D1069" s="832" t="s">
        <v>1442</v>
      </c>
      <c r="E1069" s="832" t="s">
        <v>3269</v>
      </c>
      <c r="F1069" s="832" t="s">
        <v>3327</v>
      </c>
      <c r="G1069" s="832" t="s">
        <v>3328</v>
      </c>
      <c r="H1069" s="849"/>
      <c r="I1069" s="849"/>
      <c r="J1069" s="832"/>
      <c r="K1069" s="832"/>
      <c r="L1069" s="849"/>
      <c r="M1069" s="849"/>
      <c r="N1069" s="832"/>
      <c r="O1069" s="832"/>
      <c r="P1069" s="849">
        <v>73</v>
      </c>
      <c r="Q1069" s="849">
        <v>3650</v>
      </c>
      <c r="R1069" s="837"/>
      <c r="S1069" s="850">
        <v>50</v>
      </c>
    </row>
    <row r="1070" spans="1:19" ht="14.4" customHeight="1" x14ac:dyDescent="0.3">
      <c r="A1070" s="831"/>
      <c r="B1070" s="832" t="s">
        <v>3397</v>
      </c>
      <c r="C1070" s="832" t="s">
        <v>589</v>
      </c>
      <c r="D1070" s="832" t="s">
        <v>1442</v>
      </c>
      <c r="E1070" s="832" t="s">
        <v>3269</v>
      </c>
      <c r="F1070" s="832" t="s">
        <v>3344</v>
      </c>
      <c r="G1070" s="832" t="s">
        <v>3345</v>
      </c>
      <c r="H1070" s="849"/>
      <c r="I1070" s="849"/>
      <c r="J1070" s="832"/>
      <c r="K1070" s="832"/>
      <c r="L1070" s="849"/>
      <c r="M1070" s="849"/>
      <c r="N1070" s="832"/>
      <c r="O1070" s="832"/>
      <c r="P1070" s="849">
        <v>417</v>
      </c>
      <c r="Q1070" s="849">
        <v>0</v>
      </c>
      <c r="R1070" s="837"/>
      <c r="S1070" s="850">
        <v>0</v>
      </c>
    </row>
    <row r="1071" spans="1:19" ht="14.4" customHeight="1" x14ac:dyDescent="0.3">
      <c r="A1071" s="831"/>
      <c r="B1071" s="832" t="s">
        <v>3397</v>
      </c>
      <c r="C1071" s="832" t="s">
        <v>589</v>
      </c>
      <c r="D1071" s="832" t="s">
        <v>1442</v>
      </c>
      <c r="E1071" s="832" t="s">
        <v>3269</v>
      </c>
      <c r="F1071" s="832" t="s">
        <v>3346</v>
      </c>
      <c r="G1071" s="832" t="s">
        <v>3347</v>
      </c>
      <c r="H1071" s="849"/>
      <c r="I1071" s="849"/>
      <c r="J1071" s="832"/>
      <c r="K1071" s="832"/>
      <c r="L1071" s="849"/>
      <c r="M1071" s="849"/>
      <c r="N1071" s="832"/>
      <c r="O1071" s="832"/>
      <c r="P1071" s="849">
        <v>1</v>
      </c>
      <c r="Q1071" s="849">
        <v>58.89</v>
      </c>
      <c r="R1071" s="837"/>
      <c r="S1071" s="850">
        <v>58.89</v>
      </c>
    </row>
    <row r="1072" spans="1:19" ht="14.4" customHeight="1" x14ac:dyDescent="0.3">
      <c r="A1072" s="831"/>
      <c r="B1072" s="832" t="s">
        <v>3397</v>
      </c>
      <c r="C1072" s="832" t="s">
        <v>589</v>
      </c>
      <c r="D1072" s="832" t="s">
        <v>1442</v>
      </c>
      <c r="E1072" s="832" t="s">
        <v>3269</v>
      </c>
      <c r="F1072" s="832" t="s">
        <v>3354</v>
      </c>
      <c r="G1072" s="832" t="s">
        <v>3355</v>
      </c>
      <c r="H1072" s="849"/>
      <c r="I1072" s="849"/>
      <c r="J1072" s="832"/>
      <c r="K1072" s="832"/>
      <c r="L1072" s="849"/>
      <c r="M1072" s="849"/>
      <c r="N1072" s="832"/>
      <c r="O1072" s="832"/>
      <c r="P1072" s="849">
        <v>141</v>
      </c>
      <c r="Q1072" s="849">
        <v>13316.66</v>
      </c>
      <c r="R1072" s="837"/>
      <c r="S1072" s="850">
        <v>94.44439716312057</v>
      </c>
    </row>
    <row r="1073" spans="1:19" ht="14.4" customHeight="1" x14ac:dyDescent="0.3">
      <c r="A1073" s="831"/>
      <c r="B1073" s="832" t="s">
        <v>3397</v>
      </c>
      <c r="C1073" s="832" t="s">
        <v>589</v>
      </c>
      <c r="D1073" s="832" t="s">
        <v>1442</v>
      </c>
      <c r="E1073" s="832" t="s">
        <v>3269</v>
      </c>
      <c r="F1073" s="832" t="s">
        <v>3358</v>
      </c>
      <c r="G1073" s="832" t="s">
        <v>3359</v>
      </c>
      <c r="H1073" s="849"/>
      <c r="I1073" s="849"/>
      <c r="J1073" s="832"/>
      <c r="K1073" s="832"/>
      <c r="L1073" s="849"/>
      <c r="M1073" s="849"/>
      <c r="N1073" s="832"/>
      <c r="O1073" s="832"/>
      <c r="P1073" s="849">
        <v>27</v>
      </c>
      <c r="Q1073" s="849">
        <v>2610</v>
      </c>
      <c r="R1073" s="837"/>
      <c r="S1073" s="850">
        <v>96.666666666666671</v>
      </c>
    </row>
    <row r="1074" spans="1:19" ht="14.4" customHeight="1" x14ac:dyDescent="0.3">
      <c r="A1074" s="831"/>
      <c r="B1074" s="832" t="s">
        <v>3397</v>
      </c>
      <c r="C1074" s="832" t="s">
        <v>589</v>
      </c>
      <c r="D1074" s="832" t="s">
        <v>1442</v>
      </c>
      <c r="E1074" s="832" t="s">
        <v>3269</v>
      </c>
      <c r="F1074" s="832" t="s">
        <v>3364</v>
      </c>
      <c r="G1074" s="832" t="s">
        <v>3365</v>
      </c>
      <c r="H1074" s="849"/>
      <c r="I1074" s="849"/>
      <c r="J1074" s="832"/>
      <c r="K1074" s="832"/>
      <c r="L1074" s="849"/>
      <c r="M1074" s="849"/>
      <c r="N1074" s="832"/>
      <c r="O1074" s="832"/>
      <c r="P1074" s="849">
        <v>1</v>
      </c>
      <c r="Q1074" s="849">
        <v>1283.33</v>
      </c>
      <c r="R1074" s="837"/>
      <c r="S1074" s="850">
        <v>1283.33</v>
      </c>
    </row>
    <row r="1075" spans="1:19" ht="14.4" customHeight="1" x14ac:dyDescent="0.3">
      <c r="A1075" s="831"/>
      <c r="B1075" s="832" t="s">
        <v>3397</v>
      </c>
      <c r="C1075" s="832" t="s">
        <v>589</v>
      </c>
      <c r="D1075" s="832" t="s">
        <v>1442</v>
      </c>
      <c r="E1075" s="832" t="s">
        <v>3269</v>
      </c>
      <c r="F1075" s="832" t="s">
        <v>3368</v>
      </c>
      <c r="G1075" s="832" t="s">
        <v>3369</v>
      </c>
      <c r="H1075" s="849"/>
      <c r="I1075" s="849"/>
      <c r="J1075" s="832"/>
      <c r="K1075" s="832"/>
      <c r="L1075" s="849"/>
      <c r="M1075" s="849"/>
      <c r="N1075" s="832"/>
      <c r="O1075" s="832"/>
      <c r="P1075" s="849">
        <v>34</v>
      </c>
      <c r="Q1075" s="849">
        <v>3966.6800000000003</v>
      </c>
      <c r="R1075" s="837"/>
      <c r="S1075" s="850">
        <v>116.66705882352942</v>
      </c>
    </row>
    <row r="1076" spans="1:19" ht="14.4" customHeight="1" x14ac:dyDescent="0.3">
      <c r="A1076" s="831"/>
      <c r="B1076" s="832" t="s">
        <v>3397</v>
      </c>
      <c r="C1076" s="832" t="s">
        <v>589</v>
      </c>
      <c r="D1076" s="832" t="s">
        <v>1442</v>
      </c>
      <c r="E1076" s="832" t="s">
        <v>3269</v>
      </c>
      <c r="F1076" s="832" t="s">
        <v>3270</v>
      </c>
      <c r="G1076" s="832" t="s">
        <v>3271</v>
      </c>
      <c r="H1076" s="849"/>
      <c r="I1076" s="849"/>
      <c r="J1076" s="832"/>
      <c r="K1076" s="832"/>
      <c r="L1076" s="849"/>
      <c r="M1076" s="849"/>
      <c r="N1076" s="832"/>
      <c r="O1076" s="832"/>
      <c r="P1076" s="849">
        <v>423</v>
      </c>
      <c r="Q1076" s="849">
        <v>145700</v>
      </c>
      <c r="R1076" s="837"/>
      <c r="S1076" s="850">
        <v>344.44444444444446</v>
      </c>
    </row>
    <row r="1077" spans="1:19" ht="14.4" customHeight="1" x14ac:dyDescent="0.3">
      <c r="A1077" s="831"/>
      <c r="B1077" s="832" t="s">
        <v>3397</v>
      </c>
      <c r="C1077" s="832" t="s">
        <v>589</v>
      </c>
      <c r="D1077" s="832" t="s">
        <v>1426</v>
      </c>
      <c r="E1077" s="832" t="s">
        <v>3269</v>
      </c>
      <c r="F1077" s="832" t="s">
        <v>3302</v>
      </c>
      <c r="G1077" s="832" t="s">
        <v>3303</v>
      </c>
      <c r="H1077" s="849"/>
      <c r="I1077" s="849"/>
      <c r="J1077" s="832"/>
      <c r="K1077" s="832"/>
      <c r="L1077" s="849"/>
      <c r="M1077" s="849"/>
      <c r="N1077" s="832"/>
      <c r="O1077" s="832"/>
      <c r="P1077" s="849">
        <v>85</v>
      </c>
      <c r="Q1077" s="849">
        <v>6611.12</v>
      </c>
      <c r="R1077" s="837"/>
      <c r="S1077" s="850">
        <v>77.777882352941177</v>
      </c>
    </row>
    <row r="1078" spans="1:19" ht="14.4" customHeight="1" x14ac:dyDescent="0.3">
      <c r="A1078" s="831"/>
      <c r="B1078" s="832" t="s">
        <v>3397</v>
      </c>
      <c r="C1078" s="832" t="s">
        <v>589</v>
      </c>
      <c r="D1078" s="832" t="s">
        <v>1426</v>
      </c>
      <c r="E1078" s="832" t="s">
        <v>3269</v>
      </c>
      <c r="F1078" s="832" t="s">
        <v>3306</v>
      </c>
      <c r="G1078" s="832" t="s">
        <v>3307</v>
      </c>
      <c r="H1078" s="849"/>
      <c r="I1078" s="849"/>
      <c r="J1078" s="832"/>
      <c r="K1078" s="832"/>
      <c r="L1078" s="849"/>
      <c r="M1078" s="849"/>
      <c r="N1078" s="832"/>
      <c r="O1078" s="832"/>
      <c r="P1078" s="849">
        <v>134</v>
      </c>
      <c r="Q1078" s="849">
        <v>15633.33</v>
      </c>
      <c r="R1078" s="837"/>
      <c r="S1078" s="850">
        <v>116.66664179104478</v>
      </c>
    </row>
    <row r="1079" spans="1:19" ht="14.4" customHeight="1" x14ac:dyDescent="0.3">
      <c r="A1079" s="831"/>
      <c r="B1079" s="832" t="s">
        <v>3397</v>
      </c>
      <c r="C1079" s="832" t="s">
        <v>589</v>
      </c>
      <c r="D1079" s="832" t="s">
        <v>1426</v>
      </c>
      <c r="E1079" s="832" t="s">
        <v>3269</v>
      </c>
      <c r="F1079" s="832" t="s">
        <v>3318</v>
      </c>
      <c r="G1079" s="832" t="s">
        <v>3319</v>
      </c>
      <c r="H1079" s="849"/>
      <c r="I1079" s="849"/>
      <c r="J1079" s="832"/>
      <c r="K1079" s="832"/>
      <c r="L1079" s="849"/>
      <c r="M1079" s="849"/>
      <c r="N1079" s="832"/>
      <c r="O1079" s="832"/>
      <c r="P1079" s="849">
        <v>40</v>
      </c>
      <c r="Q1079" s="849">
        <v>8444.4500000000007</v>
      </c>
      <c r="R1079" s="837"/>
      <c r="S1079" s="850">
        <v>211.11125000000001</v>
      </c>
    </row>
    <row r="1080" spans="1:19" ht="14.4" customHeight="1" x14ac:dyDescent="0.3">
      <c r="A1080" s="831"/>
      <c r="B1080" s="832" t="s">
        <v>3397</v>
      </c>
      <c r="C1080" s="832" t="s">
        <v>589</v>
      </c>
      <c r="D1080" s="832" t="s">
        <v>1426</v>
      </c>
      <c r="E1080" s="832" t="s">
        <v>3269</v>
      </c>
      <c r="F1080" s="832" t="s">
        <v>3320</v>
      </c>
      <c r="G1080" s="832" t="s">
        <v>3321</v>
      </c>
      <c r="H1080" s="849"/>
      <c r="I1080" s="849"/>
      <c r="J1080" s="832"/>
      <c r="K1080" s="832"/>
      <c r="L1080" s="849"/>
      <c r="M1080" s="849"/>
      <c r="N1080" s="832"/>
      <c r="O1080" s="832"/>
      <c r="P1080" s="849">
        <v>46</v>
      </c>
      <c r="Q1080" s="849">
        <v>26833.339999999997</v>
      </c>
      <c r="R1080" s="837"/>
      <c r="S1080" s="850">
        <v>583.33347826086947</v>
      </c>
    </row>
    <row r="1081" spans="1:19" ht="14.4" customHeight="1" x14ac:dyDescent="0.3">
      <c r="A1081" s="831"/>
      <c r="B1081" s="832" t="s">
        <v>3397</v>
      </c>
      <c r="C1081" s="832" t="s">
        <v>589</v>
      </c>
      <c r="D1081" s="832" t="s">
        <v>1426</v>
      </c>
      <c r="E1081" s="832" t="s">
        <v>3269</v>
      </c>
      <c r="F1081" s="832" t="s">
        <v>3322</v>
      </c>
      <c r="G1081" s="832" t="s">
        <v>3323</v>
      </c>
      <c r="H1081" s="849"/>
      <c r="I1081" s="849"/>
      <c r="J1081" s="832"/>
      <c r="K1081" s="832"/>
      <c r="L1081" s="849"/>
      <c r="M1081" s="849"/>
      <c r="N1081" s="832"/>
      <c r="O1081" s="832"/>
      <c r="P1081" s="849">
        <v>5</v>
      </c>
      <c r="Q1081" s="849">
        <v>2333.33</v>
      </c>
      <c r="R1081" s="837"/>
      <c r="S1081" s="850">
        <v>466.666</v>
      </c>
    </row>
    <row r="1082" spans="1:19" ht="14.4" customHeight="1" x14ac:dyDescent="0.3">
      <c r="A1082" s="831"/>
      <c r="B1082" s="832" t="s">
        <v>3397</v>
      </c>
      <c r="C1082" s="832" t="s">
        <v>589</v>
      </c>
      <c r="D1082" s="832" t="s">
        <v>1426</v>
      </c>
      <c r="E1082" s="832" t="s">
        <v>3269</v>
      </c>
      <c r="F1082" s="832" t="s">
        <v>3327</v>
      </c>
      <c r="G1082" s="832" t="s">
        <v>3328</v>
      </c>
      <c r="H1082" s="849"/>
      <c r="I1082" s="849"/>
      <c r="J1082" s="832"/>
      <c r="K1082" s="832"/>
      <c r="L1082" s="849"/>
      <c r="M1082" s="849"/>
      <c r="N1082" s="832"/>
      <c r="O1082" s="832"/>
      <c r="P1082" s="849">
        <v>134</v>
      </c>
      <c r="Q1082" s="849">
        <v>6700</v>
      </c>
      <c r="R1082" s="837"/>
      <c r="S1082" s="850">
        <v>50</v>
      </c>
    </row>
    <row r="1083" spans="1:19" ht="14.4" customHeight="1" x14ac:dyDescent="0.3">
      <c r="A1083" s="831"/>
      <c r="B1083" s="832" t="s">
        <v>3397</v>
      </c>
      <c r="C1083" s="832" t="s">
        <v>589</v>
      </c>
      <c r="D1083" s="832" t="s">
        <v>1426</v>
      </c>
      <c r="E1083" s="832" t="s">
        <v>3269</v>
      </c>
      <c r="F1083" s="832" t="s">
        <v>3334</v>
      </c>
      <c r="G1083" s="832" t="s">
        <v>3335</v>
      </c>
      <c r="H1083" s="849"/>
      <c r="I1083" s="849"/>
      <c r="J1083" s="832"/>
      <c r="K1083" s="832"/>
      <c r="L1083" s="849"/>
      <c r="M1083" s="849"/>
      <c r="N1083" s="832"/>
      <c r="O1083" s="832"/>
      <c r="P1083" s="849">
        <v>1</v>
      </c>
      <c r="Q1083" s="849">
        <v>76.67</v>
      </c>
      <c r="R1083" s="837"/>
      <c r="S1083" s="850">
        <v>76.67</v>
      </c>
    </row>
    <row r="1084" spans="1:19" ht="14.4" customHeight="1" x14ac:dyDescent="0.3">
      <c r="A1084" s="831"/>
      <c r="B1084" s="832" t="s">
        <v>3397</v>
      </c>
      <c r="C1084" s="832" t="s">
        <v>589</v>
      </c>
      <c r="D1084" s="832" t="s">
        <v>1426</v>
      </c>
      <c r="E1084" s="832" t="s">
        <v>3269</v>
      </c>
      <c r="F1084" s="832" t="s">
        <v>3400</v>
      </c>
      <c r="G1084" s="832" t="s">
        <v>3401</v>
      </c>
      <c r="H1084" s="849"/>
      <c r="I1084" s="849"/>
      <c r="J1084" s="832"/>
      <c r="K1084" s="832"/>
      <c r="L1084" s="849"/>
      <c r="M1084" s="849"/>
      <c r="N1084" s="832"/>
      <c r="O1084" s="832"/>
      <c r="P1084" s="849">
        <v>1</v>
      </c>
      <c r="Q1084" s="849">
        <v>0</v>
      </c>
      <c r="R1084" s="837"/>
      <c r="S1084" s="850">
        <v>0</v>
      </c>
    </row>
    <row r="1085" spans="1:19" ht="14.4" customHeight="1" x14ac:dyDescent="0.3">
      <c r="A1085" s="831"/>
      <c r="B1085" s="832" t="s">
        <v>3397</v>
      </c>
      <c r="C1085" s="832" t="s">
        <v>589</v>
      </c>
      <c r="D1085" s="832" t="s">
        <v>1426</v>
      </c>
      <c r="E1085" s="832" t="s">
        <v>3269</v>
      </c>
      <c r="F1085" s="832" t="s">
        <v>3344</v>
      </c>
      <c r="G1085" s="832" t="s">
        <v>3345</v>
      </c>
      <c r="H1085" s="849"/>
      <c r="I1085" s="849"/>
      <c r="J1085" s="832"/>
      <c r="K1085" s="832"/>
      <c r="L1085" s="849"/>
      <c r="M1085" s="849"/>
      <c r="N1085" s="832"/>
      <c r="O1085" s="832"/>
      <c r="P1085" s="849">
        <v>609</v>
      </c>
      <c r="Q1085" s="849">
        <v>0</v>
      </c>
      <c r="R1085" s="837"/>
      <c r="S1085" s="850">
        <v>0</v>
      </c>
    </row>
    <row r="1086" spans="1:19" ht="14.4" customHeight="1" x14ac:dyDescent="0.3">
      <c r="A1086" s="831"/>
      <c r="B1086" s="832" t="s">
        <v>3397</v>
      </c>
      <c r="C1086" s="832" t="s">
        <v>589</v>
      </c>
      <c r="D1086" s="832" t="s">
        <v>1426</v>
      </c>
      <c r="E1086" s="832" t="s">
        <v>3269</v>
      </c>
      <c r="F1086" s="832" t="s">
        <v>3354</v>
      </c>
      <c r="G1086" s="832" t="s">
        <v>3355</v>
      </c>
      <c r="H1086" s="849"/>
      <c r="I1086" s="849"/>
      <c r="J1086" s="832"/>
      <c r="K1086" s="832"/>
      <c r="L1086" s="849"/>
      <c r="M1086" s="849"/>
      <c r="N1086" s="832"/>
      <c r="O1086" s="832"/>
      <c r="P1086" s="849">
        <v>162</v>
      </c>
      <c r="Q1086" s="849">
        <v>15300</v>
      </c>
      <c r="R1086" s="837"/>
      <c r="S1086" s="850">
        <v>94.444444444444443</v>
      </c>
    </row>
    <row r="1087" spans="1:19" ht="14.4" customHeight="1" x14ac:dyDescent="0.3">
      <c r="A1087" s="831"/>
      <c r="B1087" s="832" t="s">
        <v>3397</v>
      </c>
      <c r="C1087" s="832" t="s">
        <v>589</v>
      </c>
      <c r="D1087" s="832" t="s">
        <v>1426</v>
      </c>
      <c r="E1087" s="832" t="s">
        <v>3269</v>
      </c>
      <c r="F1087" s="832" t="s">
        <v>3358</v>
      </c>
      <c r="G1087" s="832" t="s">
        <v>3359</v>
      </c>
      <c r="H1087" s="849"/>
      <c r="I1087" s="849"/>
      <c r="J1087" s="832"/>
      <c r="K1087" s="832"/>
      <c r="L1087" s="849"/>
      <c r="M1087" s="849"/>
      <c r="N1087" s="832"/>
      <c r="O1087" s="832"/>
      <c r="P1087" s="849">
        <v>30</v>
      </c>
      <c r="Q1087" s="849">
        <v>2900.01</v>
      </c>
      <c r="R1087" s="837"/>
      <c r="S1087" s="850">
        <v>96.667000000000002</v>
      </c>
    </row>
    <row r="1088" spans="1:19" ht="14.4" customHeight="1" x14ac:dyDescent="0.3">
      <c r="A1088" s="831"/>
      <c r="B1088" s="832" t="s">
        <v>3397</v>
      </c>
      <c r="C1088" s="832" t="s">
        <v>589</v>
      </c>
      <c r="D1088" s="832" t="s">
        <v>1426</v>
      </c>
      <c r="E1088" s="832" t="s">
        <v>3269</v>
      </c>
      <c r="F1088" s="832" t="s">
        <v>3368</v>
      </c>
      <c r="G1088" s="832" t="s">
        <v>3369</v>
      </c>
      <c r="H1088" s="849"/>
      <c r="I1088" s="849"/>
      <c r="J1088" s="832"/>
      <c r="K1088" s="832"/>
      <c r="L1088" s="849"/>
      <c r="M1088" s="849"/>
      <c r="N1088" s="832"/>
      <c r="O1088" s="832"/>
      <c r="P1088" s="849">
        <v>35</v>
      </c>
      <c r="Q1088" s="849">
        <v>4083.33</v>
      </c>
      <c r="R1088" s="837"/>
      <c r="S1088" s="850">
        <v>116.66657142857143</v>
      </c>
    </row>
    <row r="1089" spans="1:19" ht="14.4" customHeight="1" x14ac:dyDescent="0.3">
      <c r="A1089" s="831"/>
      <c r="B1089" s="832" t="s">
        <v>3397</v>
      </c>
      <c r="C1089" s="832" t="s">
        <v>589</v>
      </c>
      <c r="D1089" s="832" t="s">
        <v>1426</v>
      </c>
      <c r="E1089" s="832" t="s">
        <v>3269</v>
      </c>
      <c r="F1089" s="832" t="s">
        <v>3270</v>
      </c>
      <c r="G1089" s="832" t="s">
        <v>3271</v>
      </c>
      <c r="H1089" s="849"/>
      <c r="I1089" s="849"/>
      <c r="J1089" s="832"/>
      <c r="K1089" s="832"/>
      <c r="L1089" s="849"/>
      <c r="M1089" s="849"/>
      <c r="N1089" s="832"/>
      <c r="O1089" s="832"/>
      <c r="P1089" s="849">
        <v>623</v>
      </c>
      <c r="Q1089" s="849">
        <v>214588.88</v>
      </c>
      <c r="R1089" s="837"/>
      <c r="S1089" s="850">
        <v>344.44443017656499</v>
      </c>
    </row>
    <row r="1090" spans="1:19" ht="14.4" customHeight="1" x14ac:dyDescent="0.3">
      <c r="A1090" s="831"/>
      <c r="B1090" s="832" t="s">
        <v>3397</v>
      </c>
      <c r="C1090" s="832" t="s">
        <v>589</v>
      </c>
      <c r="D1090" s="832" t="s">
        <v>1433</v>
      </c>
      <c r="E1090" s="832" t="s">
        <v>3269</v>
      </c>
      <c r="F1090" s="832" t="s">
        <v>3302</v>
      </c>
      <c r="G1090" s="832" t="s">
        <v>3303</v>
      </c>
      <c r="H1090" s="849"/>
      <c r="I1090" s="849"/>
      <c r="J1090" s="832"/>
      <c r="K1090" s="832"/>
      <c r="L1090" s="849"/>
      <c r="M1090" s="849"/>
      <c r="N1090" s="832"/>
      <c r="O1090" s="832"/>
      <c r="P1090" s="849">
        <v>33</v>
      </c>
      <c r="Q1090" s="849">
        <v>2566.66</v>
      </c>
      <c r="R1090" s="837"/>
      <c r="S1090" s="850">
        <v>77.777575757575747</v>
      </c>
    </row>
    <row r="1091" spans="1:19" ht="14.4" customHeight="1" x14ac:dyDescent="0.3">
      <c r="A1091" s="831"/>
      <c r="B1091" s="832" t="s">
        <v>3397</v>
      </c>
      <c r="C1091" s="832" t="s">
        <v>589</v>
      </c>
      <c r="D1091" s="832" t="s">
        <v>1433</v>
      </c>
      <c r="E1091" s="832" t="s">
        <v>3269</v>
      </c>
      <c r="F1091" s="832" t="s">
        <v>3306</v>
      </c>
      <c r="G1091" s="832" t="s">
        <v>3307</v>
      </c>
      <c r="H1091" s="849"/>
      <c r="I1091" s="849"/>
      <c r="J1091" s="832"/>
      <c r="K1091" s="832"/>
      <c r="L1091" s="849"/>
      <c r="M1091" s="849"/>
      <c r="N1091" s="832"/>
      <c r="O1091" s="832"/>
      <c r="P1091" s="849">
        <v>93</v>
      </c>
      <c r="Q1091" s="849">
        <v>10850</v>
      </c>
      <c r="R1091" s="837"/>
      <c r="S1091" s="850">
        <v>116.66666666666667</v>
      </c>
    </row>
    <row r="1092" spans="1:19" ht="14.4" customHeight="1" x14ac:dyDescent="0.3">
      <c r="A1092" s="831"/>
      <c r="B1092" s="832" t="s">
        <v>3397</v>
      </c>
      <c r="C1092" s="832" t="s">
        <v>589</v>
      </c>
      <c r="D1092" s="832" t="s">
        <v>1433</v>
      </c>
      <c r="E1092" s="832" t="s">
        <v>3269</v>
      </c>
      <c r="F1092" s="832" t="s">
        <v>3318</v>
      </c>
      <c r="G1092" s="832" t="s">
        <v>3319</v>
      </c>
      <c r="H1092" s="849"/>
      <c r="I1092" s="849"/>
      <c r="J1092" s="832"/>
      <c r="K1092" s="832"/>
      <c r="L1092" s="849"/>
      <c r="M1092" s="849"/>
      <c r="N1092" s="832"/>
      <c r="O1092" s="832"/>
      <c r="P1092" s="849">
        <v>28</v>
      </c>
      <c r="Q1092" s="849">
        <v>5911.1</v>
      </c>
      <c r="R1092" s="837"/>
      <c r="S1092" s="850">
        <v>211.11071428571429</v>
      </c>
    </row>
    <row r="1093" spans="1:19" ht="14.4" customHeight="1" x14ac:dyDescent="0.3">
      <c r="A1093" s="831"/>
      <c r="B1093" s="832" t="s">
        <v>3397</v>
      </c>
      <c r="C1093" s="832" t="s">
        <v>589</v>
      </c>
      <c r="D1093" s="832" t="s">
        <v>1433</v>
      </c>
      <c r="E1093" s="832" t="s">
        <v>3269</v>
      </c>
      <c r="F1093" s="832" t="s">
        <v>3320</v>
      </c>
      <c r="G1093" s="832" t="s">
        <v>3321</v>
      </c>
      <c r="H1093" s="849"/>
      <c r="I1093" s="849"/>
      <c r="J1093" s="832"/>
      <c r="K1093" s="832"/>
      <c r="L1093" s="849"/>
      <c r="M1093" s="849"/>
      <c r="N1093" s="832"/>
      <c r="O1093" s="832"/>
      <c r="P1093" s="849">
        <v>28</v>
      </c>
      <c r="Q1093" s="849">
        <v>16333.33</v>
      </c>
      <c r="R1093" s="837"/>
      <c r="S1093" s="850">
        <v>583.33321428571423</v>
      </c>
    </row>
    <row r="1094" spans="1:19" ht="14.4" customHeight="1" x14ac:dyDescent="0.3">
      <c r="A1094" s="831"/>
      <c r="B1094" s="832" t="s">
        <v>3397</v>
      </c>
      <c r="C1094" s="832" t="s">
        <v>589</v>
      </c>
      <c r="D1094" s="832" t="s">
        <v>1433</v>
      </c>
      <c r="E1094" s="832" t="s">
        <v>3269</v>
      </c>
      <c r="F1094" s="832" t="s">
        <v>3322</v>
      </c>
      <c r="G1094" s="832" t="s">
        <v>3323</v>
      </c>
      <c r="H1094" s="849"/>
      <c r="I1094" s="849"/>
      <c r="J1094" s="832"/>
      <c r="K1094" s="832"/>
      <c r="L1094" s="849"/>
      <c r="M1094" s="849"/>
      <c r="N1094" s="832"/>
      <c r="O1094" s="832"/>
      <c r="P1094" s="849">
        <v>4</v>
      </c>
      <c r="Q1094" s="849">
        <v>1866.67</v>
      </c>
      <c r="R1094" s="837"/>
      <c r="S1094" s="850">
        <v>466.66750000000002</v>
      </c>
    </row>
    <row r="1095" spans="1:19" ht="14.4" customHeight="1" x14ac:dyDescent="0.3">
      <c r="A1095" s="831"/>
      <c r="B1095" s="832" t="s">
        <v>3397</v>
      </c>
      <c r="C1095" s="832" t="s">
        <v>589</v>
      </c>
      <c r="D1095" s="832" t="s">
        <v>1433</v>
      </c>
      <c r="E1095" s="832" t="s">
        <v>3269</v>
      </c>
      <c r="F1095" s="832" t="s">
        <v>3327</v>
      </c>
      <c r="G1095" s="832" t="s">
        <v>3328</v>
      </c>
      <c r="H1095" s="849"/>
      <c r="I1095" s="849"/>
      <c r="J1095" s="832"/>
      <c r="K1095" s="832"/>
      <c r="L1095" s="849"/>
      <c r="M1095" s="849"/>
      <c r="N1095" s="832"/>
      <c r="O1095" s="832"/>
      <c r="P1095" s="849">
        <v>41</v>
      </c>
      <c r="Q1095" s="849">
        <v>2050</v>
      </c>
      <c r="R1095" s="837"/>
      <c r="S1095" s="850">
        <v>50</v>
      </c>
    </row>
    <row r="1096" spans="1:19" ht="14.4" customHeight="1" x14ac:dyDescent="0.3">
      <c r="A1096" s="831"/>
      <c r="B1096" s="832" t="s">
        <v>3397</v>
      </c>
      <c r="C1096" s="832" t="s">
        <v>589</v>
      </c>
      <c r="D1096" s="832" t="s">
        <v>1433</v>
      </c>
      <c r="E1096" s="832" t="s">
        <v>3269</v>
      </c>
      <c r="F1096" s="832" t="s">
        <v>3400</v>
      </c>
      <c r="G1096" s="832" t="s">
        <v>3401</v>
      </c>
      <c r="H1096" s="849"/>
      <c r="I1096" s="849"/>
      <c r="J1096" s="832"/>
      <c r="K1096" s="832"/>
      <c r="L1096" s="849"/>
      <c r="M1096" s="849"/>
      <c r="N1096" s="832"/>
      <c r="O1096" s="832"/>
      <c r="P1096" s="849">
        <v>1</v>
      </c>
      <c r="Q1096" s="849">
        <v>0</v>
      </c>
      <c r="R1096" s="837"/>
      <c r="S1096" s="850">
        <v>0</v>
      </c>
    </row>
    <row r="1097" spans="1:19" ht="14.4" customHeight="1" x14ac:dyDescent="0.3">
      <c r="A1097" s="831"/>
      <c r="B1097" s="832" t="s">
        <v>3397</v>
      </c>
      <c r="C1097" s="832" t="s">
        <v>589</v>
      </c>
      <c r="D1097" s="832" t="s">
        <v>1433</v>
      </c>
      <c r="E1097" s="832" t="s">
        <v>3269</v>
      </c>
      <c r="F1097" s="832" t="s">
        <v>3344</v>
      </c>
      <c r="G1097" s="832" t="s">
        <v>3345</v>
      </c>
      <c r="H1097" s="849"/>
      <c r="I1097" s="849"/>
      <c r="J1097" s="832"/>
      <c r="K1097" s="832"/>
      <c r="L1097" s="849"/>
      <c r="M1097" s="849"/>
      <c r="N1097" s="832"/>
      <c r="O1097" s="832"/>
      <c r="P1097" s="849">
        <v>241</v>
      </c>
      <c r="Q1097" s="849">
        <v>0</v>
      </c>
      <c r="R1097" s="837"/>
      <c r="S1097" s="850">
        <v>0</v>
      </c>
    </row>
    <row r="1098" spans="1:19" ht="14.4" customHeight="1" x14ac:dyDescent="0.3">
      <c r="A1098" s="831"/>
      <c r="B1098" s="832" t="s">
        <v>3397</v>
      </c>
      <c r="C1098" s="832" t="s">
        <v>589</v>
      </c>
      <c r="D1098" s="832" t="s">
        <v>1433</v>
      </c>
      <c r="E1098" s="832" t="s">
        <v>3269</v>
      </c>
      <c r="F1098" s="832" t="s">
        <v>3354</v>
      </c>
      <c r="G1098" s="832" t="s">
        <v>3355</v>
      </c>
      <c r="H1098" s="849"/>
      <c r="I1098" s="849"/>
      <c r="J1098" s="832"/>
      <c r="K1098" s="832"/>
      <c r="L1098" s="849"/>
      <c r="M1098" s="849"/>
      <c r="N1098" s="832"/>
      <c r="O1098" s="832"/>
      <c r="P1098" s="849">
        <v>42</v>
      </c>
      <c r="Q1098" s="849">
        <v>3966.67</v>
      </c>
      <c r="R1098" s="837"/>
      <c r="S1098" s="850">
        <v>94.444523809523815</v>
      </c>
    </row>
    <row r="1099" spans="1:19" ht="14.4" customHeight="1" x14ac:dyDescent="0.3">
      <c r="A1099" s="831"/>
      <c r="B1099" s="832" t="s">
        <v>3397</v>
      </c>
      <c r="C1099" s="832" t="s">
        <v>589</v>
      </c>
      <c r="D1099" s="832" t="s">
        <v>1433</v>
      </c>
      <c r="E1099" s="832" t="s">
        <v>3269</v>
      </c>
      <c r="F1099" s="832" t="s">
        <v>3358</v>
      </c>
      <c r="G1099" s="832" t="s">
        <v>3359</v>
      </c>
      <c r="H1099" s="849"/>
      <c r="I1099" s="849"/>
      <c r="J1099" s="832"/>
      <c r="K1099" s="832"/>
      <c r="L1099" s="849"/>
      <c r="M1099" s="849"/>
      <c r="N1099" s="832"/>
      <c r="O1099" s="832"/>
      <c r="P1099" s="849">
        <v>16</v>
      </c>
      <c r="Q1099" s="849">
        <v>1546.67</v>
      </c>
      <c r="R1099" s="837"/>
      <c r="S1099" s="850">
        <v>96.666875000000005</v>
      </c>
    </row>
    <row r="1100" spans="1:19" ht="14.4" customHeight="1" x14ac:dyDescent="0.3">
      <c r="A1100" s="831"/>
      <c r="B1100" s="832" t="s">
        <v>3397</v>
      </c>
      <c r="C1100" s="832" t="s">
        <v>589</v>
      </c>
      <c r="D1100" s="832" t="s">
        <v>1433</v>
      </c>
      <c r="E1100" s="832" t="s">
        <v>3269</v>
      </c>
      <c r="F1100" s="832" t="s">
        <v>3368</v>
      </c>
      <c r="G1100" s="832" t="s">
        <v>3369</v>
      </c>
      <c r="H1100" s="849"/>
      <c r="I1100" s="849"/>
      <c r="J1100" s="832"/>
      <c r="K1100" s="832"/>
      <c r="L1100" s="849"/>
      <c r="M1100" s="849"/>
      <c r="N1100" s="832"/>
      <c r="O1100" s="832"/>
      <c r="P1100" s="849">
        <v>22</v>
      </c>
      <c r="Q1100" s="849">
        <v>2566.67</v>
      </c>
      <c r="R1100" s="837"/>
      <c r="S1100" s="850">
        <v>116.66681818181819</v>
      </c>
    </row>
    <row r="1101" spans="1:19" ht="14.4" customHeight="1" x14ac:dyDescent="0.3">
      <c r="A1101" s="831"/>
      <c r="B1101" s="832" t="s">
        <v>3397</v>
      </c>
      <c r="C1101" s="832" t="s">
        <v>589</v>
      </c>
      <c r="D1101" s="832" t="s">
        <v>1433</v>
      </c>
      <c r="E1101" s="832" t="s">
        <v>3269</v>
      </c>
      <c r="F1101" s="832" t="s">
        <v>3270</v>
      </c>
      <c r="G1101" s="832" t="s">
        <v>3271</v>
      </c>
      <c r="H1101" s="849"/>
      <c r="I1101" s="849"/>
      <c r="J1101" s="832"/>
      <c r="K1101" s="832"/>
      <c r="L1101" s="849"/>
      <c r="M1101" s="849"/>
      <c r="N1101" s="832"/>
      <c r="O1101" s="832"/>
      <c r="P1101" s="849">
        <v>251</v>
      </c>
      <c r="Q1101" s="849">
        <v>86455.56</v>
      </c>
      <c r="R1101" s="837"/>
      <c r="S1101" s="850">
        <v>344.44446215139442</v>
      </c>
    </row>
    <row r="1102" spans="1:19" ht="14.4" customHeight="1" x14ac:dyDescent="0.3">
      <c r="A1102" s="831"/>
      <c r="B1102" s="832" t="s">
        <v>3397</v>
      </c>
      <c r="C1102" s="832" t="s">
        <v>592</v>
      </c>
      <c r="D1102" s="832" t="s">
        <v>3258</v>
      </c>
      <c r="E1102" s="832" t="s">
        <v>3269</v>
      </c>
      <c r="F1102" s="832" t="s">
        <v>3306</v>
      </c>
      <c r="G1102" s="832" t="s">
        <v>3307</v>
      </c>
      <c r="H1102" s="849"/>
      <c r="I1102" s="849"/>
      <c r="J1102" s="832"/>
      <c r="K1102" s="832"/>
      <c r="L1102" s="849">
        <v>0</v>
      </c>
      <c r="M1102" s="849">
        <v>0</v>
      </c>
      <c r="N1102" s="832"/>
      <c r="O1102" s="832"/>
      <c r="P1102" s="849"/>
      <c r="Q1102" s="849"/>
      <c r="R1102" s="837"/>
      <c r="S1102" s="850"/>
    </row>
    <row r="1103" spans="1:19" ht="14.4" customHeight="1" x14ac:dyDescent="0.3">
      <c r="A1103" s="831"/>
      <c r="B1103" s="832" t="s">
        <v>3397</v>
      </c>
      <c r="C1103" s="832" t="s">
        <v>592</v>
      </c>
      <c r="D1103" s="832" t="s">
        <v>3258</v>
      </c>
      <c r="E1103" s="832" t="s">
        <v>3269</v>
      </c>
      <c r="F1103" s="832" t="s">
        <v>3270</v>
      </c>
      <c r="G1103" s="832" t="s">
        <v>3271</v>
      </c>
      <c r="H1103" s="849"/>
      <c r="I1103" s="849"/>
      <c r="J1103" s="832"/>
      <c r="K1103" s="832"/>
      <c r="L1103" s="849">
        <v>3</v>
      </c>
      <c r="M1103" s="849">
        <v>1033.32</v>
      </c>
      <c r="N1103" s="832">
        <v>1</v>
      </c>
      <c r="O1103" s="832">
        <v>344.44</v>
      </c>
      <c r="P1103" s="849"/>
      <c r="Q1103" s="849"/>
      <c r="R1103" s="837"/>
      <c r="S1103" s="850"/>
    </row>
    <row r="1104" spans="1:19" ht="14.4" customHeight="1" x14ac:dyDescent="0.3">
      <c r="A1104" s="831" t="s">
        <v>3402</v>
      </c>
      <c r="B1104" s="832" t="s">
        <v>3403</v>
      </c>
      <c r="C1104" s="832" t="s">
        <v>586</v>
      </c>
      <c r="D1104" s="832" t="s">
        <v>3251</v>
      </c>
      <c r="E1104" s="832" t="s">
        <v>3404</v>
      </c>
      <c r="F1104" s="832" t="s">
        <v>3405</v>
      </c>
      <c r="G1104" s="832" t="s">
        <v>3406</v>
      </c>
      <c r="H1104" s="849">
        <v>0.02</v>
      </c>
      <c r="I1104" s="849">
        <v>5.0599999999999996</v>
      </c>
      <c r="J1104" s="832"/>
      <c r="K1104" s="832">
        <v>252.99999999999997</v>
      </c>
      <c r="L1104" s="849"/>
      <c r="M1104" s="849"/>
      <c r="N1104" s="832"/>
      <c r="O1104" s="832"/>
      <c r="P1104" s="849"/>
      <c r="Q1104" s="849"/>
      <c r="R1104" s="837"/>
      <c r="S1104" s="850"/>
    </row>
    <row r="1105" spans="1:19" ht="14.4" customHeight="1" x14ac:dyDescent="0.3">
      <c r="A1105" s="831" t="s">
        <v>3402</v>
      </c>
      <c r="B1105" s="832" t="s">
        <v>3403</v>
      </c>
      <c r="C1105" s="832" t="s">
        <v>586</v>
      </c>
      <c r="D1105" s="832" t="s">
        <v>3251</v>
      </c>
      <c r="E1105" s="832" t="s">
        <v>3404</v>
      </c>
      <c r="F1105" s="832" t="s">
        <v>3407</v>
      </c>
      <c r="G1105" s="832" t="s">
        <v>1094</v>
      </c>
      <c r="H1105" s="849">
        <v>11</v>
      </c>
      <c r="I1105" s="849">
        <v>232.43</v>
      </c>
      <c r="J1105" s="832">
        <v>0.42307692307692307</v>
      </c>
      <c r="K1105" s="832">
        <v>21.13</v>
      </c>
      <c r="L1105" s="849">
        <v>26</v>
      </c>
      <c r="M1105" s="849">
        <v>549.38</v>
      </c>
      <c r="N1105" s="832">
        <v>1</v>
      </c>
      <c r="O1105" s="832">
        <v>21.13</v>
      </c>
      <c r="P1105" s="849">
        <v>22</v>
      </c>
      <c r="Q1105" s="849">
        <v>369.6</v>
      </c>
      <c r="R1105" s="837">
        <v>0.67275838217627149</v>
      </c>
      <c r="S1105" s="850">
        <v>16.8</v>
      </c>
    </row>
    <row r="1106" spans="1:19" ht="14.4" customHeight="1" x14ac:dyDescent="0.3">
      <c r="A1106" s="831" t="s">
        <v>3402</v>
      </c>
      <c r="B1106" s="832" t="s">
        <v>3403</v>
      </c>
      <c r="C1106" s="832" t="s">
        <v>586</v>
      </c>
      <c r="D1106" s="832" t="s">
        <v>3251</v>
      </c>
      <c r="E1106" s="832" t="s">
        <v>3404</v>
      </c>
      <c r="F1106" s="832" t="s">
        <v>3408</v>
      </c>
      <c r="G1106" s="832" t="s">
        <v>918</v>
      </c>
      <c r="H1106" s="849">
        <v>0.4</v>
      </c>
      <c r="I1106" s="849">
        <v>54.2</v>
      </c>
      <c r="J1106" s="832">
        <v>0.26660108214461387</v>
      </c>
      <c r="K1106" s="832">
        <v>135.5</v>
      </c>
      <c r="L1106" s="849">
        <v>1.5</v>
      </c>
      <c r="M1106" s="849">
        <v>203.3</v>
      </c>
      <c r="N1106" s="832">
        <v>1</v>
      </c>
      <c r="O1106" s="832">
        <v>135.53333333333333</v>
      </c>
      <c r="P1106" s="849">
        <v>1.5</v>
      </c>
      <c r="Q1106" s="849">
        <v>338.66999999999996</v>
      </c>
      <c r="R1106" s="837">
        <v>1.6658632562715197</v>
      </c>
      <c r="S1106" s="850">
        <v>225.77999999999997</v>
      </c>
    </row>
    <row r="1107" spans="1:19" ht="14.4" customHeight="1" x14ac:dyDescent="0.3">
      <c r="A1107" s="831" t="s">
        <v>3402</v>
      </c>
      <c r="B1107" s="832" t="s">
        <v>3403</v>
      </c>
      <c r="C1107" s="832" t="s">
        <v>586</v>
      </c>
      <c r="D1107" s="832" t="s">
        <v>3251</v>
      </c>
      <c r="E1107" s="832" t="s">
        <v>3269</v>
      </c>
      <c r="F1107" s="832" t="s">
        <v>3409</v>
      </c>
      <c r="G1107" s="832" t="s">
        <v>3410</v>
      </c>
      <c r="H1107" s="849"/>
      <c r="I1107" s="849"/>
      <c r="J1107" s="832"/>
      <c r="K1107" s="832"/>
      <c r="L1107" s="849">
        <v>6</v>
      </c>
      <c r="M1107" s="849">
        <v>528</v>
      </c>
      <c r="N1107" s="832">
        <v>1</v>
      </c>
      <c r="O1107" s="832">
        <v>88</v>
      </c>
      <c r="P1107" s="849"/>
      <c r="Q1107" s="849"/>
      <c r="R1107" s="837"/>
      <c r="S1107" s="850"/>
    </row>
    <row r="1108" spans="1:19" ht="14.4" customHeight="1" x14ac:dyDescent="0.3">
      <c r="A1108" s="831" t="s">
        <v>3402</v>
      </c>
      <c r="B1108" s="832" t="s">
        <v>3403</v>
      </c>
      <c r="C1108" s="832" t="s">
        <v>586</v>
      </c>
      <c r="D1108" s="832" t="s">
        <v>3251</v>
      </c>
      <c r="E1108" s="832" t="s">
        <v>3269</v>
      </c>
      <c r="F1108" s="832" t="s">
        <v>3411</v>
      </c>
      <c r="G1108" s="832" t="s">
        <v>3412</v>
      </c>
      <c r="H1108" s="849"/>
      <c r="I1108" s="849"/>
      <c r="J1108" s="832"/>
      <c r="K1108" s="832"/>
      <c r="L1108" s="849"/>
      <c r="M1108" s="849"/>
      <c r="N1108" s="832"/>
      <c r="O1108" s="832"/>
      <c r="P1108" s="849">
        <v>1</v>
      </c>
      <c r="Q1108" s="849">
        <v>751</v>
      </c>
      <c r="R1108" s="837"/>
      <c r="S1108" s="850">
        <v>751</v>
      </c>
    </row>
    <row r="1109" spans="1:19" ht="14.4" customHeight="1" x14ac:dyDescent="0.3">
      <c r="A1109" s="831" t="s">
        <v>3402</v>
      </c>
      <c r="B1109" s="832" t="s">
        <v>3403</v>
      </c>
      <c r="C1109" s="832" t="s">
        <v>586</v>
      </c>
      <c r="D1109" s="832" t="s">
        <v>3251</v>
      </c>
      <c r="E1109" s="832" t="s">
        <v>3269</v>
      </c>
      <c r="F1109" s="832" t="s">
        <v>3413</v>
      </c>
      <c r="G1109" s="832" t="s">
        <v>3414</v>
      </c>
      <c r="H1109" s="849"/>
      <c r="I1109" s="849"/>
      <c r="J1109" s="832"/>
      <c r="K1109" s="832"/>
      <c r="L1109" s="849"/>
      <c r="M1109" s="849"/>
      <c r="N1109" s="832"/>
      <c r="O1109" s="832"/>
      <c r="P1109" s="849">
        <v>1</v>
      </c>
      <c r="Q1109" s="849">
        <v>362</v>
      </c>
      <c r="R1109" s="837"/>
      <c r="S1109" s="850">
        <v>362</v>
      </c>
    </row>
    <row r="1110" spans="1:19" ht="14.4" customHeight="1" x14ac:dyDescent="0.3">
      <c r="A1110" s="831" t="s">
        <v>3402</v>
      </c>
      <c r="B1110" s="832" t="s">
        <v>3403</v>
      </c>
      <c r="C1110" s="832" t="s">
        <v>586</v>
      </c>
      <c r="D1110" s="832" t="s">
        <v>3251</v>
      </c>
      <c r="E1110" s="832" t="s">
        <v>3269</v>
      </c>
      <c r="F1110" s="832" t="s">
        <v>3415</v>
      </c>
      <c r="G1110" s="832" t="s">
        <v>3416</v>
      </c>
      <c r="H1110" s="849">
        <v>5</v>
      </c>
      <c r="I1110" s="849">
        <v>1780</v>
      </c>
      <c r="J1110" s="832">
        <v>1.1741424802110818</v>
      </c>
      <c r="K1110" s="832">
        <v>356</v>
      </c>
      <c r="L1110" s="849">
        <v>4</v>
      </c>
      <c r="M1110" s="849">
        <v>1516</v>
      </c>
      <c r="N1110" s="832">
        <v>1</v>
      </c>
      <c r="O1110" s="832">
        <v>379</v>
      </c>
      <c r="P1110" s="849">
        <v>13</v>
      </c>
      <c r="Q1110" s="849">
        <v>4940</v>
      </c>
      <c r="R1110" s="837">
        <v>3.2585751978891819</v>
      </c>
      <c r="S1110" s="850">
        <v>380</v>
      </c>
    </row>
    <row r="1111" spans="1:19" ht="14.4" customHeight="1" x14ac:dyDescent="0.3">
      <c r="A1111" s="831" t="s">
        <v>3402</v>
      </c>
      <c r="B1111" s="832" t="s">
        <v>3403</v>
      </c>
      <c r="C1111" s="832" t="s">
        <v>586</v>
      </c>
      <c r="D1111" s="832" t="s">
        <v>3251</v>
      </c>
      <c r="E1111" s="832" t="s">
        <v>3269</v>
      </c>
      <c r="F1111" s="832" t="s">
        <v>3417</v>
      </c>
      <c r="G1111" s="832" t="s">
        <v>3418</v>
      </c>
      <c r="H1111" s="849">
        <v>8</v>
      </c>
      <c r="I1111" s="849">
        <v>1240</v>
      </c>
      <c r="J1111" s="832">
        <v>0.54006968641114983</v>
      </c>
      <c r="K1111" s="832">
        <v>155</v>
      </c>
      <c r="L1111" s="849">
        <v>14</v>
      </c>
      <c r="M1111" s="849">
        <v>2296</v>
      </c>
      <c r="N1111" s="832">
        <v>1</v>
      </c>
      <c r="O1111" s="832">
        <v>164</v>
      </c>
      <c r="P1111" s="849">
        <v>2</v>
      </c>
      <c r="Q1111" s="849">
        <v>328</v>
      </c>
      <c r="R1111" s="837">
        <v>0.14285714285714285</v>
      </c>
      <c r="S1111" s="850">
        <v>164</v>
      </c>
    </row>
    <row r="1112" spans="1:19" ht="14.4" customHeight="1" x14ac:dyDescent="0.3">
      <c r="A1112" s="831" t="s">
        <v>3402</v>
      </c>
      <c r="B1112" s="832" t="s">
        <v>3403</v>
      </c>
      <c r="C1112" s="832" t="s">
        <v>586</v>
      </c>
      <c r="D1112" s="832" t="s">
        <v>3251</v>
      </c>
      <c r="E1112" s="832" t="s">
        <v>3269</v>
      </c>
      <c r="F1112" s="832" t="s">
        <v>3419</v>
      </c>
      <c r="G1112" s="832" t="s">
        <v>3420</v>
      </c>
      <c r="H1112" s="849"/>
      <c r="I1112" s="849"/>
      <c r="J1112" s="832"/>
      <c r="K1112" s="832"/>
      <c r="L1112" s="849"/>
      <c r="M1112" s="849"/>
      <c r="N1112" s="832"/>
      <c r="O1112" s="832"/>
      <c r="P1112" s="849">
        <v>2</v>
      </c>
      <c r="Q1112" s="849">
        <v>328</v>
      </c>
      <c r="R1112" s="837"/>
      <c r="S1112" s="850">
        <v>164</v>
      </c>
    </row>
    <row r="1113" spans="1:19" ht="14.4" customHeight="1" x14ac:dyDescent="0.3">
      <c r="A1113" s="831" t="s">
        <v>3402</v>
      </c>
      <c r="B1113" s="832" t="s">
        <v>3403</v>
      </c>
      <c r="C1113" s="832" t="s">
        <v>586</v>
      </c>
      <c r="D1113" s="832" t="s">
        <v>3251</v>
      </c>
      <c r="E1113" s="832" t="s">
        <v>3269</v>
      </c>
      <c r="F1113" s="832" t="s">
        <v>3421</v>
      </c>
      <c r="G1113" s="832" t="s">
        <v>3422</v>
      </c>
      <c r="H1113" s="849"/>
      <c r="I1113" s="849"/>
      <c r="J1113" s="832"/>
      <c r="K1113" s="832"/>
      <c r="L1113" s="849"/>
      <c r="M1113" s="849"/>
      <c r="N1113" s="832"/>
      <c r="O1113" s="832"/>
      <c r="P1113" s="849">
        <v>1</v>
      </c>
      <c r="Q1113" s="849">
        <v>300</v>
      </c>
      <c r="R1113" s="837"/>
      <c r="S1113" s="850">
        <v>300</v>
      </c>
    </row>
    <row r="1114" spans="1:19" ht="14.4" customHeight="1" x14ac:dyDescent="0.3">
      <c r="A1114" s="831" t="s">
        <v>3402</v>
      </c>
      <c r="B1114" s="832" t="s">
        <v>3403</v>
      </c>
      <c r="C1114" s="832" t="s">
        <v>586</v>
      </c>
      <c r="D1114" s="832" t="s">
        <v>3251</v>
      </c>
      <c r="E1114" s="832" t="s">
        <v>3269</v>
      </c>
      <c r="F1114" s="832" t="s">
        <v>3423</v>
      </c>
      <c r="G1114" s="832" t="s">
        <v>3424</v>
      </c>
      <c r="H1114" s="849"/>
      <c r="I1114" s="849"/>
      <c r="J1114" s="832"/>
      <c r="K1114" s="832"/>
      <c r="L1114" s="849"/>
      <c r="M1114" s="849"/>
      <c r="N1114" s="832"/>
      <c r="O1114" s="832"/>
      <c r="P1114" s="849">
        <v>3</v>
      </c>
      <c r="Q1114" s="849">
        <v>441</v>
      </c>
      <c r="R1114" s="837"/>
      <c r="S1114" s="850">
        <v>147</v>
      </c>
    </row>
    <row r="1115" spans="1:19" ht="14.4" customHeight="1" x14ac:dyDescent="0.3">
      <c r="A1115" s="831" t="s">
        <v>3402</v>
      </c>
      <c r="B1115" s="832" t="s">
        <v>3403</v>
      </c>
      <c r="C1115" s="832" t="s">
        <v>586</v>
      </c>
      <c r="D1115" s="832" t="s">
        <v>3251</v>
      </c>
      <c r="E1115" s="832" t="s">
        <v>3269</v>
      </c>
      <c r="F1115" s="832" t="s">
        <v>3425</v>
      </c>
      <c r="G1115" s="832" t="s">
        <v>3426</v>
      </c>
      <c r="H1115" s="849">
        <v>294</v>
      </c>
      <c r="I1115" s="849">
        <v>23814</v>
      </c>
      <c r="J1115" s="832">
        <v>0.73947335734691344</v>
      </c>
      <c r="K1115" s="832">
        <v>81</v>
      </c>
      <c r="L1115" s="849">
        <v>388</v>
      </c>
      <c r="M1115" s="849">
        <v>32204</v>
      </c>
      <c r="N1115" s="832">
        <v>1</v>
      </c>
      <c r="O1115" s="832">
        <v>83</v>
      </c>
      <c r="P1115" s="849">
        <v>494</v>
      </c>
      <c r="Q1115" s="849">
        <v>41002</v>
      </c>
      <c r="R1115" s="837">
        <v>1.2731958762886597</v>
      </c>
      <c r="S1115" s="850">
        <v>83</v>
      </c>
    </row>
    <row r="1116" spans="1:19" ht="14.4" customHeight="1" x14ac:dyDescent="0.3">
      <c r="A1116" s="831" t="s">
        <v>3402</v>
      </c>
      <c r="B1116" s="832" t="s">
        <v>3403</v>
      </c>
      <c r="C1116" s="832" t="s">
        <v>586</v>
      </c>
      <c r="D1116" s="832" t="s">
        <v>3251</v>
      </c>
      <c r="E1116" s="832" t="s">
        <v>3269</v>
      </c>
      <c r="F1116" s="832" t="s">
        <v>3427</v>
      </c>
      <c r="G1116" s="832" t="s">
        <v>3428</v>
      </c>
      <c r="H1116" s="849">
        <v>1379</v>
      </c>
      <c r="I1116" s="849">
        <v>48265</v>
      </c>
      <c r="J1116" s="832">
        <v>0.93042757450746039</v>
      </c>
      <c r="K1116" s="832">
        <v>35</v>
      </c>
      <c r="L1116" s="849">
        <v>1402</v>
      </c>
      <c r="M1116" s="849">
        <v>51874</v>
      </c>
      <c r="N1116" s="832">
        <v>1</v>
      </c>
      <c r="O1116" s="832">
        <v>37</v>
      </c>
      <c r="P1116" s="849">
        <v>1307</v>
      </c>
      <c r="Q1116" s="849">
        <v>48359</v>
      </c>
      <c r="R1116" s="837">
        <v>0.93223965763195438</v>
      </c>
      <c r="S1116" s="850">
        <v>37</v>
      </c>
    </row>
    <row r="1117" spans="1:19" ht="14.4" customHeight="1" x14ac:dyDescent="0.3">
      <c r="A1117" s="831" t="s">
        <v>3402</v>
      </c>
      <c r="B1117" s="832" t="s">
        <v>3403</v>
      </c>
      <c r="C1117" s="832" t="s">
        <v>586</v>
      </c>
      <c r="D1117" s="832" t="s">
        <v>3251</v>
      </c>
      <c r="E1117" s="832" t="s">
        <v>3269</v>
      </c>
      <c r="F1117" s="832" t="s">
        <v>3429</v>
      </c>
      <c r="G1117" s="832" t="s">
        <v>3430</v>
      </c>
      <c r="H1117" s="849">
        <v>3</v>
      </c>
      <c r="I1117" s="849">
        <v>3036</v>
      </c>
      <c r="J1117" s="832">
        <v>0.98157129000969934</v>
      </c>
      <c r="K1117" s="832">
        <v>1012</v>
      </c>
      <c r="L1117" s="849">
        <v>3</v>
      </c>
      <c r="M1117" s="849">
        <v>3093</v>
      </c>
      <c r="N1117" s="832">
        <v>1</v>
      </c>
      <c r="O1117" s="832">
        <v>1031</v>
      </c>
      <c r="P1117" s="849">
        <v>5</v>
      </c>
      <c r="Q1117" s="849">
        <v>5160</v>
      </c>
      <c r="R1117" s="837">
        <v>1.6682832201745879</v>
      </c>
      <c r="S1117" s="850">
        <v>1032</v>
      </c>
    </row>
    <row r="1118" spans="1:19" ht="14.4" customHeight="1" x14ac:dyDescent="0.3">
      <c r="A1118" s="831" t="s">
        <v>3402</v>
      </c>
      <c r="B1118" s="832" t="s">
        <v>3403</v>
      </c>
      <c r="C1118" s="832" t="s">
        <v>586</v>
      </c>
      <c r="D1118" s="832" t="s">
        <v>3251</v>
      </c>
      <c r="E1118" s="832" t="s">
        <v>3269</v>
      </c>
      <c r="F1118" s="832" t="s">
        <v>3431</v>
      </c>
      <c r="G1118" s="832" t="s">
        <v>3432</v>
      </c>
      <c r="H1118" s="849">
        <v>1</v>
      </c>
      <c r="I1118" s="849">
        <v>235</v>
      </c>
      <c r="J1118" s="832">
        <v>0.93625498007968122</v>
      </c>
      <c r="K1118" s="832">
        <v>235</v>
      </c>
      <c r="L1118" s="849">
        <v>1</v>
      </c>
      <c r="M1118" s="849">
        <v>251</v>
      </c>
      <c r="N1118" s="832">
        <v>1</v>
      </c>
      <c r="O1118" s="832">
        <v>251</v>
      </c>
      <c r="P1118" s="849">
        <v>1</v>
      </c>
      <c r="Q1118" s="849">
        <v>251</v>
      </c>
      <c r="R1118" s="837">
        <v>1</v>
      </c>
      <c r="S1118" s="850">
        <v>251</v>
      </c>
    </row>
    <row r="1119" spans="1:19" ht="14.4" customHeight="1" x14ac:dyDescent="0.3">
      <c r="A1119" s="831" t="s">
        <v>3402</v>
      </c>
      <c r="B1119" s="832" t="s">
        <v>3403</v>
      </c>
      <c r="C1119" s="832" t="s">
        <v>586</v>
      </c>
      <c r="D1119" s="832" t="s">
        <v>3251</v>
      </c>
      <c r="E1119" s="832" t="s">
        <v>3269</v>
      </c>
      <c r="F1119" s="832" t="s">
        <v>3433</v>
      </c>
      <c r="G1119" s="832" t="s">
        <v>3434</v>
      </c>
      <c r="H1119" s="849">
        <v>672</v>
      </c>
      <c r="I1119" s="849">
        <v>79296</v>
      </c>
      <c r="J1119" s="832">
        <v>0.8863849765258216</v>
      </c>
      <c r="K1119" s="832">
        <v>118</v>
      </c>
      <c r="L1119" s="849">
        <v>710</v>
      </c>
      <c r="M1119" s="849">
        <v>89460</v>
      </c>
      <c r="N1119" s="832">
        <v>1</v>
      </c>
      <c r="O1119" s="832">
        <v>126</v>
      </c>
      <c r="P1119" s="849">
        <v>749</v>
      </c>
      <c r="Q1119" s="849">
        <v>94374</v>
      </c>
      <c r="R1119" s="837">
        <v>1.0549295774647887</v>
      </c>
      <c r="S1119" s="850">
        <v>126</v>
      </c>
    </row>
    <row r="1120" spans="1:19" ht="14.4" customHeight="1" x14ac:dyDescent="0.3">
      <c r="A1120" s="831" t="s">
        <v>3402</v>
      </c>
      <c r="B1120" s="832" t="s">
        <v>3403</v>
      </c>
      <c r="C1120" s="832" t="s">
        <v>586</v>
      </c>
      <c r="D1120" s="832" t="s">
        <v>3251</v>
      </c>
      <c r="E1120" s="832" t="s">
        <v>3269</v>
      </c>
      <c r="F1120" s="832" t="s">
        <v>3340</v>
      </c>
      <c r="G1120" s="832" t="s">
        <v>3341</v>
      </c>
      <c r="H1120" s="849">
        <v>654</v>
      </c>
      <c r="I1120" s="849">
        <v>11700</v>
      </c>
      <c r="J1120" s="832">
        <v>0.58991606553211184</v>
      </c>
      <c r="K1120" s="832">
        <v>17.889908256880734</v>
      </c>
      <c r="L1120" s="849">
        <v>595</v>
      </c>
      <c r="M1120" s="849">
        <v>19833.330000000002</v>
      </c>
      <c r="N1120" s="832">
        <v>1</v>
      </c>
      <c r="O1120" s="832">
        <v>33.333327731092439</v>
      </c>
      <c r="P1120" s="849">
        <v>648</v>
      </c>
      <c r="Q1120" s="849">
        <v>21600</v>
      </c>
      <c r="R1120" s="837">
        <v>1.0890758132900527</v>
      </c>
      <c r="S1120" s="850">
        <v>33.333333333333336</v>
      </c>
    </row>
    <row r="1121" spans="1:19" ht="14.4" customHeight="1" x14ac:dyDescent="0.3">
      <c r="A1121" s="831" t="s">
        <v>3402</v>
      </c>
      <c r="B1121" s="832" t="s">
        <v>3403</v>
      </c>
      <c r="C1121" s="832" t="s">
        <v>586</v>
      </c>
      <c r="D1121" s="832" t="s">
        <v>3251</v>
      </c>
      <c r="E1121" s="832" t="s">
        <v>3269</v>
      </c>
      <c r="F1121" s="832" t="s">
        <v>3435</v>
      </c>
      <c r="G1121" s="832" t="s">
        <v>3436</v>
      </c>
      <c r="H1121" s="849">
        <v>34</v>
      </c>
      <c r="I1121" s="849">
        <v>1224</v>
      </c>
      <c r="J1121" s="832">
        <v>1.0024570024570025</v>
      </c>
      <c r="K1121" s="832">
        <v>36</v>
      </c>
      <c r="L1121" s="849">
        <v>33</v>
      </c>
      <c r="M1121" s="849">
        <v>1221</v>
      </c>
      <c r="N1121" s="832">
        <v>1</v>
      </c>
      <c r="O1121" s="832">
        <v>37</v>
      </c>
      <c r="P1121" s="849">
        <v>47</v>
      </c>
      <c r="Q1121" s="849">
        <v>1739</v>
      </c>
      <c r="R1121" s="837">
        <v>1.4242424242424243</v>
      </c>
      <c r="S1121" s="850">
        <v>37</v>
      </c>
    </row>
    <row r="1122" spans="1:19" ht="14.4" customHeight="1" x14ac:dyDescent="0.3">
      <c r="A1122" s="831" t="s">
        <v>3402</v>
      </c>
      <c r="B1122" s="832" t="s">
        <v>3403</v>
      </c>
      <c r="C1122" s="832" t="s">
        <v>586</v>
      </c>
      <c r="D1122" s="832" t="s">
        <v>3251</v>
      </c>
      <c r="E1122" s="832" t="s">
        <v>3269</v>
      </c>
      <c r="F1122" s="832" t="s">
        <v>3437</v>
      </c>
      <c r="G1122" s="832" t="s">
        <v>3438</v>
      </c>
      <c r="H1122" s="849">
        <v>13</v>
      </c>
      <c r="I1122" s="849">
        <v>1066</v>
      </c>
      <c r="J1122" s="832">
        <v>0.65238678090575275</v>
      </c>
      <c r="K1122" s="832">
        <v>82</v>
      </c>
      <c r="L1122" s="849">
        <v>19</v>
      </c>
      <c r="M1122" s="849">
        <v>1634</v>
      </c>
      <c r="N1122" s="832">
        <v>1</v>
      </c>
      <c r="O1122" s="832">
        <v>86</v>
      </c>
      <c r="P1122" s="849">
        <v>26</v>
      </c>
      <c r="Q1122" s="849">
        <v>2236</v>
      </c>
      <c r="R1122" s="837">
        <v>1.368421052631579</v>
      </c>
      <c r="S1122" s="850">
        <v>86</v>
      </c>
    </row>
    <row r="1123" spans="1:19" ht="14.4" customHeight="1" x14ac:dyDescent="0.3">
      <c r="A1123" s="831" t="s">
        <v>3402</v>
      </c>
      <c r="B1123" s="832" t="s">
        <v>3403</v>
      </c>
      <c r="C1123" s="832" t="s">
        <v>586</v>
      </c>
      <c r="D1123" s="832" t="s">
        <v>3251</v>
      </c>
      <c r="E1123" s="832" t="s">
        <v>3269</v>
      </c>
      <c r="F1123" s="832" t="s">
        <v>3439</v>
      </c>
      <c r="G1123" s="832" t="s">
        <v>3440</v>
      </c>
      <c r="H1123" s="849">
        <v>29</v>
      </c>
      <c r="I1123" s="849">
        <v>899</v>
      </c>
      <c r="J1123" s="832">
        <v>0.35561708860759494</v>
      </c>
      <c r="K1123" s="832">
        <v>31</v>
      </c>
      <c r="L1123" s="849">
        <v>79</v>
      </c>
      <c r="M1123" s="849">
        <v>2528</v>
      </c>
      <c r="N1123" s="832">
        <v>1</v>
      </c>
      <c r="O1123" s="832">
        <v>32</v>
      </c>
      <c r="P1123" s="849">
        <v>82</v>
      </c>
      <c r="Q1123" s="849">
        <v>2624</v>
      </c>
      <c r="R1123" s="837">
        <v>1.0379746835443038</v>
      </c>
      <c r="S1123" s="850">
        <v>32</v>
      </c>
    </row>
    <row r="1124" spans="1:19" ht="14.4" customHeight="1" x14ac:dyDescent="0.3">
      <c r="A1124" s="831" t="s">
        <v>3402</v>
      </c>
      <c r="B1124" s="832" t="s">
        <v>3403</v>
      </c>
      <c r="C1124" s="832" t="s">
        <v>586</v>
      </c>
      <c r="D1124" s="832" t="s">
        <v>3251</v>
      </c>
      <c r="E1124" s="832" t="s">
        <v>3269</v>
      </c>
      <c r="F1124" s="832" t="s">
        <v>3441</v>
      </c>
      <c r="G1124" s="832" t="s">
        <v>3442</v>
      </c>
      <c r="H1124" s="849">
        <v>2</v>
      </c>
      <c r="I1124" s="849">
        <v>240</v>
      </c>
      <c r="J1124" s="832">
        <v>0.3902439024390244</v>
      </c>
      <c r="K1124" s="832">
        <v>120</v>
      </c>
      <c r="L1124" s="849">
        <v>5</v>
      </c>
      <c r="M1124" s="849">
        <v>615</v>
      </c>
      <c r="N1124" s="832">
        <v>1</v>
      </c>
      <c r="O1124" s="832">
        <v>123</v>
      </c>
      <c r="P1124" s="849">
        <v>7</v>
      </c>
      <c r="Q1124" s="849">
        <v>861</v>
      </c>
      <c r="R1124" s="837">
        <v>1.4</v>
      </c>
      <c r="S1124" s="850">
        <v>123</v>
      </c>
    </row>
    <row r="1125" spans="1:19" ht="14.4" customHeight="1" x14ac:dyDescent="0.3">
      <c r="A1125" s="831" t="s">
        <v>3402</v>
      </c>
      <c r="B1125" s="832" t="s">
        <v>3403</v>
      </c>
      <c r="C1125" s="832" t="s">
        <v>586</v>
      </c>
      <c r="D1125" s="832" t="s">
        <v>3251</v>
      </c>
      <c r="E1125" s="832" t="s">
        <v>3269</v>
      </c>
      <c r="F1125" s="832" t="s">
        <v>3443</v>
      </c>
      <c r="G1125" s="832" t="s">
        <v>3444</v>
      </c>
      <c r="H1125" s="849">
        <v>5</v>
      </c>
      <c r="I1125" s="849">
        <v>285</v>
      </c>
      <c r="J1125" s="832">
        <v>0.48305084745762711</v>
      </c>
      <c r="K1125" s="832">
        <v>57</v>
      </c>
      <c r="L1125" s="849">
        <v>10</v>
      </c>
      <c r="M1125" s="849">
        <v>590</v>
      </c>
      <c r="N1125" s="832">
        <v>1</v>
      </c>
      <c r="O1125" s="832">
        <v>59</v>
      </c>
      <c r="P1125" s="849">
        <v>2</v>
      </c>
      <c r="Q1125" s="849">
        <v>118</v>
      </c>
      <c r="R1125" s="837">
        <v>0.2</v>
      </c>
      <c r="S1125" s="850">
        <v>59</v>
      </c>
    </row>
    <row r="1126" spans="1:19" ht="14.4" customHeight="1" x14ac:dyDescent="0.3">
      <c r="A1126" s="831" t="s">
        <v>3402</v>
      </c>
      <c r="B1126" s="832" t="s">
        <v>3403</v>
      </c>
      <c r="C1126" s="832" t="s">
        <v>586</v>
      </c>
      <c r="D1126" s="832" t="s">
        <v>3251</v>
      </c>
      <c r="E1126" s="832" t="s">
        <v>3269</v>
      </c>
      <c r="F1126" s="832" t="s">
        <v>3445</v>
      </c>
      <c r="G1126" s="832" t="s">
        <v>3446</v>
      </c>
      <c r="H1126" s="849">
        <v>1</v>
      </c>
      <c r="I1126" s="849">
        <v>89</v>
      </c>
      <c r="J1126" s="832"/>
      <c r="K1126" s="832">
        <v>89</v>
      </c>
      <c r="L1126" s="849"/>
      <c r="M1126" s="849"/>
      <c r="N1126" s="832"/>
      <c r="O1126" s="832"/>
      <c r="P1126" s="849"/>
      <c r="Q1126" s="849"/>
      <c r="R1126" s="837"/>
      <c r="S1126" s="850"/>
    </row>
    <row r="1127" spans="1:19" ht="14.4" customHeight="1" x14ac:dyDescent="0.3">
      <c r="A1127" s="831" t="s">
        <v>3402</v>
      </c>
      <c r="B1127" s="832" t="s">
        <v>3403</v>
      </c>
      <c r="C1127" s="832" t="s">
        <v>586</v>
      </c>
      <c r="D1127" s="832" t="s">
        <v>3251</v>
      </c>
      <c r="E1127" s="832" t="s">
        <v>3269</v>
      </c>
      <c r="F1127" s="832" t="s">
        <v>3447</v>
      </c>
      <c r="G1127" s="832" t="s">
        <v>3448</v>
      </c>
      <c r="H1127" s="849">
        <v>44</v>
      </c>
      <c r="I1127" s="849">
        <v>13948</v>
      </c>
      <c r="J1127" s="832">
        <v>0.95195195195195192</v>
      </c>
      <c r="K1127" s="832">
        <v>317</v>
      </c>
      <c r="L1127" s="849">
        <v>44</v>
      </c>
      <c r="M1127" s="849">
        <v>14652</v>
      </c>
      <c r="N1127" s="832">
        <v>1</v>
      </c>
      <c r="O1127" s="832">
        <v>333</v>
      </c>
      <c r="P1127" s="849">
        <v>43</v>
      </c>
      <c r="Q1127" s="849">
        <v>14362</v>
      </c>
      <c r="R1127" s="837">
        <v>0.98020748020748016</v>
      </c>
      <c r="S1127" s="850">
        <v>334</v>
      </c>
    </row>
    <row r="1128" spans="1:19" ht="14.4" customHeight="1" x14ac:dyDescent="0.3">
      <c r="A1128" s="831" t="s">
        <v>3402</v>
      </c>
      <c r="B1128" s="832" t="s">
        <v>3403</v>
      </c>
      <c r="C1128" s="832" t="s">
        <v>586</v>
      </c>
      <c r="D1128" s="832" t="s">
        <v>3251</v>
      </c>
      <c r="E1128" s="832" t="s">
        <v>3269</v>
      </c>
      <c r="F1128" s="832" t="s">
        <v>3449</v>
      </c>
      <c r="G1128" s="832" t="s">
        <v>3450</v>
      </c>
      <c r="H1128" s="849">
        <v>2</v>
      </c>
      <c r="I1128" s="849">
        <v>1216</v>
      </c>
      <c r="J1128" s="832"/>
      <c r="K1128" s="832">
        <v>608</v>
      </c>
      <c r="L1128" s="849"/>
      <c r="M1128" s="849"/>
      <c r="N1128" s="832"/>
      <c r="O1128" s="832"/>
      <c r="P1128" s="849"/>
      <c r="Q1128" s="849"/>
      <c r="R1128" s="837"/>
      <c r="S1128" s="850"/>
    </row>
    <row r="1129" spans="1:19" ht="14.4" customHeight="1" x14ac:dyDescent="0.3">
      <c r="A1129" s="831" t="s">
        <v>3402</v>
      </c>
      <c r="B1129" s="832" t="s">
        <v>3403</v>
      </c>
      <c r="C1129" s="832" t="s">
        <v>586</v>
      </c>
      <c r="D1129" s="832" t="s">
        <v>3251</v>
      </c>
      <c r="E1129" s="832" t="s">
        <v>3269</v>
      </c>
      <c r="F1129" s="832" t="s">
        <v>3451</v>
      </c>
      <c r="G1129" s="832" t="s">
        <v>3452</v>
      </c>
      <c r="H1129" s="849">
        <v>18</v>
      </c>
      <c r="I1129" s="849">
        <v>5346</v>
      </c>
      <c r="J1129" s="832">
        <v>0.95806451612903221</v>
      </c>
      <c r="K1129" s="832">
        <v>297</v>
      </c>
      <c r="L1129" s="849">
        <v>18</v>
      </c>
      <c r="M1129" s="849">
        <v>5580</v>
      </c>
      <c r="N1129" s="832">
        <v>1</v>
      </c>
      <c r="O1129" s="832">
        <v>310</v>
      </c>
      <c r="P1129" s="849">
        <v>37</v>
      </c>
      <c r="Q1129" s="849">
        <v>11470</v>
      </c>
      <c r="R1129" s="837">
        <v>2.0555555555555554</v>
      </c>
      <c r="S1129" s="850">
        <v>310</v>
      </c>
    </row>
    <row r="1130" spans="1:19" ht="14.4" customHeight="1" x14ac:dyDescent="0.3">
      <c r="A1130" s="831" t="s">
        <v>3402</v>
      </c>
      <c r="B1130" s="832" t="s">
        <v>3403</v>
      </c>
      <c r="C1130" s="832" t="s">
        <v>586</v>
      </c>
      <c r="D1130" s="832" t="s">
        <v>1432</v>
      </c>
      <c r="E1130" s="832" t="s">
        <v>3269</v>
      </c>
      <c r="F1130" s="832" t="s">
        <v>3427</v>
      </c>
      <c r="G1130" s="832" t="s">
        <v>3428</v>
      </c>
      <c r="H1130" s="849"/>
      <c r="I1130" s="849"/>
      <c r="J1130" s="832"/>
      <c r="K1130" s="832"/>
      <c r="L1130" s="849">
        <v>1</v>
      </c>
      <c r="M1130" s="849">
        <v>37</v>
      </c>
      <c r="N1130" s="832">
        <v>1</v>
      </c>
      <c r="O1130" s="832">
        <v>37</v>
      </c>
      <c r="P1130" s="849"/>
      <c r="Q1130" s="849"/>
      <c r="R1130" s="837"/>
      <c r="S1130" s="850"/>
    </row>
    <row r="1131" spans="1:19" ht="14.4" customHeight="1" x14ac:dyDescent="0.3">
      <c r="A1131" s="831" t="s">
        <v>3402</v>
      </c>
      <c r="B1131" s="832" t="s">
        <v>3403</v>
      </c>
      <c r="C1131" s="832" t="s">
        <v>3253</v>
      </c>
      <c r="D1131" s="832" t="s">
        <v>3251</v>
      </c>
      <c r="E1131" s="832" t="s">
        <v>3404</v>
      </c>
      <c r="F1131" s="832" t="s">
        <v>3408</v>
      </c>
      <c r="G1131" s="832" t="s">
        <v>918</v>
      </c>
      <c r="H1131" s="849">
        <v>3.8000000000000003</v>
      </c>
      <c r="I1131" s="849">
        <v>515.01</v>
      </c>
      <c r="J1131" s="832">
        <v>1.0557161306192731</v>
      </c>
      <c r="K1131" s="832">
        <v>135.52894736842103</v>
      </c>
      <c r="L1131" s="849">
        <v>3.6</v>
      </c>
      <c r="M1131" s="849">
        <v>487.83</v>
      </c>
      <c r="N1131" s="832">
        <v>1</v>
      </c>
      <c r="O1131" s="832">
        <v>135.50833333333333</v>
      </c>
      <c r="P1131" s="849">
        <v>3.5</v>
      </c>
      <c r="Q1131" s="849">
        <v>826.36</v>
      </c>
      <c r="R1131" s="837">
        <v>1.6939507615357809</v>
      </c>
      <c r="S1131" s="850">
        <v>236.10285714285715</v>
      </c>
    </row>
    <row r="1132" spans="1:19" ht="14.4" customHeight="1" x14ac:dyDescent="0.3">
      <c r="A1132" s="831" t="s">
        <v>3402</v>
      </c>
      <c r="B1132" s="832" t="s">
        <v>3403</v>
      </c>
      <c r="C1132" s="832" t="s">
        <v>3253</v>
      </c>
      <c r="D1132" s="832" t="s">
        <v>3251</v>
      </c>
      <c r="E1132" s="832" t="s">
        <v>3269</v>
      </c>
      <c r="F1132" s="832" t="s">
        <v>3453</v>
      </c>
      <c r="G1132" s="832" t="s">
        <v>3454</v>
      </c>
      <c r="H1132" s="849"/>
      <c r="I1132" s="849"/>
      <c r="J1132" s="832"/>
      <c r="K1132" s="832"/>
      <c r="L1132" s="849">
        <v>1</v>
      </c>
      <c r="M1132" s="849">
        <v>1095</v>
      </c>
      <c r="N1132" s="832">
        <v>1</v>
      </c>
      <c r="O1132" s="832">
        <v>1095</v>
      </c>
      <c r="P1132" s="849"/>
      <c r="Q1132" s="849"/>
      <c r="R1132" s="837"/>
      <c r="S1132" s="850"/>
    </row>
    <row r="1133" spans="1:19" ht="14.4" customHeight="1" x14ac:dyDescent="0.3">
      <c r="A1133" s="831" t="s">
        <v>3402</v>
      </c>
      <c r="B1133" s="832" t="s">
        <v>3403</v>
      </c>
      <c r="C1133" s="832" t="s">
        <v>3253</v>
      </c>
      <c r="D1133" s="832" t="s">
        <v>3251</v>
      </c>
      <c r="E1133" s="832" t="s">
        <v>3269</v>
      </c>
      <c r="F1133" s="832" t="s">
        <v>3411</v>
      </c>
      <c r="G1133" s="832" t="s">
        <v>3412</v>
      </c>
      <c r="H1133" s="849"/>
      <c r="I1133" s="849"/>
      <c r="J1133" s="832"/>
      <c r="K1133" s="832"/>
      <c r="L1133" s="849"/>
      <c r="M1133" s="849"/>
      <c r="N1133" s="832"/>
      <c r="O1133" s="832"/>
      <c r="P1133" s="849">
        <v>1</v>
      </c>
      <c r="Q1133" s="849">
        <v>751</v>
      </c>
      <c r="R1133" s="837"/>
      <c r="S1133" s="850">
        <v>751</v>
      </c>
    </row>
    <row r="1134" spans="1:19" ht="14.4" customHeight="1" x14ac:dyDescent="0.3">
      <c r="A1134" s="831" t="s">
        <v>3402</v>
      </c>
      <c r="B1134" s="832" t="s">
        <v>3403</v>
      </c>
      <c r="C1134" s="832" t="s">
        <v>3253</v>
      </c>
      <c r="D1134" s="832" t="s">
        <v>3251</v>
      </c>
      <c r="E1134" s="832" t="s">
        <v>3269</v>
      </c>
      <c r="F1134" s="832" t="s">
        <v>3455</v>
      </c>
      <c r="G1134" s="832" t="s">
        <v>3456</v>
      </c>
      <c r="H1134" s="849"/>
      <c r="I1134" s="849"/>
      <c r="J1134" s="832"/>
      <c r="K1134" s="832"/>
      <c r="L1134" s="849">
        <v>1</v>
      </c>
      <c r="M1134" s="849">
        <v>1912</v>
      </c>
      <c r="N1134" s="832">
        <v>1</v>
      </c>
      <c r="O1134" s="832">
        <v>1912</v>
      </c>
      <c r="P1134" s="849">
        <v>2</v>
      </c>
      <c r="Q1134" s="849">
        <v>3828</v>
      </c>
      <c r="R1134" s="837">
        <v>2.002092050209205</v>
      </c>
      <c r="S1134" s="850">
        <v>1914</v>
      </c>
    </row>
    <row r="1135" spans="1:19" ht="14.4" customHeight="1" x14ac:dyDescent="0.3">
      <c r="A1135" s="831" t="s">
        <v>3402</v>
      </c>
      <c r="B1135" s="832" t="s">
        <v>3403</v>
      </c>
      <c r="C1135" s="832" t="s">
        <v>3253</v>
      </c>
      <c r="D1135" s="832" t="s">
        <v>3251</v>
      </c>
      <c r="E1135" s="832" t="s">
        <v>3269</v>
      </c>
      <c r="F1135" s="832" t="s">
        <v>3417</v>
      </c>
      <c r="G1135" s="832" t="s">
        <v>3418</v>
      </c>
      <c r="H1135" s="849">
        <v>1</v>
      </c>
      <c r="I1135" s="849">
        <v>155</v>
      </c>
      <c r="J1135" s="832"/>
      <c r="K1135" s="832">
        <v>155</v>
      </c>
      <c r="L1135" s="849"/>
      <c r="M1135" s="849"/>
      <c r="N1135" s="832"/>
      <c r="O1135" s="832"/>
      <c r="P1135" s="849"/>
      <c r="Q1135" s="849"/>
      <c r="R1135" s="837"/>
      <c r="S1135" s="850"/>
    </row>
    <row r="1136" spans="1:19" ht="14.4" customHeight="1" x14ac:dyDescent="0.3">
      <c r="A1136" s="831" t="s">
        <v>3402</v>
      </c>
      <c r="B1136" s="832" t="s">
        <v>3403</v>
      </c>
      <c r="C1136" s="832" t="s">
        <v>3253</v>
      </c>
      <c r="D1136" s="832" t="s">
        <v>3251</v>
      </c>
      <c r="E1136" s="832" t="s">
        <v>3269</v>
      </c>
      <c r="F1136" s="832" t="s">
        <v>3419</v>
      </c>
      <c r="G1136" s="832" t="s">
        <v>3420</v>
      </c>
      <c r="H1136" s="849"/>
      <c r="I1136" s="849"/>
      <c r="J1136" s="832"/>
      <c r="K1136" s="832"/>
      <c r="L1136" s="849">
        <v>1</v>
      </c>
      <c r="M1136" s="849">
        <v>164</v>
      </c>
      <c r="N1136" s="832">
        <v>1</v>
      </c>
      <c r="O1136" s="832">
        <v>164</v>
      </c>
      <c r="P1136" s="849"/>
      <c r="Q1136" s="849"/>
      <c r="R1136" s="837"/>
      <c r="S1136" s="850"/>
    </row>
    <row r="1137" spans="1:19" ht="14.4" customHeight="1" x14ac:dyDescent="0.3">
      <c r="A1137" s="831" t="s">
        <v>3402</v>
      </c>
      <c r="B1137" s="832" t="s">
        <v>3403</v>
      </c>
      <c r="C1137" s="832" t="s">
        <v>3253</v>
      </c>
      <c r="D1137" s="832" t="s">
        <v>3251</v>
      </c>
      <c r="E1137" s="832" t="s">
        <v>3269</v>
      </c>
      <c r="F1137" s="832" t="s">
        <v>3427</v>
      </c>
      <c r="G1137" s="832" t="s">
        <v>3428</v>
      </c>
      <c r="H1137" s="849">
        <v>11</v>
      </c>
      <c r="I1137" s="849">
        <v>385</v>
      </c>
      <c r="J1137" s="832">
        <v>0.94594594594594594</v>
      </c>
      <c r="K1137" s="832">
        <v>35</v>
      </c>
      <c r="L1137" s="849">
        <v>11</v>
      </c>
      <c r="M1137" s="849">
        <v>407</v>
      </c>
      <c r="N1137" s="832">
        <v>1</v>
      </c>
      <c r="O1137" s="832">
        <v>37</v>
      </c>
      <c r="P1137" s="849">
        <v>19</v>
      </c>
      <c r="Q1137" s="849">
        <v>703</v>
      </c>
      <c r="R1137" s="837">
        <v>1.7272727272727273</v>
      </c>
      <c r="S1137" s="850">
        <v>37</v>
      </c>
    </row>
    <row r="1138" spans="1:19" ht="14.4" customHeight="1" x14ac:dyDescent="0.3">
      <c r="A1138" s="831" t="s">
        <v>3402</v>
      </c>
      <c r="B1138" s="832" t="s">
        <v>3403</v>
      </c>
      <c r="C1138" s="832" t="s">
        <v>3253</v>
      </c>
      <c r="D1138" s="832" t="s">
        <v>3251</v>
      </c>
      <c r="E1138" s="832" t="s">
        <v>3269</v>
      </c>
      <c r="F1138" s="832" t="s">
        <v>3429</v>
      </c>
      <c r="G1138" s="832" t="s">
        <v>3430</v>
      </c>
      <c r="H1138" s="849">
        <v>76</v>
      </c>
      <c r="I1138" s="849">
        <v>76912</v>
      </c>
      <c r="J1138" s="832">
        <v>0.7690661653684242</v>
      </c>
      <c r="K1138" s="832">
        <v>1012</v>
      </c>
      <c r="L1138" s="849">
        <v>97</v>
      </c>
      <c r="M1138" s="849">
        <v>100007</v>
      </c>
      <c r="N1138" s="832">
        <v>1</v>
      </c>
      <c r="O1138" s="832">
        <v>1031</v>
      </c>
      <c r="P1138" s="849">
        <v>127</v>
      </c>
      <c r="Q1138" s="849">
        <v>131064</v>
      </c>
      <c r="R1138" s="837">
        <v>1.3105482616216866</v>
      </c>
      <c r="S1138" s="850">
        <v>1032</v>
      </c>
    </row>
    <row r="1139" spans="1:19" ht="14.4" customHeight="1" x14ac:dyDescent="0.3">
      <c r="A1139" s="831" t="s">
        <v>3402</v>
      </c>
      <c r="B1139" s="832" t="s">
        <v>3403</v>
      </c>
      <c r="C1139" s="832" t="s">
        <v>3253</v>
      </c>
      <c r="D1139" s="832" t="s">
        <v>3251</v>
      </c>
      <c r="E1139" s="832" t="s">
        <v>3269</v>
      </c>
      <c r="F1139" s="832" t="s">
        <v>3457</v>
      </c>
      <c r="G1139" s="832" t="s">
        <v>3458</v>
      </c>
      <c r="H1139" s="849">
        <v>1</v>
      </c>
      <c r="I1139" s="849">
        <v>2017</v>
      </c>
      <c r="J1139" s="832"/>
      <c r="K1139" s="832">
        <v>2017</v>
      </c>
      <c r="L1139" s="849"/>
      <c r="M1139" s="849"/>
      <c r="N1139" s="832"/>
      <c r="O1139" s="832"/>
      <c r="P1139" s="849"/>
      <c r="Q1139" s="849"/>
      <c r="R1139" s="837"/>
      <c r="S1139" s="850"/>
    </row>
    <row r="1140" spans="1:19" ht="14.4" customHeight="1" x14ac:dyDescent="0.3">
      <c r="A1140" s="831" t="s">
        <v>3402</v>
      </c>
      <c r="B1140" s="832" t="s">
        <v>3403</v>
      </c>
      <c r="C1140" s="832" t="s">
        <v>3253</v>
      </c>
      <c r="D1140" s="832" t="s">
        <v>3251</v>
      </c>
      <c r="E1140" s="832" t="s">
        <v>3269</v>
      </c>
      <c r="F1140" s="832" t="s">
        <v>3433</v>
      </c>
      <c r="G1140" s="832" t="s">
        <v>3434</v>
      </c>
      <c r="H1140" s="849">
        <v>1</v>
      </c>
      <c r="I1140" s="849">
        <v>118</v>
      </c>
      <c r="J1140" s="832"/>
      <c r="K1140" s="832">
        <v>118</v>
      </c>
      <c r="L1140" s="849"/>
      <c r="M1140" s="849"/>
      <c r="N1140" s="832"/>
      <c r="O1140" s="832"/>
      <c r="P1140" s="849"/>
      <c r="Q1140" s="849"/>
      <c r="R1140" s="837"/>
      <c r="S1140" s="850"/>
    </row>
    <row r="1141" spans="1:19" ht="14.4" customHeight="1" x14ac:dyDescent="0.3">
      <c r="A1141" s="831" t="s">
        <v>3402</v>
      </c>
      <c r="B1141" s="832" t="s">
        <v>3403</v>
      </c>
      <c r="C1141" s="832" t="s">
        <v>3253</v>
      </c>
      <c r="D1141" s="832" t="s">
        <v>3251</v>
      </c>
      <c r="E1141" s="832" t="s">
        <v>3269</v>
      </c>
      <c r="F1141" s="832" t="s">
        <v>3340</v>
      </c>
      <c r="G1141" s="832" t="s">
        <v>3341</v>
      </c>
      <c r="H1141" s="849">
        <v>1</v>
      </c>
      <c r="I1141" s="849">
        <v>0</v>
      </c>
      <c r="J1141" s="832"/>
      <c r="K1141" s="832">
        <v>0</v>
      </c>
      <c r="L1141" s="849"/>
      <c r="M1141" s="849"/>
      <c r="N1141" s="832"/>
      <c r="O1141" s="832"/>
      <c r="P1141" s="849"/>
      <c r="Q1141" s="849"/>
      <c r="R1141" s="837"/>
      <c r="S1141" s="850"/>
    </row>
    <row r="1142" spans="1:19" ht="14.4" customHeight="1" x14ac:dyDescent="0.3">
      <c r="A1142" s="831" t="s">
        <v>3402</v>
      </c>
      <c r="B1142" s="832" t="s">
        <v>3403</v>
      </c>
      <c r="C1142" s="832" t="s">
        <v>3253</v>
      </c>
      <c r="D1142" s="832" t="s">
        <v>3251</v>
      </c>
      <c r="E1142" s="832" t="s">
        <v>3269</v>
      </c>
      <c r="F1142" s="832" t="s">
        <v>3437</v>
      </c>
      <c r="G1142" s="832" t="s">
        <v>3438</v>
      </c>
      <c r="H1142" s="849">
        <v>69</v>
      </c>
      <c r="I1142" s="849">
        <v>5658</v>
      </c>
      <c r="J1142" s="832">
        <v>0.67825461520019181</v>
      </c>
      <c r="K1142" s="832">
        <v>82</v>
      </c>
      <c r="L1142" s="849">
        <v>97</v>
      </c>
      <c r="M1142" s="849">
        <v>8342</v>
      </c>
      <c r="N1142" s="832">
        <v>1</v>
      </c>
      <c r="O1142" s="832">
        <v>86</v>
      </c>
      <c r="P1142" s="849">
        <v>101</v>
      </c>
      <c r="Q1142" s="849">
        <v>8686</v>
      </c>
      <c r="R1142" s="837">
        <v>1.0412371134020619</v>
      </c>
      <c r="S1142" s="850">
        <v>86</v>
      </c>
    </row>
    <row r="1143" spans="1:19" ht="14.4" customHeight="1" x14ac:dyDescent="0.3">
      <c r="A1143" s="831" t="s">
        <v>3402</v>
      </c>
      <c r="B1143" s="832" t="s">
        <v>3403</v>
      </c>
      <c r="C1143" s="832" t="s">
        <v>3253</v>
      </c>
      <c r="D1143" s="832" t="s">
        <v>3251</v>
      </c>
      <c r="E1143" s="832" t="s">
        <v>3269</v>
      </c>
      <c r="F1143" s="832" t="s">
        <v>3445</v>
      </c>
      <c r="G1143" s="832" t="s">
        <v>3446</v>
      </c>
      <c r="H1143" s="849">
        <v>4</v>
      </c>
      <c r="I1143" s="849">
        <v>356</v>
      </c>
      <c r="J1143" s="832">
        <v>3.912087912087912</v>
      </c>
      <c r="K1143" s="832">
        <v>89</v>
      </c>
      <c r="L1143" s="849">
        <v>1</v>
      </c>
      <c r="M1143" s="849">
        <v>91</v>
      </c>
      <c r="N1143" s="832">
        <v>1</v>
      </c>
      <c r="O1143" s="832">
        <v>91</v>
      </c>
      <c r="P1143" s="849">
        <v>1</v>
      </c>
      <c r="Q1143" s="849">
        <v>91</v>
      </c>
      <c r="R1143" s="837">
        <v>1</v>
      </c>
      <c r="S1143" s="850">
        <v>91</v>
      </c>
    </row>
    <row r="1144" spans="1:19" ht="14.4" customHeight="1" x14ac:dyDescent="0.3">
      <c r="A1144" s="831" t="s">
        <v>3402</v>
      </c>
      <c r="B1144" s="832" t="s">
        <v>3403</v>
      </c>
      <c r="C1144" s="832" t="s">
        <v>3253</v>
      </c>
      <c r="D1144" s="832" t="s">
        <v>3251</v>
      </c>
      <c r="E1144" s="832" t="s">
        <v>3269</v>
      </c>
      <c r="F1144" s="832" t="s">
        <v>3459</v>
      </c>
      <c r="G1144" s="832" t="s">
        <v>3460</v>
      </c>
      <c r="H1144" s="849"/>
      <c r="I1144" s="849"/>
      <c r="J1144" s="832"/>
      <c r="K1144" s="832"/>
      <c r="L1144" s="849">
        <v>1</v>
      </c>
      <c r="M1144" s="849">
        <v>2760</v>
      </c>
      <c r="N1144" s="832">
        <v>1</v>
      </c>
      <c r="O1144" s="832">
        <v>2760</v>
      </c>
      <c r="P1144" s="849"/>
      <c r="Q1144" s="849"/>
      <c r="R1144" s="837"/>
      <c r="S1144" s="850"/>
    </row>
    <row r="1145" spans="1:19" ht="14.4" customHeight="1" thickBot="1" x14ac:dyDescent="0.35">
      <c r="A1145" s="839" t="s">
        <v>3461</v>
      </c>
      <c r="B1145" s="840" t="s">
        <v>3462</v>
      </c>
      <c r="C1145" s="840" t="s">
        <v>589</v>
      </c>
      <c r="D1145" s="840" t="s">
        <v>1418</v>
      </c>
      <c r="E1145" s="840" t="s">
        <v>3269</v>
      </c>
      <c r="F1145" s="840" t="s">
        <v>3270</v>
      </c>
      <c r="G1145" s="840" t="s">
        <v>3271</v>
      </c>
      <c r="H1145" s="851"/>
      <c r="I1145" s="851"/>
      <c r="J1145" s="840"/>
      <c r="K1145" s="840"/>
      <c r="L1145" s="851">
        <v>1</v>
      </c>
      <c r="M1145" s="851">
        <v>344.44</v>
      </c>
      <c r="N1145" s="840">
        <v>1</v>
      </c>
      <c r="O1145" s="840">
        <v>344.44</v>
      </c>
      <c r="P1145" s="851"/>
      <c r="Q1145" s="851"/>
      <c r="R1145" s="845"/>
      <c r="S1145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7641206.3300000001</v>
      </c>
      <c r="C3" s="344">
        <f t="shared" ref="C3:R3" si="0">SUBTOTAL(9,C6:C1048576)</f>
        <v>0.96729337564995965</v>
      </c>
      <c r="D3" s="344">
        <f t="shared" si="0"/>
        <v>7897691</v>
      </c>
      <c r="E3" s="344">
        <f t="shared" si="0"/>
        <v>2</v>
      </c>
      <c r="F3" s="344">
        <f t="shared" si="0"/>
        <v>7261226</v>
      </c>
      <c r="G3" s="347">
        <f>IF(D3&lt;&gt;0,F3/D3,"")</f>
        <v>0.91941125577083227</v>
      </c>
      <c r="H3" s="343">
        <f t="shared" si="0"/>
        <v>1370558.95</v>
      </c>
      <c r="I3" s="344">
        <f t="shared" si="0"/>
        <v>0.93103225978031801</v>
      </c>
      <c r="J3" s="344">
        <f t="shared" si="0"/>
        <v>1472085.3499999996</v>
      </c>
      <c r="K3" s="344">
        <f t="shared" si="0"/>
        <v>1</v>
      </c>
      <c r="L3" s="344">
        <f t="shared" si="0"/>
        <v>1029704.45</v>
      </c>
      <c r="M3" s="345">
        <f>IF(J3&lt;&gt;0,L3/J3,"")</f>
        <v>0.69948692173317273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2016</v>
      </c>
      <c r="E5" s="867"/>
      <c r="F5" s="867">
        <v>2017</v>
      </c>
      <c r="G5" s="905" t="s">
        <v>2</v>
      </c>
      <c r="H5" s="866">
        <v>2015</v>
      </c>
      <c r="I5" s="867"/>
      <c r="J5" s="867">
        <v>2016</v>
      </c>
      <c r="K5" s="867"/>
      <c r="L5" s="867">
        <v>2017</v>
      </c>
      <c r="M5" s="905" t="s">
        <v>2</v>
      </c>
      <c r="N5" s="866">
        <v>2015</v>
      </c>
      <c r="O5" s="867"/>
      <c r="P5" s="867">
        <v>2016</v>
      </c>
      <c r="Q5" s="867"/>
      <c r="R5" s="867">
        <v>2017</v>
      </c>
      <c r="S5" s="905" t="s">
        <v>2</v>
      </c>
    </row>
    <row r="6" spans="1:19" ht="14.4" customHeight="1" x14ac:dyDescent="0.3">
      <c r="A6" s="856" t="s">
        <v>3465</v>
      </c>
      <c r="B6" s="887"/>
      <c r="C6" s="825"/>
      <c r="D6" s="887"/>
      <c r="E6" s="825"/>
      <c r="F6" s="887">
        <v>86</v>
      </c>
      <c r="G6" s="830"/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3466</v>
      </c>
      <c r="B7" s="889">
        <v>236</v>
      </c>
      <c r="C7" s="832"/>
      <c r="D7" s="889"/>
      <c r="E7" s="832"/>
      <c r="F7" s="889"/>
      <c r="G7" s="837"/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3467</v>
      </c>
      <c r="B8" s="889"/>
      <c r="C8" s="832"/>
      <c r="D8" s="889"/>
      <c r="E8" s="832"/>
      <c r="F8" s="889">
        <v>882</v>
      </c>
      <c r="G8" s="837"/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3468</v>
      </c>
      <c r="B9" s="889"/>
      <c r="C9" s="832"/>
      <c r="D9" s="889">
        <v>86</v>
      </c>
      <c r="E9" s="832">
        <v>1</v>
      </c>
      <c r="F9" s="889">
        <v>2366</v>
      </c>
      <c r="G9" s="837">
        <v>27.511627906976745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3469</v>
      </c>
      <c r="B10" s="889">
        <v>1094</v>
      </c>
      <c r="C10" s="832"/>
      <c r="D10" s="889"/>
      <c r="E10" s="832"/>
      <c r="F10" s="889"/>
      <c r="G10" s="837"/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3470</v>
      </c>
      <c r="B11" s="889">
        <v>236</v>
      </c>
      <c r="C11" s="832"/>
      <c r="D11" s="889"/>
      <c r="E11" s="832"/>
      <c r="F11" s="889"/>
      <c r="G11" s="837"/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1393</v>
      </c>
      <c r="B12" s="889">
        <v>7639301</v>
      </c>
      <c r="C12" s="832">
        <v>0.96729337564995965</v>
      </c>
      <c r="D12" s="889">
        <v>7897605</v>
      </c>
      <c r="E12" s="832">
        <v>1</v>
      </c>
      <c r="F12" s="889">
        <v>7257388</v>
      </c>
      <c r="G12" s="837">
        <v>0.91893529747309466</v>
      </c>
      <c r="H12" s="889">
        <v>1370558.95</v>
      </c>
      <c r="I12" s="832">
        <v>0.93103225978031801</v>
      </c>
      <c r="J12" s="889">
        <v>1472085.3499999996</v>
      </c>
      <c r="K12" s="832">
        <v>1</v>
      </c>
      <c r="L12" s="889">
        <v>1029704.45</v>
      </c>
      <c r="M12" s="837">
        <v>0.69948692173317273</v>
      </c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3471</v>
      </c>
      <c r="B13" s="889">
        <v>35</v>
      </c>
      <c r="C13" s="832"/>
      <c r="D13" s="889"/>
      <c r="E13" s="832"/>
      <c r="F13" s="889"/>
      <c r="G13" s="837"/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3472</v>
      </c>
      <c r="B14" s="889">
        <v>35</v>
      </c>
      <c r="C14" s="832"/>
      <c r="D14" s="889"/>
      <c r="E14" s="832"/>
      <c r="F14" s="889"/>
      <c r="G14" s="837"/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thickBot="1" x14ac:dyDescent="0.35">
      <c r="A15" s="893" t="s">
        <v>3473</v>
      </c>
      <c r="B15" s="891">
        <v>269.33</v>
      </c>
      <c r="C15" s="840"/>
      <c r="D15" s="891"/>
      <c r="E15" s="840"/>
      <c r="F15" s="891">
        <v>504</v>
      </c>
      <c r="G15" s="845"/>
      <c r="H15" s="891"/>
      <c r="I15" s="840"/>
      <c r="J15" s="891"/>
      <c r="K15" s="840"/>
      <c r="L15" s="891"/>
      <c r="M15" s="845"/>
      <c r="N15" s="891"/>
      <c r="O15" s="840"/>
      <c r="P15" s="891"/>
      <c r="Q15" s="840"/>
      <c r="R15" s="891"/>
      <c r="S15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9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3912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13428.810000000001</v>
      </c>
      <c r="G3" s="208">
        <f t="shared" si="0"/>
        <v>9011765.2799999993</v>
      </c>
      <c r="H3" s="208"/>
      <c r="I3" s="208"/>
      <c r="J3" s="208">
        <f t="shared" si="0"/>
        <v>13314.06</v>
      </c>
      <c r="K3" s="208">
        <f t="shared" si="0"/>
        <v>9369776.3499999996</v>
      </c>
      <c r="L3" s="208"/>
      <c r="M3" s="208"/>
      <c r="N3" s="208">
        <f t="shared" si="0"/>
        <v>12254.9</v>
      </c>
      <c r="O3" s="208">
        <f t="shared" si="0"/>
        <v>8290930.4499999993</v>
      </c>
      <c r="P3" s="79">
        <f>IF(K3=0,0,O3/K3)</f>
        <v>0.88485894863435022</v>
      </c>
      <c r="Q3" s="209">
        <f>IF(N3=0,0,O3/N3)</f>
        <v>676.54003296640519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3474</v>
      </c>
      <c r="B6" s="825" t="s">
        <v>3403</v>
      </c>
      <c r="C6" s="825" t="s">
        <v>3269</v>
      </c>
      <c r="D6" s="825" t="s">
        <v>3437</v>
      </c>
      <c r="E6" s="825" t="s">
        <v>3438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86</v>
      </c>
      <c r="P6" s="830"/>
      <c r="Q6" s="848">
        <v>86</v>
      </c>
    </row>
    <row r="7" spans="1:17" ht="14.4" customHeight="1" x14ac:dyDescent="0.3">
      <c r="A7" s="831" t="s">
        <v>3402</v>
      </c>
      <c r="B7" s="832" t="s">
        <v>3403</v>
      </c>
      <c r="C7" s="832" t="s">
        <v>3269</v>
      </c>
      <c r="D7" s="832" t="s">
        <v>3433</v>
      </c>
      <c r="E7" s="832" t="s">
        <v>3434</v>
      </c>
      <c r="F7" s="849">
        <v>2</v>
      </c>
      <c r="G7" s="849">
        <v>236</v>
      </c>
      <c r="H7" s="849"/>
      <c r="I7" s="849">
        <v>118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3475</v>
      </c>
      <c r="B8" s="832" t="s">
        <v>3403</v>
      </c>
      <c r="C8" s="832" t="s">
        <v>3269</v>
      </c>
      <c r="D8" s="832" t="s">
        <v>3433</v>
      </c>
      <c r="E8" s="832" t="s">
        <v>3434</v>
      </c>
      <c r="F8" s="849"/>
      <c r="G8" s="849"/>
      <c r="H8" s="849"/>
      <c r="I8" s="849"/>
      <c r="J8" s="849"/>
      <c r="K8" s="849"/>
      <c r="L8" s="849"/>
      <c r="M8" s="849"/>
      <c r="N8" s="849">
        <v>7</v>
      </c>
      <c r="O8" s="849">
        <v>882</v>
      </c>
      <c r="P8" s="837"/>
      <c r="Q8" s="850">
        <v>126</v>
      </c>
    </row>
    <row r="9" spans="1:17" ht="14.4" customHeight="1" x14ac:dyDescent="0.3">
      <c r="A9" s="831" t="s">
        <v>3476</v>
      </c>
      <c r="B9" s="832" t="s">
        <v>3403</v>
      </c>
      <c r="C9" s="832" t="s">
        <v>3269</v>
      </c>
      <c r="D9" s="832" t="s">
        <v>3455</v>
      </c>
      <c r="E9" s="832" t="s">
        <v>3456</v>
      </c>
      <c r="F9" s="849"/>
      <c r="G9" s="849"/>
      <c r="H9" s="849"/>
      <c r="I9" s="849"/>
      <c r="J9" s="849"/>
      <c r="K9" s="849"/>
      <c r="L9" s="849"/>
      <c r="M9" s="849"/>
      <c r="N9" s="849">
        <v>1</v>
      </c>
      <c r="O9" s="849">
        <v>1914</v>
      </c>
      <c r="P9" s="837"/>
      <c r="Q9" s="850">
        <v>1914</v>
      </c>
    </row>
    <row r="10" spans="1:17" ht="14.4" customHeight="1" x14ac:dyDescent="0.3">
      <c r="A10" s="831" t="s">
        <v>3476</v>
      </c>
      <c r="B10" s="832" t="s">
        <v>3403</v>
      </c>
      <c r="C10" s="832" t="s">
        <v>3269</v>
      </c>
      <c r="D10" s="832" t="s">
        <v>3427</v>
      </c>
      <c r="E10" s="832" t="s">
        <v>3428</v>
      </c>
      <c r="F10" s="849"/>
      <c r="G10" s="849"/>
      <c r="H10" s="849"/>
      <c r="I10" s="849"/>
      <c r="J10" s="849"/>
      <c r="K10" s="849"/>
      <c r="L10" s="849"/>
      <c r="M10" s="849"/>
      <c r="N10" s="849">
        <v>2</v>
      </c>
      <c r="O10" s="849">
        <v>74</v>
      </c>
      <c r="P10" s="837"/>
      <c r="Q10" s="850">
        <v>37</v>
      </c>
    </row>
    <row r="11" spans="1:17" ht="14.4" customHeight="1" x14ac:dyDescent="0.3">
      <c r="A11" s="831" t="s">
        <v>3476</v>
      </c>
      <c r="B11" s="832" t="s">
        <v>3403</v>
      </c>
      <c r="C11" s="832" t="s">
        <v>3269</v>
      </c>
      <c r="D11" s="832" t="s">
        <v>3433</v>
      </c>
      <c r="E11" s="832" t="s">
        <v>3434</v>
      </c>
      <c r="F11" s="849"/>
      <c r="G11" s="849"/>
      <c r="H11" s="849"/>
      <c r="I11" s="849"/>
      <c r="J11" s="849"/>
      <c r="K11" s="849"/>
      <c r="L11" s="849"/>
      <c r="M11" s="849"/>
      <c r="N11" s="849">
        <v>3</v>
      </c>
      <c r="O11" s="849">
        <v>378</v>
      </c>
      <c r="P11" s="837"/>
      <c r="Q11" s="850">
        <v>126</v>
      </c>
    </row>
    <row r="12" spans="1:17" ht="14.4" customHeight="1" x14ac:dyDescent="0.3">
      <c r="A12" s="831" t="s">
        <v>3476</v>
      </c>
      <c r="B12" s="832" t="s">
        <v>3403</v>
      </c>
      <c r="C12" s="832" t="s">
        <v>3269</v>
      </c>
      <c r="D12" s="832" t="s">
        <v>3437</v>
      </c>
      <c r="E12" s="832" t="s">
        <v>3438</v>
      </c>
      <c r="F12" s="849"/>
      <c r="G12" s="849"/>
      <c r="H12" s="849"/>
      <c r="I12" s="849"/>
      <c r="J12" s="849">
        <v>1</v>
      </c>
      <c r="K12" s="849">
        <v>86</v>
      </c>
      <c r="L12" s="849">
        <v>1</v>
      </c>
      <c r="M12" s="849">
        <v>86</v>
      </c>
      <c r="N12" s="849"/>
      <c r="O12" s="849"/>
      <c r="P12" s="837"/>
      <c r="Q12" s="850"/>
    </row>
    <row r="13" spans="1:17" ht="14.4" customHeight="1" x14ac:dyDescent="0.3">
      <c r="A13" s="831" t="s">
        <v>3477</v>
      </c>
      <c r="B13" s="832" t="s">
        <v>3403</v>
      </c>
      <c r="C13" s="832" t="s">
        <v>3269</v>
      </c>
      <c r="D13" s="832" t="s">
        <v>3429</v>
      </c>
      <c r="E13" s="832" t="s">
        <v>3430</v>
      </c>
      <c r="F13" s="849">
        <v>1</v>
      </c>
      <c r="G13" s="849">
        <v>1012</v>
      </c>
      <c r="H13" s="849"/>
      <c r="I13" s="849">
        <v>1012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3477</v>
      </c>
      <c r="B14" s="832" t="s">
        <v>3403</v>
      </c>
      <c r="C14" s="832" t="s">
        <v>3269</v>
      </c>
      <c r="D14" s="832" t="s">
        <v>3437</v>
      </c>
      <c r="E14" s="832" t="s">
        <v>3438</v>
      </c>
      <c r="F14" s="849">
        <v>1</v>
      </c>
      <c r="G14" s="849">
        <v>82</v>
      </c>
      <c r="H14" s="849"/>
      <c r="I14" s="849">
        <v>82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3478</v>
      </c>
      <c r="B15" s="832" t="s">
        <v>3403</v>
      </c>
      <c r="C15" s="832" t="s">
        <v>3269</v>
      </c>
      <c r="D15" s="832" t="s">
        <v>3433</v>
      </c>
      <c r="E15" s="832" t="s">
        <v>3434</v>
      </c>
      <c r="F15" s="849">
        <v>2</v>
      </c>
      <c r="G15" s="849">
        <v>236</v>
      </c>
      <c r="H15" s="849"/>
      <c r="I15" s="849">
        <v>118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567</v>
      </c>
      <c r="B16" s="832" t="s">
        <v>3479</v>
      </c>
      <c r="C16" s="832" t="s">
        <v>3269</v>
      </c>
      <c r="D16" s="832" t="s">
        <v>3480</v>
      </c>
      <c r="E16" s="832" t="s">
        <v>3481</v>
      </c>
      <c r="F16" s="849"/>
      <c r="G16" s="849"/>
      <c r="H16" s="849"/>
      <c r="I16" s="849"/>
      <c r="J16" s="849">
        <v>3</v>
      </c>
      <c r="K16" s="849">
        <v>7386</v>
      </c>
      <c r="L16" s="849">
        <v>1</v>
      </c>
      <c r="M16" s="849">
        <v>2462</v>
      </c>
      <c r="N16" s="849"/>
      <c r="O16" s="849"/>
      <c r="P16" s="837"/>
      <c r="Q16" s="850"/>
    </row>
    <row r="17" spans="1:17" ht="14.4" customHeight="1" x14ac:dyDescent="0.3">
      <c r="A17" s="831" t="s">
        <v>567</v>
      </c>
      <c r="B17" s="832" t="s">
        <v>3479</v>
      </c>
      <c r="C17" s="832" t="s">
        <v>3269</v>
      </c>
      <c r="D17" s="832" t="s">
        <v>3482</v>
      </c>
      <c r="E17" s="832" t="s">
        <v>3483</v>
      </c>
      <c r="F17" s="849">
        <v>1</v>
      </c>
      <c r="G17" s="849">
        <v>2242</v>
      </c>
      <c r="H17" s="849"/>
      <c r="I17" s="849">
        <v>2242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567</v>
      </c>
      <c r="B18" s="832" t="s">
        <v>3479</v>
      </c>
      <c r="C18" s="832" t="s">
        <v>3269</v>
      </c>
      <c r="D18" s="832" t="s">
        <v>3484</v>
      </c>
      <c r="E18" s="832" t="s">
        <v>3485</v>
      </c>
      <c r="F18" s="849"/>
      <c r="G18" s="849"/>
      <c r="H18" s="849"/>
      <c r="I18" s="849"/>
      <c r="J18" s="849"/>
      <c r="K18" s="849"/>
      <c r="L18" s="849"/>
      <c r="M18" s="849"/>
      <c r="N18" s="849">
        <v>1</v>
      </c>
      <c r="O18" s="849">
        <v>3298</v>
      </c>
      <c r="P18" s="837"/>
      <c r="Q18" s="850">
        <v>3298</v>
      </c>
    </row>
    <row r="19" spans="1:17" ht="14.4" customHeight="1" x14ac:dyDescent="0.3">
      <c r="A19" s="831" t="s">
        <v>567</v>
      </c>
      <c r="B19" s="832" t="s">
        <v>3403</v>
      </c>
      <c r="C19" s="832" t="s">
        <v>3269</v>
      </c>
      <c r="D19" s="832" t="s">
        <v>3453</v>
      </c>
      <c r="E19" s="832" t="s">
        <v>3454</v>
      </c>
      <c r="F19" s="849">
        <v>1</v>
      </c>
      <c r="G19" s="849">
        <v>1028</v>
      </c>
      <c r="H19" s="849"/>
      <c r="I19" s="849">
        <v>1028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567</v>
      </c>
      <c r="B20" s="832" t="s">
        <v>3486</v>
      </c>
      <c r="C20" s="832" t="s">
        <v>3269</v>
      </c>
      <c r="D20" s="832" t="s">
        <v>3487</v>
      </c>
      <c r="E20" s="832" t="s">
        <v>3488</v>
      </c>
      <c r="F20" s="849">
        <v>1</v>
      </c>
      <c r="G20" s="849">
        <v>1193</v>
      </c>
      <c r="H20" s="849"/>
      <c r="I20" s="849">
        <v>1193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567</v>
      </c>
      <c r="B21" s="832" t="s">
        <v>3486</v>
      </c>
      <c r="C21" s="832" t="s">
        <v>3269</v>
      </c>
      <c r="D21" s="832" t="s">
        <v>3489</v>
      </c>
      <c r="E21" s="832" t="s">
        <v>3490</v>
      </c>
      <c r="F21" s="849">
        <v>1</v>
      </c>
      <c r="G21" s="849">
        <v>691</v>
      </c>
      <c r="H21" s="849"/>
      <c r="I21" s="849">
        <v>691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567</v>
      </c>
      <c r="B22" s="832" t="s">
        <v>3486</v>
      </c>
      <c r="C22" s="832" t="s">
        <v>3269</v>
      </c>
      <c r="D22" s="832" t="s">
        <v>3491</v>
      </c>
      <c r="E22" s="832" t="s">
        <v>3492</v>
      </c>
      <c r="F22" s="849">
        <v>1</v>
      </c>
      <c r="G22" s="849">
        <v>1803</v>
      </c>
      <c r="H22" s="849"/>
      <c r="I22" s="849">
        <v>1803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567</v>
      </c>
      <c r="B23" s="832" t="s">
        <v>3493</v>
      </c>
      <c r="C23" s="832" t="s">
        <v>3404</v>
      </c>
      <c r="D23" s="832" t="s">
        <v>3494</v>
      </c>
      <c r="E23" s="832" t="s">
        <v>3495</v>
      </c>
      <c r="F23" s="849">
        <v>5.8</v>
      </c>
      <c r="G23" s="849">
        <v>65504.33</v>
      </c>
      <c r="H23" s="849">
        <v>11.60001027108583</v>
      </c>
      <c r="I23" s="849">
        <v>11293.85</v>
      </c>
      <c r="J23" s="849">
        <v>0.5</v>
      </c>
      <c r="K23" s="849">
        <v>5646.92</v>
      </c>
      <c r="L23" s="849">
        <v>1</v>
      </c>
      <c r="M23" s="849">
        <v>11293.84</v>
      </c>
      <c r="N23" s="849"/>
      <c r="O23" s="849"/>
      <c r="P23" s="837"/>
      <c r="Q23" s="850"/>
    </row>
    <row r="24" spans="1:17" ht="14.4" customHeight="1" x14ac:dyDescent="0.3">
      <c r="A24" s="831" t="s">
        <v>567</v>
      </c>
      <c r="B24" s="832" t="s">
        <v>3493</v>
      </c>
      <c r="C24" s="832" t="s">
        <v>3404</v>
      </c>
      <c r="D24" s="832" t="s">
        <v>3496</v>
      </c>
      <c r="E24" s="832"/>
      <c r="F24" s="849">
        <v>89</v>
      </c>
      <c r="G24" s="849">
        <v>8052.18</v>
      </c>
      <c r="H24" s="849"/>
      <c r="I24" s="849">
        <v>90.473932584269662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567</v>
      </c>
      <c r="B25" s="832" t="s">
        <v>3493</v>
      </c>
      <c r="C25" s="832" t="s">
        <v>3404</v>
      </c>
      <c r="D25" s="832" t="s">
        <v>3497</v>
      </c>
      <c r="E25" s="832" t="s">
        <v>1457</v>
      </c>
      <c r="F25" s="849"/>
      <c r="G25" s="849"/>
      <c r="H25" s="849"/>
      <c r="I25" s="849"/>
      <c r="J25" s="849">
        <v>7</v>
      </c>
      <c r="K25" s="849">
        <v>280.27999999999997</v>
      </c>
      <c r="L25" s="849">
        <v>1</v>
      </c>
      <c r="M25" s="849">
        <v>40.04</v>
      </c>
      <c r="N25" s="849"/>
      <c r="O25" s="849"/>
      <c r="P25" s="837"/>
      <c r="Q25" s="850"/>
    </row>
    <row r="26" spans="1:17" ht="14.4" customHeight="1" x14ac:dyDescent="0.3">
      <c r="A26" s="831" t="s">
        <v>567</v>
      </c>
      <c r="B26" s="832" t="s">
        <v>3493</v>
      </c>
      <c r="C26" s="832" t="s">
        <v>3404</v>
      </c>
      <c r="D26" s="832" t="s">
        <v>3498</v>
      </c>
      <c r="E26" s="832" t="s">
        <v>1457</v>
      </c>
      <c r="F26" s="849">
        <v>615</v>
      </c>
      <c r="G26" s="849">
        <v>64833.259999999995</v>
      </c>
      <c r="H26" s="849">
        <v>0.94827114130240808</v>
      </c>
      <c r="I26" s="849">
        <v>105.41993495934959</v>
      </c>
      <c r="J26" s="849">
        <v>827</v>
      </c>
      <c r="K26" s="849">
        <v>68369.960000000006</v>
      </c>
      <c r="L26" s="849">
        <v>1</v>
      </c>
      <c r="M26" s="849">
        <v>82.67226118500605</v>
      </c>
      <c r="N26" s="849">
        <v>592</v>
      </c>
      <c r="O26" s="849">
        <v>47407.359999999993</v>
      </c>
      <c r="P26" s="837">
        <v>0.69339458440519763</v>
      </c>
      <c r="Q26" s="850">
        <v>80.079999999999984</v>
      </c>
    </row>
    <row r="27" spans="1:17" ht="14.4" customHeight="1" x14ac:dyDescent="0.3">
      <c r="A27" s="831" t="s">
        <v>567</v>
      </c>
      <c r="B27" s="832" t="s">
        <v>3493</v>
      </c>
      <c r="C27" s="832" t="s">
        <v>3404</v>
      </c>
      <c r="D27" s="832" t="s">
        <v>3499</v>
      </c>
      <c r="E27" s="832" t="s">
        <v>1457</v>
      </c>
      <c r="F27" s="849">
        <v>53</v>
      </c>
      <c r="G27" s="849">
        <v>4034.8900000000003</v>
      </c>
      <c r="H27" s="849">
        <v>0.1906474820143885</v>
      </c>
      <c r="I27" s="849">
        <v>76.13000000000001</v>
      </c>
      <c r="J27" s="849">
        <v>278</v>
      </c>
      <c r="K27" s="849">
        <v>21164.14</v>
      </c>
      <c r="L27" s="849">
        <v>1</v>
      </c>
      <c r="M27" s="849">
        <v>76.13</v>
      </c>
      <c r="N27" s="849">
        <v>5</v>
      </c>
      <c r="O27" s="849">
        <v>380.65</v>
      </c>
      <c r="P27" s="837">
        <v>1.7985611510791366E-2</v>
      </c>
      <c r="Q27" s="850">
        <v>76.13</v>
      </c>
    </row>
    <row r="28" spans="1:17" ht="14.4" customHeight="1" x14ac:dyDescent="0.3">
      <c r="A28" s="831" t="s">
        <v>567</v>
      </c>
      <c r="B28" s="832" t="s">
        <v>3493</v>
      </c>
      <c r="C28" s="832" t="s">
        <v>3404</v>
      </c>
      <c r="D28" s="832" t="s">
        <v>3500</v>
      </c>
      <c r="E28" s="832" t="s">
        <v>1302</v>
      </c>
      <c r="F28" s="849"/>
      <c r="G28" s="849"/>
      <c r="H28" s="849"/>
      <c r="I28" s="849"/>
      <c r="J28" s="849"/>
      <c r="K28" s="849"/>
      <c r="L28" s="849"/>
      <c r="M28" s="849"/>
      <c r="N28" s="849">
        <v>0.6</v>
      </c>
      <c r="O28" s="849">
        <v>264.74</v>
      </c>
      <c r="P28" s="837"/>
      <c r="Q28" s="850">
        <v>441.23333333333335</v>
      </c>
    </row>
    <row r="29" spans="1:17" ht="14.4" customHeight="1" x14ac:dyDescent="0.3">
      <c r="A29" s="831" t="s">
        <v>567</v>
      </c>
      <c r="B29" s="832" t="s">
        <v>3493</v>
      </c>
      <c r="C29" s="832" t="s">
        <v>3404</v>
      </c>
      <c r="D29" s="832" t="s">
        <v>3501</v>
      </c>
      <c r="E29" s="832" t="s">
        <v>1071</v>
      </c>
      <c r="F29" s="849">
        <v>8</v>
      </c>
      <c r="G29" s="849">
        <v>467.2</v>
      </c>
      <c r="H29" s="849">
        <v>1.3333333333333335</v>
      </c>
      <c r="I29" s="849">
        <v>58.4</v>
      </c>
      <c r="J29" s="849">
        <v>6</v>
      </c>
      <c r="K29" s="849">
        <v>350.4</v>
      </c>
      <c r="L29" s="849">
        <v>1</v>
      </c>
      <c r="M29" s="849">
        <v>58.4</v>
      </c>
      <c r="N29" s="849">
        <v>61</v>
      </c>
      <c r="O29" s="849">
        <v>3562.4</v>
      </c>
      <c r="P29" s="837">
        <v>10.166666666666668</v>
      </c>
      <c r="Q29" s="850">
        <v>58.4</v>
      </c>
    </row>
    <row r="30" spans="1:17" ht="14.4" customHeight="1" x14ac:dyDescent="0.3">
      <c r="A30" s="831" t="s">
        <v>567</v>
      </c>
      <c r="B30" s="832" t="s">
        <v>3493</v>
      </c>
      <c r="C30" s="832" t="s">
        <v>3404</v>
      </c>
      <c r="D30" s="832" t="s">
        <v>3502</v>
      </c>
      <c r="E30" s="832" t="s">
        <v>1043</v>
      </c>
      <c r="F30" s="849">
        <v>15.1</v>
      </c>
      <c r="G30" s="849">
        <v>10453.44</v>
      </c>
      <c r="H30" s="849">
        <v>7.550335861321777</v>
      </c>
      <c r="I30" s="849">
        <v>692.28079470198679</v>
      </c>
      <c r="J30" s="849">
        <v>2</v>
      </c>
      <c r="K30" s="849">
        <v>1384.5</v>
      </c>
      <c r="L30" s="849">
        <v>1</v>
      </c>
      <c r="M30" s="849">
        <v>692.25</v>
      </c>
      <c r="N30" s="849">
        <v>10</v>
      </c>
      <c r="O30" s="849">
        <v>6922.89</v>
      </c>
      <c r="P30" s="837">
        <v>5.0002816901408451</v>
      </c>
      <c r="Q30" s="850">
        <v>692.28899999999999</v>
      </c>
    </row>
    <row r="31" spans="1:17" ht="14.4" customHeight="1" x14ac:dyDescent="0.3">
      <c r="A31" s="831" t="s">
        <v>567</v>
      </c>
      <c r="B31" s="832" t="s">
        <v>3493</v>
      </c>
      <c r="C31" s="832" t="s">
        <v>3404</v>
      </c>
      <c r="D31" s="832" t="s">
        <v>3503</v>
      </c>
      <c r="E31" s="832" t="s">
        <v>3504</v>
      </c>
      <c r="F31" s="849">
        <v>1.4</v>
      </c>
      <c r="G31" s="849">
        <v>16818.759999999998</v>
      </c>
      <c r="H31" s="849"/>
      <c r="I31" s="849">
        <v>12013.4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" customHeight="1" x14ac:dyDescent="0.3">
      <c r="A32" s="831" t="s">
        <v>567</v>
      </c>
      <c r="B32" s="832" t="s">
        <v>3493</v>
      </c>
      <c r="C32" s="832" t="s">
        <v>3404</v>
      </c>
      <c r="D32" s="832" t="s">
        <v>3505</v>
      </c>
      <c r="E32" s="832" t="s">
        <v>3506</v>
      </c>
      <c r="F32" s="849">
        <v>83</v>
      </c>
      <c r="G32" s="849">
        <v>278060.78999999998</v>
      </c>
      <c r="H32" s="849"/>
      <c r="I32" s="849">
        <v>3350.1299999999997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" customHeight="1" x14ac:dyDescent="0.3">
      <c r="A33" s="831" t="s">
        <v>567</v>
      </c>
      <c r="B33" s="832" t="s">
        <v>3493</v>
      </c>
      <c r="C33" s="832" t="s">
        <v>3404</v>
      </c>
      <c r="D33" s="832" t="s">
        <v>3507</v>
      </c>
      <c r="E33" s="832" t="s">
        <v>3508</v>
      </c>
      <c r="F33" s="849">
        <v>2</v>
      </c>
      <c r="G33" s="849">
        <v>85.76</v>
      </c>
      <c r="H33" s="849">
        <v>0.33333333333333337</v>
      </c>
      <c r="I33" s="849">
        <v>42.88</v>
      </c>
      <c r="J33" s="849">
        <v>6</v>
      </c>
      <c r="K33" s="849">
        <v>257.27999999999997</v>
      </c>
      <c r="L33" s="849">
        <v>1</v>
      </c>
      <c r="M33" s="849">
        <v>42.879999999999995</v>
      </c>
      <c r="N33" s="849">
        <v>8</v>
      </c>
      <c r="O33" s="849">
        <v>343.04</v>
      </c>
      <c r="P33" s="837">
        <v>1.3333333333333335</v>
      </c>
      <c r="Q33" s="850">
        <v>42.88</v>
      </c>
    </row>
    <row r="34" spans="1:17" ht="14.4" customHeight="1" x14ac:dyDescent="0.3">
      <c r="A34" s="831" t="s">
        <v>567</v>
      </c>
      <c r="B34" s="832" t="s">
        <v>3493</v>
      </c>
      <c r="C34" s="832" t="s">
        <v>3404</v>
      </c>
      <c r="D34" s="832" t="s">
        <v>3509</v>
      </c>
      <c r="E34" s="832" t="s">
        <v>3510</v>
      </c>
      <c r="F34" s="849">
        <v>301.10000000000002</v>
      </c>
      <c r="G34" s="849">
        <v>100541.73000000001</v>
      </c>
      <c r="H34" s="849">
        <v>1.018786942930775</v>
      </c>
      <c r="I34" s="849">
        <v>333.91474593158421</v>
      </c>
      <c r="J34" s="849">
        <v>363.2</v>
      </c>
      <c r="K34" s="849">
        <v>98687.69</v>
      </c>
      <c r="L34" s="849">
        <v>1</v>
      </c>
      <c r="M34" s="849">
        <v>271.71720814977976</v>
      </c>
      <c r="N34" s="849">
        <v>399.3</v>
      </c>
      <c r="O34" s="849">
        <v>108496.98999999999</v>
      </c>
      <c r="P34" s="837">
        <v>1.0993974020468003</v>
      </c>
      <c r="Q34" s="850">
        <v>271.71798146756822</v>
      </c>
    </row>
    <row r="35" spans="1:17" ht="14.4" customHeight="1" x14ac:dyDescent="0.3">
      <c r="A35" s="831" t="s">
        <v>567</v>
      </c>
      <c r="B35" s="832" t="s">
        <v>3493</v>
      </c>
      <c r="C35" s="832" t="s">
        <v>3404</v>
      </c>
      <c r="D35" s="832" t="s">
        <v>3511</v>
      </c>
      <c r="E35" s="832" t="s">
        <v>3512</v>
      </c>
      <c r="F35" s="849"/>
      <c r="G35" s="849"/>
      <c r="H35" s="849"/>
      <c r="I35" s="849"/>
      <c r="J35" s="849">
        <v>4</v>
      </c>
      <c r="K35" s="849">
        <v>543.46</v>
      </c>
      <c r="L35" s="849">
        <v>1</v>
      </c>
      <c r="M35" s="849">
        <v>135.86500000000001</v>
      </c>
      <c r="N35" s="849">
        <v>0.6</v>
      </c>
      <c r="O35" s="849">
        <v>81.52</v>
      </c>
      <c r="P35" s="837">
        <v>0.15000184006182607</v>
      </c>
      <c r="Q35" s="850">
        <v>135.86666666666667</v>
      </c>
    </row>
    <row r="36" spans="1:17" ht="14.4" customHeight="1" x14ac:dyDescent="0.3">
      <c r="A36" s="831" t="s">
        <v>567</v>
      </c>
      <c r="B36" s="832" t="s">
        <v>3493</v>
      </c>
      <c r="C36" s="832" t="s">
        <v>3404</v>
      </c>
      <c r="D36" s="832" t="s">
        <v>3513</v>
      </c>
      <c r="E36" s="832" t="s">
        <v>3514</v>
      </c>
      <c r="F36" s="849">
        <v>6</v>
      </c>
      <c r="G36" s="849">
        <v>412.44</v>
      </c>
      <c r="H36" s="849"/>
      <c r="I36" s="849">
        <v>68.739999999999995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567</v>
      </c>
      <c r="B37" s="832" t="s">
        <v>3493</v>
      </c>
      <c r="C37" s="832" t="s">
        <v>3404</v>
      </c>
      <c r="D37" s="832" t="s">
        <v>3515</v>
      </c>
      <c r="E37" s="832" t="s">
        <v>3514</v>
      </c>
      <c r="F37" s="849">
        <v>4</v>
      </c>
      <c r="G37" s="849">
        <v>319.92</v>
      </c>
      <c r="H37" s="849">
        <v>9.7328871311226042E-2</v>
      </c>
      <c r="I37" s="849">
        <v>79.98</v>
      </c>
      <c r="J37" s="849">
        <v>25</v>
      </c>
      <c r="K37" s="849">
        <v>3287</v>
      </c>
      <c r="L37" s="849">
        <v>1</v>
      </c>
      <c r="M37" s="849">
        <v>131.47999999999999</v>
      </c>
      <c r="N37" s="849"/>
      <c r="O37" s="849"/>
      <c r="P37" s="837"/>
      <c r="Q37" s="850"/>
    </row>
    <row r="38" spans="1:17" ht="14.4" customHeight="1" x14ac:dyDescent="0.3">
      <c r="A38" s="831" t="s">
        <v>567</v>
      </c>
      <c r="B38" s="832" t="s">
        <v>3493</v>
      </c>
      <c r="C38" s="832" t="s">
        <v>3404</v>
      </c>
      <c r="D38" s="832" t="s">
        <v>3516</v>
      </c>
      <c r="E38" s="832" t="s">
        <v>3517</v>
      </c>
      <c r="F38" s="849"/>
      <c r="G38" s="849"/>
      <c r="H38" s="849"/>
      <c r="I38" s="849"/>
      <c r="J38" s="849">
        <v>3</v>
      </c>
      <c r="K38" s="849">
        <v>9791.2000000000007</v>
      </c>
      <c r="L38" s="849">
        <v>1</v>
      </c>
      <c r="M38" s="849">
        <v>3263.7333333333336</v>
      </c>
      <c r="N38" s="849"/>
      <c r="O38" s="849"/>
      <c r="P38" s="837"/>
      <c r="Q38" s="850"/>
    </row>
    <row r="39" spans="1:17" ht="14.4" customHeight="1" x14ac:dyDescent="0.3">
      <c r="A39" s="831" t="s">
        <v>567</v>
      </c>
      <c r="B39" s="832" t="s">
        <v>3493</v>
      </c>
      <c r="C39" s="832" t="s">
        <v>3404</v>
      </c>
      <c r="D39" s="832" t="s">
        <v>3518</v>
      </c>
      <c r="E39" s="832" t="s">
        <v>1012</v>
      </c>
      <c r="F39" s="849">
        <v>2</v>
      </c>
      <c r="G39" s="849">
        <v>8629.82</v>
      </c>
      <c r="H39" s="849">
        <v>0.22547296750038534</v>
      </c>
      <c r="I39" s="849">
        <v>4314.91</v>
      </c>
      <c r="J39" s="849">
        <v>10</v>
      </c>
      <c r="K39" s="849">
        <v>38274.300000000003</v>
      </c>
      <c r="L39" s="849">
        <v>1</v>
      </c>
      <c r="M39" s="849">
        <v>3827.4300000000003</v>
      </c>
      <c r="N39" s="849">
        <v>1</v>
      </c>
      <c r="O39" s="849">
        <v>4252.6899999999996</v>
      </c>
      <c r="P39" s="837">
        <v>0.11111084983918711</v>
      </c>
      <c r="Q39" s="850">
        <v>4252.6899999999996</v>
      </c>
    </row>
    <row r="40" spans="1:17" ht="14.4" customHeight="1" x14ac:dyDescent="0.3">
      <c r="A40" s="831" t="s">
        <v>567</v>
      </c>
      <c r="B40" s="832" t="s">
        <v>3493</v>
      </c>
      <c r="C40" s="832" t="s">
        <v>3404</v>
      </c>
      <c r="D40" s="832" t="s">
        <v>3519</v>
      </c>
      <c r="E40" s="832" t="s">
        <v>1012</v>
      </c>
      <c r="F40" s="849">
        <v>1</v>
      </c>
      <c r="G40" s="849">
        <v>8629.83</v>
      </c>
      <c r="H40" s="849">
        <v>4.8315748685749352E-2</v>
      </c>
      <c r="I40" s="849">
        <v>8629.83</v>
      </c>
      <c r="J40" s="849">
        <v>21</v>
      </c>
      <c r="K40" s="849">
        <v>178613.19</v>
      </c>
      <c r="L40" s="849">
        <v>1</v>
      </c>
      <c r="M40" s="849">
        <v>8505.39</v>
      </c>
      <c r="N40" s="849">
        <v>2</v>
      </c>
      <c r="O40" s="849">
        <v>17010.78</v>
      </c>
      <c r="P40" s="837">
        <v>9.5238095238095233E-2</v>
      </c>
      <c r="Q40" s="850">
        <v>8505.39</v>
      </c>
    </row>
    <row r="41" spans="1:17" ht="14.4" customHeight="1" x14ac:dyDescent="0.3">
      <c r="A41" s="831" t="s">
        <v>567</v>
      </c>
      <c r="B41" s="832" t="s">
        <v>3493</v>
      </c>
      <c r="C41" s="832" t="s">
        <v>3404</v>
      </c>
      <c r="D41" s="832" t="s">
        <v>3520</v>
      </c>
      <c r="E41" s="832" t="s">
        <v>3521</v>
      </c>
      <c r="F41" s="849">
        <v>5</v>
      </c>
      <c r="G41" s="849">
        <v>34060.400000000001</v>
      </c>
      <c r="H41" s="849"/>
      <c r="I41" s="849">
        <v>6812.08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" customHeight="1" x14ac:dyDescent="0.3">
      <c r="A42" s="831" t="s">
        <v>567</v>
      </c>
      <c r="B42" s="832" t="s">
        <v>3493</v>
      </c>
      <c r="C42" s="832" t="s">
        <v>3404</v>
      </c>
      <c r="D42" s="832" t="s">
        <v>3522</v>
      </c>
      <c r="E42" s="832" t="s">
        <v>3523</v>
      </c>
      <c r="F42" s="849">
        <v>33</v>
      </c>
      <c r="G42" s="849">
        <v>2169.75</v>
      </c>
      <c r="H42" s="849"/>
      <c r="I42" s="849">
        <v>65.75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" customHeight="1" x14ac:dyDescent="0.3">
      <c r="A43" s="831" t="s">
        <v>567</v>
      </c>
      <c r="B43" s="832" t="s">
        <v>3493</v>
      </c>
      <c r="C43" s="832" t="s">
        <v>3404</v>
      </c>
      <c r="D43" s="832" t="s">
        <v>3524</v>
      </c>
      <c r="E43" s="832" t="s">
        <v>3525</v>
      </c>
      <c r="F43" s="849">
        <v>2.2000000000000002</v>
      </c>
      <c r="G43" s="849">
        <v>204.01</v>
      </c>
      <c r="H43" s="849">
        <v>0.19915072237407261</v>
      </c>
      <c r="I43" s="849">
        <v>92.73181818181817</v>
      </c>
      <c r="J43" s="849">
        <v>13.000000000000002</v>
      </c>
      <c r="K43" s="849">
        <v>1024.4000000000001</v>
      </c>
      <c r="L43" s="849">
        <v>1</v>
      </c>
      <c r="M43" s="849">
        <v>78.8</v>
      </c>
      <c r="N43" s="849">
        <v>15</v>
      </c>
      <c r="O43" s="849">
        <v>1182.02</v>
      </c>
      <c r="P43" s="837">
        <v>1.1538656774697382</v>
      </c>
      <c r="Q43" s="850">
        <v>78.801333333333332</v>
      </c>
    </row>
    <row r="44" spans="1:17" ht="14.4" customHeight="1" x14ac:dyDescent="0.3">
      <c r="A44" s="831" t="s">
        <v>567</v>
      </c>
      <c r="B44" s="832" t="s">
        <v>3493</v>
      </c>
      <c r="C44" s="832" t="s">
        <v>3404</v>
      </c>
      <c r="D44" s="832" t="s">
        <v>3524</v>
      </c>
      <c r="E44" s="832" t="s">
        <v>3526</v>
      </c>
      <c r="F44" s="849">
        <v>13.56</v>
      </c>
      <c r="G44" s="849">
        <v>1236.5899999999999</v>
      </c>
      <c r="H44" s="849">
        <v>0.9598022322606683</v>
      </c>
      <c r="I44" s="849">
        <v>91.193952802359874</v>
      </c>
      <c r="J44" s="849">
        <v>16.350000000000001</v>
      </c>
      <c r="K44" s="849">
        <v>1288.3800000000001</v>
      </c>
      <c r="L44" s="849">
        <v>1</v>
      </c>
      <c r="M44" s="849">
        <v>78.8</v>
      </c>
      <c r="N44" s="849">
        <v>15.099999999999998</v>
      </c>
      <c r="O44" s="849">
        <v>1189.8800000000001</v>
      </c>
      <c r="P44" s="837">
        <v>0.92354740061162077</v>
      </c>
      <c r="Q44" s="850">
        <v>78.800000000000011</v>
      </c>
    </row>
    <row r="45" spans="1:17" ht="14.4" customHeight="1" x14ac:dyDescent="0.3">
      <c r="A45" s="831" t="s">
        <v>567</v>
      </c>
      <c r="B45" s="832" t="s">
        <v>3493</v>
      </c>
      <c r="C45" s="832" t="s">
        <v>3404</v>
      </c>
      <c r="D45" s="832" t="s">
        <v>3527</v>
      </c>
      <c r="E45" s="832" t="s">
        <v>1305</v>
      </c>
      <c r="F45" s="849">
        <v>174</v>
      </c>
      <c r="G45" s="849">
        <v>12134.58</v>
      </c>
      <c r="H45" s="849">
        <v>1.2355747887180528</v>
      </c>
      <c r="I45" s="849">
        <v>69.738965517241382</v>
      </c>
      <c r="J45" s="849">
        <v>140</v>
      </c>
      <c r="K45" s="849">
        <v>9821.0000000000018</v>
      </c>
      <c r="L45" s="849">
        <v>1</v>
      </c>
      <c r="M45" s="849">
        <v>70.15000000000002</v>
      </c>
      <c r="N45" s="849">
        <v>144.9</v>
      </c>
      <c r="O45" s="849">
        <v>6394.41</v>
      </c>
      <c r="P45" s="837">
        <v>0.65109561144486294</v>
      </c>
      <c r="Q45" s="850">
        <v>44.12981366459627</v>
      </c>
    </row>
    <row r="46" spans="1:17" ht="14.4" customHeight="1" x14ac:dyDescent="0.3">
      <c r="A46" s="831" t="s">
        <v>567</v>
      </c>
      <c r="B46" s="832" t="s">
        <v>3493</v>
      </c>
      <c r="C46" s="832" t="s">
        <v>3404</v>
      </c>
      <c r="D46" s="832" t="s">
        <v>3528</v>
      </c>
      <c r="E46" s="832" t="s">
        <v>3529</v>
      </c>
      <c r="F46" s="849">
        <v>15</v>
      </c>
      <c r="G46" s="849">
        <v>96874.95</v>
      </c>
      <c r="H46" s="849"/>
      <c r="I46" s="849">
        <v>6458.33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567</v>
      </c>
      <c r="B47" s="832" t="s">
        <v>3493</v>
      </c>
      <c r="C47" s="832" t="s">
        <v>3404</v>
      </c>
      <c r="D47" s="832" t="s">
        <v>3530</v>
      </c>
      <c r="E47" s="832" t="s">
        <v>3531</v>
      </c>
      <c r="F47" s="849">
        <v>2.2000000000000002</v>
      </c>
      <c r="G47" s="849">
        <v>1319.56</v>
      </c>
      <c r="H47" s="849"/>
      <c r="I47" s="849">
        <v>599.79999999999995</v>
      </c>
      <c r="J47" s="849"/>
      <c r="K47" s="849"/>
      <c r="L47" s="849"/>
      <c r="M47" s="849"/>
      <c r="N47" s="849"/>
      <c r="O47" s="849"/>
      <c r="P47" s="837"/>
      <c r="Q47" s="850"/>
    </row>
    <row r="48" spans="1:17" ht="14.4" customHeight="1" x14ac:dyDescent="0.3">
      <c r="A48" s="831" t="s">
        <v>567</v>
      </c>
      <c r="B48" s="832" t="s">
        <v>3493</v>
      </c>
      <c r="C48" s="832" t="s">
        <v>3404</v>
      </c>
      <c r="D48" s="832" t="s">
        <v>3532</v>
      </c>
      <c r="E48" s="832" t="s">
        <v>3531</v>
      </c>
      <c r="F48" s="849">
        <v>15.45</v>
      </c>
      <c r="G48" s="849">
        <v>12399.820000000002</v>
      </c>
      <c r="H48" s="849">
        <v>12.920786095365123</v>
      </c>
      <c r="I48" s="849">
        <v>802.57734627831724</v>
      </c>
      <c r="J48" s="849">
        <v>1.2</v>
      </c>
      <c r="K48" s="849">
        <v>959.68</v>
      </c>
      <c r="L48" s="849">
        <v>1</v>
      </c>
      <c r="M48" s="849">
        <v>799.73333333333335</v>
      </c>
      <c r="N48" s="849">
        <v>2.2999999999999998</v>
      </c>
      <c r="O48" s="849">
        <v>1839.43</v>
      </c>
      <c r="P48" s="837">
        <v>1.9167118206068692</v>
      </c>
      <c r="Q48" s="850">
        <v>799.75217391304352</v>
      </c>
    </row>
    <row r="49" spans="1:17" ht="14.4" customHeight="1" x14ac:dyDescent="0.3">
      <c r="A49" s="831" t="s">
        <v>567</v>
      </c>
      <c r="B49" s="832" t="s">
        <v>3493</v>
      </c>
      <c r="C49" s="832" t="s">
        <v>3404</v>
      </c>
      <c r="D49" s="832" t="s">
        <v>3533</v>
      </c>
      <c r="E49" s="832" t="s">
        <v>3534</v>
      </c>
      <c r="F49" s="849">
        <v>14</v>
      </c>
      <c r="G49" s="849">
        <v>1294.8599999999999</v>
      </c>
      <c r="H49" s="849"/>
      <c r="I49" s="849">
        <v>92.49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567</v>
      </c>
      <c r="B50" s="832" t="s">
        <v>3493</v>
      </c>
      <c r="C50" s="832" t="s">
        <v>3404</v>
      </c>
      <c r="D50" s="832" t="s">
        <v>3535</v>
      </c>
      <c r="E50" s="832" t="s">
        <v>3536</v>
      </c>
      <c r="F50" s="849"/>
      <c r="G50" s="849"/>
      <c r="H50" s="849"/>
      <c r="I50" s="849"/>
      <c r="J50" s="849">
        <v>3.1</v>
      </c>
      <c r="K50" s="849">
        <v>4897.2199999999993</v>
      </c>
      <c r="L50" s="849">
        <v>1</v>
      </c>
      <c r="M50" s="849">
        <v>1579.748387096774</v>
      </c>
      <c r="N50" s="849"/>
      <c r="O50" s="849"/>
      <c r="P50" s="837"/>
      <c r="Q50" s="850"/>
    </row>
    <row r="51" spans="1:17" ht="14.4" customHeight="1" x14ac:dyDescent="0.3">
      <c r="A51" s="831" t="s">
        <v>567</v>
      </c>
      <c r="B51" s="832" t="s">
        <v>3493</v>
      </c>
      <c r="C51" s="832" t="s">
        <v>3404</v>
      </c>
      <c r="D51" s="832" t="s">
        <v>3537</v>
      </c>
      <c r="E51" s="832" t="s">
        <v>3538</v>
      </c>
      <c r="F51" s="849">
        <v>25.8</v>
      </c>
      <c r="G51" s="849">
        <v>53270.98</v>
      </c>
      <c r="H51" s="849"/>
      <c r="I51" s="849">
        <v>2064.7666666666669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" customHeight="1" x14ac:dyDescent="0.3">
      <c r="A52" s="831" t="s">
        <v>567</v>
      </c>
      <c r="B52" s="832" t="s">
        <v>3493</v>
      </c>
      <c r="C52" s="832" t="s">
        <v>3404</v>
      </c>
      <c r="D52" s="832" t="s">
        <v>3539</v>
      </c>
      <c r="E52" s="832" t="s">
        <v>3540</v>
      </c>
      <c r="F52" s="849">
        <v>2.7</v>
      </c>
      <c r="G52" s="849">
        <v>1057.8600000000001</v>
      </c>
      <c r="H52" s="849">
        <v>27.000000000000004</v>
      </c>
      <c r="I52" s="849">
        <v>391.8</v>
      </c>
      <c r="J52" s="849">
        <v>0.1</v>
      </c>
      <c r="K52" s="849">
        <v>39.18</v>
      </c>
      <c r="L52" s="849">
        <v>1</v>
      </c>
      <c r="M52" s="849">
        <v>391.79999999999995</v>
      </c>
      <c r="N52" s="849"/>
      <c r="O52" s="849"/>
      <c r="P52" s="837"/>
      <c r="Q52" s="850"/>
    </row>
    <row r="53" spans="1:17" ht="14.4" customHeight="1" x14ac:dyDescent="0.3">
      <c r="A53" s="831" t="s">
        <v>567</v>
      </c>
      <c r="B53" s="832" t="s">
        <v>3493</v>
      </c>
      <c r="C53" s="832" t="s">
        <v>3404</v>
      </c>
      <c r="D53" s="832" t="s">
        <v>3541</v>
      </c>
      <c r="E53" s="832" t="s">
        <v>3542</v>
      </c>
      <c r="F53" s="849"/>
      <c r="G53" s="849"/>
      <c r="H53" s="849"/>
      <c r="I53" s="849"/>
      <c r="J53" s="849"/>
      <c r="K53" s="849"/>
      <c r="L53" s="849"/>
      <c r="M53" s="849"/>
      <c r="N53" s="849">
        <v>1</v>
      </c>
      <c r="O53" s="849">
        <v>756.5</v>
      </c>
      <c r="P53" s="837"/>
      <c r="Q53" s="850">
        <v>756.5</v>
      </c>
    </row>
    <row r="54" spans="1:17" ht="14.4" customHeight="1" x14ac:dyDescent="0.3">
      <c r="A54" s="831" t="s">
        <v>567</v>
      </c>
      <c r="B54" s="832" t="s">
        <v>3493</v>
      </c>
      <c r="C54" s="832" t="s">
        <v>3404</v>
      </c>
      <c r="D54" s="832" t="s">
        <v>3543</v>
      </c>
      <c r="E54" s="832" t="s">
        <v>3544</v>
      </c>
      <c r="F54" s="849"/>
      <c r="G54" s="849"/>
      <c r="H54" s="849"/>
      <c r="I54" s="849"/>
      <c r="J54" s="849"/>
      <c r="K54" s="849"/>
      <c r="L54" s="849"/>
      <c r="M54" s="849"/>
      <c r="N54" s="849">
        <v>17</v>
      </c>
      <c r="O54" s="849">
        <v>1863.2</v>
      </c>
      <c r="P54" s="837"/>
      <c r="Q54" s="850">
        <v>109.60000000000001</v>
      </c>
    </row>
    <row r="55" spans="1:17" ht="14.4" customHeight="1" x14ac:dyDescent="0.3">
      <c r="A55" s="831" t="s">
        <v>567</v>
      </c>
      <c r="B55" s="832" t="s">
        <v>3493</v>
      </c>
      <c r="C55" s="832" t="s">
        <v>3404</v>
      </c>
      <c r="D55" s="832" t="s">
        <v>3545</v>
      </c>
      <c r="E55" s="832" t="s">
        <v>3544</v>
      </c>
      <c r="F55" s="849"/>
      <c r="G55" s="849"/>
      <c r="H55" s="849"/>
      <c r="I55" s="849"/>
      <c r="J55" s="849">
        <v>11</v>
      </c>
      <c r="K55" s="849">
        <v>2411.1999999999998</v>
      </c>
      <c r="L55" s="849">
        <v>1</v>
      </c>
      <c r="M55" s="849">
        <v>219.2</v>
      </c>
      <c r="N55" s="849">
        <v>30</v>
      </c>
      <c r="O55" s="849">
        <v>6576</v>
      </c>
      <c r="P55" s="837">
        <v>2.7272727272727275</v>
      </c>
      <c r="Q55" s="850">
        <v>219.2</v>
      </c>
    </row>
    <row r="56" spans="1:17" ht="14.4" customHeight="1" x14ac:dyDescent="0.3">
      <c r="A56" s="831" t="s">
        <v>567</v>
      </c>
      <c r="B56" s="832" t="s">
        <v>3493</v>
      </c>
      <c r="C56" s="832" t="s">
        <v>3404</v>
      </c>
      <c r="D56" s="832" t="s">
        <v>3546</v>
      </c>
      <c r="E56" s="832" t="s">
        <v>3547</v>
      </c>
      <c r="F56" s="849"/>
      <c r="G56" s="849"/>
      <c r="H56" s="849"/>
      <c r="I56" s="849"/>
      <c r="J56" s="849">
        <v>5.2</v>
      </c>
      <c r="K56" s="849">
        <v>2007.46</v>
      </c>
      <c r="L56" s="849">
        <v>1</v>
      </c>
      <c r="M56" s="849">
        <v>386.05</v>
      </c>
      <c r="N56" s="849"/>
      <c r="O56" s="849"/>
      <c r="P56" s="837"/>
      <c r="Q56" s="850"/>
    </row>
    <row r="57" spans="1:17" ht="14.4" customHeight="1" x14ac:dyDescent="0.3">
      <c r="A57" s="831" t="s">
        <v>567</v>
      </c>
      <c r="B57" s="832" t="s">
        <v>3493</v>
      </c>
      <c r="C57" s="832" t="s">
        <v>3404</v>
      </c>
      <c r="D57" s="832" t="s">
        <v>3548</v>
      </c>
      <c r="E57" s="832" t="s">
        <v>1038</v>
      </c>
      <c r="F57" s="849">
        <v>32.5</v>
      </c>
      <c r="G57" s="849">
        <v>25214.39</v>
      </c>
      <c r="H57" s="849">
        <v>8.5934222858408731</v>
      </c>
      <c r="I57" s="849">
        <v>775.82738461538463</v>
      </c>
      <c r="J57" s="849">
        <v>3.8</v>
      </c>
      <c r="K57" s="849">
        <v>2934.15</v>
      </c>
      <c r="L57" s="849">
        <v>1</v>
      </c>
      <c r="M57" s="849">
        <v>772.14473684210532</v>
      </c>
      <c r="N57" s="849">
        <v>0.3</v>
      </c>
      <c r="O57" s="849">
        <v>231.64</v>
      </c>
      <c r="P57" s="837">
        <v>7.894620247771926E-2</v>
      </c>
      <c r="Q57" s="850">
        <v>772.13333333333333</v>
      </c>
    </row>
    <row r="58" spans="1:17" ht="14.4" customHeight="1" x14ac:dyDescent="0.3">
      <c r="A58" s="831" t="s">
        <v>567</v>
      </c>
      <c r="B58" s="832" t="s">
        <v>3493</v>
      </c>
      <c r="C58" s="832" t="s">
        <v>3404</v>
      </c>
      <c r="D58" s="832" t="s">
        <v>3549</v>
      </c>
      <c r="E58" s="832" t="s">
        <v>3550</v>
      </c>
      <c r="F58" s="849">
        <v>2.2000000000000002</v>
      </c>
      <c r="G58" s="849">
        <v>2892.56</v>
      </c>
      <c r="H58" s="849"/>
      <c r="I58" s="849">
        <v>1314.8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" customHeight="1" x14ac:dyDescent="0.3">
      <c r="A59" s="831" t="s">
        <v>567</v>
      </c>
      <c r="B59" s="832" t="s">
        <v>3493</v>
      </c>
      <c r="C59" s="832" t="s">
        <v>3404</v>
      </c>
      <c r="D59" s="832" t="s">
        <v>3551</v>
      </c>
      <c r="E59" s="832" t="s">
        <v>3552</v>
      </c>
      <c r="F59" s="849">
        <v>1.7</v>
      </c>
      <c r="G59" s="849">
        <v>4795.99</v>
      </c>
      <c r="H59" s="849"/>
      <c r="I59" s="849">
        <v>2821.170588235294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567</v>
      </c>
      <c r="B60" s="832" t="s">
        <v>3493</v>
      </c>
      <c r="C60" s="832" t="s">
        <v>3404</v>
      </c>
      <c r="D60" s="832" t="s">
        <v>3551</v>
      </c>
      <c r="E60" s="832"/>
      <c r="F60" s="849">
        <v>26.599999999999998</v>
      </c>
      <c r="G60" s="849">
        <v>72695.899999999994</v>
      </c>
      <c r="H60" s="849"/>
      <c r="I60" s="849">
        <v>2732.9285714285716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567</v>
      </c>
      <c r="B61" s="832" t="s">
        <v>3493</v>
      </c>
      <c r="C61" s="832" t="s">
        <v>3404</v>
      </c>
      <c r="D61" s="832" t="s">
        <v>3553</v>
      </c>
      <c r="E61" s="832" t="s">
        <v>1309</v>
      </c>
      <c r="F61" s="849">
        <v>6.7</v>
      </c>
      <c r="G61" s="849">
        <v>2872.55</v>
      </c>
      <c r="H61" s="849">
        <v>5.0053145147238203</v>
      </c>
      <c r="I61" s="849">
        <v>428.73880597014926</v>
      </c>
      <c r="J61" s="849">
        <v>1.5</v>
      </c>
      <c r="K61" s="849">
        <v>573.9</v>
      </c>
      <c r="L61" s="849">
        <v>1</v>
      </c>
      <c r="M61" s="849">
        <v>382.59999999999997</v>
      </c>
      <c r="N61" s="849">
        <v>3.3</v>
      </c>
      <c r="O61" s="849">
        <v>1262.58</v>
      </c>
      <c r="P61" s="837">
        <v>2.2000000000000002</v>
      </c>
      <c r="Q61" s="850">
        <v>382.6</v>
      </c>
    </row>
    <row r="62" spans="1:17" ht="14.4" customHeight="1" x14ac:dyDescent="0.3">
      <c r="A62" s="831" t="s">
        <v>567</v>
      </c>
      <c r="B62" s="832" t="s">
        <v>3493</v>
      </c>
      <c r="C62" s="832" t="s">
        <v>3404</v>
      </c>
      <c r="D62" s="832" t="s">
        <v>3554</v>
      </c>
      <c r="E62" s="832" t="s">
        <v>3555</v>
      </c>
      <c r="F62" s="849"/>
      <c r="G62" s="849"/>
      <c r="H62" s="849"/>
      <c r="I62" s="849"/>
      <c r="J62" s="849">
        <v>6</v>
      </c>
      <c r="K62" s="849">
        <v>61976.94</v>
      </c>
      <c r="L62" s="849">
        <v>1</v>
      </c>
      <c r="M62" s="849">
        <v>10329.49</v>
      </c>
      <c r="N62" s="849"/>
      <c r="O62" s="849"/>
      <c r="P62" s="837"/>
      <c r="Q62" s="850"/>
    </row>
    <row r="63" spans="1:17" ht="14.4" customHeight="1" x14ac:dyDescent="0.3">
      <c r="A63" s="831" t="s">
        <v>567</v>
      </c>
      <c r="B63" s="832" t="s">
        <v>3493</v>
      </c>
      <c r="C63" s="832" t="s">
        <v>3404</v>
      </c>
      <c r="D63" s="832" t="s">
        <v>3556</v>
      </c>
      <c r="E63" s="832" t="s">
        <v>1309</v>
      </c>
      <c r="F63" s="849">
        <v>1.2</v>
      </c>
      <c r="G63" s="849">
        <v>1029.02</v>
      </c>
      <c r="H63" s="849">
        <v>0.10503258600715515</v>
      </c>
      <c r="I63" s="849">
        <v>857.51666666666665</v>
      </c>
      <c r="J63" s="849">
        <v>12.2</v>
      </c>
      <c r="K63" s="849">
        <v>9797.15</v>
      </c>
      <c r="L63" s="849">
        <v>1</v>
      </c>
      <c r="M63" s="849">
        <v>803.04508196721315</v>
      </c>
      <c r="N63" s="849">
        <v>6.7</v>
      </c>
      <c r="O63" s="849">
        <v>5126.84</v>
      </c>
      <c r="P63" s="837">
        <v>0.52329912270405177</v>
      </c>
      <c r="Q63" s="850">
        <v>765.2</v>
      </c>
    </row>
    <row r="64" spans="1:17" ht="14.4" customHeight="1" x14ac:dyDescent="0.3">
      <c r="A64" s="831" t="s">
        <v>567</v>
      </c>
      <c r="B64" s="832" t="s">
        <v>3493</v>
      </c>
      <c r="C64" s="832" t="s">
        <v>3404</v>
      </c>
      <c r="D64" s="832" t="s">
        <v>3557</v>
      </c>
      <c r="E64" s="832" t="s">
        <v>1268</v>
      </c>
      <c r="F64" s="849"/>
      <c r="G64" s="849"/>
      <c r="H64" s="849"/>
      <c r="I64" s="849"/>
      <c r="J64" s="849">
        <v>70.199999999999989</v>
      </c>
      <c r="K64" s="849">
        <v>149217.12</v>
      </c>
      <c r="L64" s="849">
        <v>1</v>
      </c>
      <c r="M64" s="849">
        <v>2125.6000000000004</v>
      </c>
      <c r="N64" s="849">
        <v>11.2</v>
      </c>
      <c r="O64" s="849">
        <v>23806.720000000001</v>
      </c>
      <c r="P64" s="837">
        <v>0.15954415954415957</v>
      </c>
      <c r="Q64" s="850">
        <v>2125.6000000000004</v>
      </c>
    </row>
    <row r="65" spans="1:17" ht="14.4" customHeight="1" x14ac:dyDescent="0.3">
      <c r="A65" s="831" t="s">
        <v>567</v>
      </c>
      <c r="B65" s="832" t="s">
        <v>3493</v>
      </c>
      <c r="C65" s="832" t="s">
        <v>3404</v>
      </c>
      <c r="D65" s="832" t="s">
        <v>3558</v>
      </c>
      <c r="E65" s="832" t="s">
        <v>3559</v>
      </c>
      <c r="F65" s="849">
        <v>13.6</v>
      </c>
      <c r="G65" s="849">
        <v>48515.100000000006</v>
      </c>
      <c r="H65" s="849">
        <v>0.57393474488378127</v>
      </c>
      <c r="I65" s="849">
        <v>3567.2867647058829</v>
      </c>
      <c r="J65" s="849">
        <v>25.9</v>
      </c>
      <c r="K65" s="849">
        <v>84530.69</v>
      </c>
      <c r="L65" s="849">
        <v>1</v>
      </c>
      <c r="M65" s="849">
        <v>3263.7332046332049</v>
      </c>
      <c r="N65" s="849">
        <v>6.9</v>
      </c>
      <c r="O65" s="849">
        <v>22519.760000000002</v>
      </c>
      <c r="P65" s="837">
        <v>0.26640927691469218</v>
      </c>
      <c r="Q65" s="850">
        <v>3263.7333333333336</v>
      </c>
    </row>
    <row r="66" spans="1:17" ht="14.4" customHeight="1" x14ac:dyDescent="0.3">
      <c r="A66" s="831" t="s">
        <v>567</v>
      </c>
      <c r="B66" s="832" t="s">
        <v>3493</v>
      </c>
      <c r="C66" s="832" t="s">
        <v>3404</v>
      </c>
      <c r="D66" s="832" t="s">
        <v>3560</v>
      </c>
      <c r="E66" s="832" t="s">
        <v>3540</v>
      </c>
      <c r="F66" s="849"/>
      <c r="G66" s="849"/>
      <c r="H66" s="849"/>
      <c r="I66" s="849"/>
      <c r="J66" s="849">
        <v>2</v>
      </c>
      <c r="K66" s="849">
        <v>391.79999999999995</v>
      </c>
      <c r="L66" s="849">
        <v>1</v>
      </c>
      <c r="M66" s="849">
        <v>195.89999999999998</v>
      </c>
      <c r="N66" s="849">
        <v>4</v>
      </c>
      <c r="O66" s="849">
        <v>783.6</v>
      </c>
      <c r="P66" s="837">
        <v>2.0000000000000004</v>
      </c>
      <c r="Q66" s="850">
        <v>195.9</v>
      </c>
    </row>
    <row r="67" spans="1:17" ht="14.4" customHeight="1" x14ac:dyDescent="0.3">
      <c r="A67" s="831" t="s">
        <v>567</v>
      </c>
      <c r="B67" s="832" t="s">
        <v>3493</v>
      </c>
      <c r="C67" s="832" t="s">
        <v>3404</v>
      </c>
      <c r="D67" s="832" t="s">
        <v>3561</v>
      </c>
      <c r="E67" s="832" t="s">
        <v>1286</v>
      </c>
      <c r="F67" s="849"/>
      <c r="G67" s="849"/>
      <c r="H67" s="849"/>
      <c r="I67" s="849"/>
      <c r="J67" s="849">
        <v>2.61</v>
      </c>
      <c r="K67" s="849">
        <v>2988.54</v>
      </c>
      <c r="L67" s="849">
        <v>1</v>
      </c>
      <c r="M67" s="849">
        <v>1145.0344827586207</v>
      </c>
      <c r="N67" s="849"/>
      <c r="O67" s="849"/>
      <c r="P67" s="837"/>
      <c r="Q67" s="850"/>
    </row>
    <row r="68" spans="1:17" ht="14.4" customHeight="1" x14ac:dyDescent="0.3">
      <c r="A68" s="831" t="s">
        <v>567</v>
      </c>
      <c r="B68" s="832" t="s">
        <v>3493</v>
      </c>
      <c r="C68" s="832" t="s">
        <v>3404</v>
      </c>
      <c r="D68" s="832" t="s">
        <v>3562</v>
      </c>
      <c r="E68" s="832" t="s">
        <v>3559</v>
      </c>
      <c r="F68" s="849"/>
      <c r="G68" s="849"/>
      <c r="H68" s="849"/>
      <c r="I68" s="849"/>
      <c r="J68" s="849"/>
      <c r="K68" s="849"/>
      <c r="L68" s="849"/>
      <c r="M68" s="849"/>
      <c r="N68" s="849">
        <v>2.4</v>
      </c>
      <c r="O68" s="849">
        <v>3916.47</v>
      </c>
      <c r="P68" s="837"/>
      <c r="Q68" s="850">
        <v>1631.8625</v>
      </c>
    </row>
    <row r="69" spans="1:17" ht="14.4" customHeight="1" x14ac:dyDescent="0.3">
      <c r="A69" s="831" t="s">
        <v>567</v>
      </c>
      <c r="B69" s="832" t="s">
        <v>3493</v>
      </c>
      <c r="C69" s="832" t="s">
        <v>3404</v>
      </c>
      <c r="D69" s="832" t="s">
        <v>3563</v>
      </c>
      <c r="E69" s="832" t="s">
        <v>3564</v>
      </c>
      <c r="F69" s="849"/>
      <c r="G69" s="849"/>
      <c r="H69" s="849"/>
      <c r="I69" s="849"/>
      <c r="J69" s="849">
        <v>14</v>
      </c>
      <c r="K69" s="849">
        <v>120817.62</v>
      </c>
      <c r="L69" s="849">
        <v>1</v>
      </c>
      <c r="M69" s="849">
        <v>8629.83</v>
      </c>
      <c r="N69" s="849"/>
      <c r="O69" s="849"/>
      <c r="P69" s="837"/>
      <c r="Q69" s="850"/>
    </row>
    <row r="70" spans="1:17" ht="14.4" customHeight="1" x14ac:dyDescent="0.3">
      <c r="A70" s="831" t="s">
        <v>567</v>
      </c>
      <c r="B70" s="832" t="s">
        <v>3493</v>
      </c>
      <c r="C70" s="832" t="s">
        <v>3404</v>
      </c>
      <c r="D70" s="832" t="s">
        <v>3565</v>
      </c>
      <c r="E70" s="832" t="s">
        <v>3566</v>
      </c>
      <c r="F70" s="849"/>
      <c r="G70" s="849"/>
      <c r="H70" s="849"/>
      <c r="I70" s="849"/>
      <c r="J70" s="849">
        <v>4</v>
      </c>
      <c r="K70" s="849">
        <v>17259.64</v>
      </c>
      <c r="L70" s="849">
        <v>1</v>
      </c>
      <c r="M70" s="849">
        <v>4314.91</v>
      </c>
      <c r="N70" s="849"/>
      <c r="O70" s="849"/>
      <c r="P70" s="837"/>
      <c r="Q70" s="850"/>
    </row>
    <row r="71" spans="1:17" ht="14.4" customHeight="1" x14ac:dyDescent="0.3">
      <c r="A71" s="831" t="s">
        <v>567</v>
      </c>
      <c r="B71" s="832" t="s">
        <v>3493</v>
      </c>
      <c r="C71" s="832" t="s">
        <v>3404</v>
      </c>
      <c r="D71" s="832" t="s">
        <v>3567</v>
      </c>
      <c r="E71" s="832" t="s">
        <v>1292</v>
      </c>
      <c r="F71" s="849"/>
      <c r="G71" s="849"/>
      <c r="H71" s="849"/>
      <c r="I71" s="849"/>
      <c r="J71" s="849"/>
      <c r="K71" s="849"/>
      <c r="L71" s="849"/>
      <c r="M71" s="849"/>
      <c r="N71" s="849">
        <v>1.6</v>
      </c>
      <c r="O71" s="849">
        <v>1263.76</v>
      </c>
      <c r="P71" s="837"/>
      <c r="Q71" s="850">
        <v>789.84999999999991</v>
      </c>
    </row>
    <row r="72" spans="1:17" ht="14.4" customHeight="1" x14ac:dyDescent="0.3">
      <c r="A72" s="831" t="s">
        <v>567</v>
      </c>
      <c r="B72" s="832" t="s">
        <v>3493</v>
      </c>
      <c r="C72" s="832" t="s">
        <v>3404</v>
      </c>
      <c r="D72" s="832" t="s">
        <v>3568</v>
      </c>
      <c r="E72" s="832" t="s">
        <v>1561</v>
      </c>
      <c r="F72" s="849">
        <v>44</v>
      </c>
      <c r="G72" s="849">
        <v>49693.16</v>
      </c>
      <c r="H72" s="849">
        <v>2.7582395014281547</v>
      </c>
      <c r="I72" s="849">
        <v>1129.3900000000001</v>
      </c>
      <c r="J72" s="849">
        <v>17</v>
      </c>
      <c r="K72" s="849">
        <v>18016.259999999998</v>
      </c>
      <c r="L72" s="849">
        <v>1</v>
      </c>
      <c r="M72" s="849">
        <v>1059.78</v>
      </c>
      <c r="N72" s="849"/>
      <c r="O72" s="849"/>
      <c r="P72" s="837"/>
      <c r="Q72" s="850"/>
    </row>
    <row r="73" spans="1:17" ht="14.4" customHeight="1" x14ac:dyDescent="0.3">
      <c r="A73" s="831" t="s">
        <v>567</v>
      </c>
      <c r="B73" s="832" t="s">
        <v>3493</v>
      </c>
      <c r="C73" s="832" t="s">
        <v>3404</v>
      </c>
      <c r="D73" s="832" t="s">
        <v>3569</v>
      </c>
      <c r="E73" s="832" t="s">
        <v>1279</v>
      </c>
      <c r="F73" s="849"/>
      <c r="G73" s="849"/>
      <c r="H73" s="849"/>
      <c r="I73" s="849"/>
      <c r="J73" s="849"/>
      <c r="K73" s="849"/>
      <c r="L73" s="849"/>
      <c r="M73" s="849"/>
      <c r="N73" s="849">
        <v>1.3</v>
      </c>
      <c r="O73" s="849">
        <v>2121.42</v>
      </c>
      <c r="P73" s="837"/>
      <c r="Q73" s="850">
        <v>1631.8615384615384</v>
      </c>
    </row>
    <row r="74" spans="1:17" ht="14.4" customHeight="1" x14ac:dyDescent="0.3">
      <c r="A74" s="831" t="s">
        <v>567</v>
      </c>
      <c r="B74" s="832" t="s">
        <v>3493</v>
      </c>
      <c r="C74" s="832" t="s">
        <v>3404</v>
      </c>
      <c r="D74" s="832" t="s">
        <v>3570</v>
      </c>
      <c r="E74" s="832" t="s">
        <v>1279</v>
      </c>
      <c r="F74" s="849"/>
      <c r="G74" s="849"/>
      <c r="H74" s="849"/>
      <c r="I74" s="849"/>
      <c r="J74" s="849">
        <v>3.2</v>
      </c>
      <c r="K74" s="849">
        <v>10443.950000000001</v>
      </c>
      <c r="L74" s="849">
        <v>1</v>
      </c>
      <c r="M74" s="849">
        <v>3263.734375</v>
      </c>
      <c r="N74" s="849">
        <v>8.6000000000000014</v>
      </c>
      <c r="O74" s="849">
        <v>28068.15</v>
      </c>
      <c r="P74" s="837">
        <v>2.6875032913792194</v>
      </c>
      <c r="Q74" s="850">
        <v>3263.7383720930229</v>
      </c>
    </row>
    <row r="75" spans="1:17" ht="14.4" customHeight="1" x14ac:dyDescent="0.3">
      <c r="A75" s="831" t="s">
        <v>567</v>
      </c>
      <c r="B75" s="832" t="s">
        <v>3493</v>
      </c>
      <c r="C75" s="832" t="s">
        <v>3404</v>
      </c>
      <c r="D75" s="832" t="s">
        <v>3571</v>
      </c>
      <c r="E75" s="832" t="s">
        <v>3523</v>
      </c>
      <c r="F75" s="849"/>
      <c r="G75" s="849"/>
      <c r="H75" s="849"/>
      <c r="I75" s="849"/>
      <c r="J75" s="849"/>
      <c r="K75" s="849"/>
      <c r="L75" s="849"/>
      <c r="M75" s="849"/>
      <c r="N75" s="849">
        <v>10.4</v>
      </c>
      <c r="O75" s="849">
        <v>6153.68</v>
      </c>
      <c r="P75" s="837"/>
      <c r="Q75" s="850">
        <v>591.70000000000005</v>
      </c>
    </row>
    <row r="76" spans="1:17" ht="14.4" customHeight="1" x14ac:dyDescent="0.3">
      <c r="A76" s="831" t="s">
        <v>567</v>
      </c>
      <c r="B76" s="832" t="s">
        <v>3493</v>
      </c>
      <c r="C76" s="832" t="s">
        <v>3404</v>
      </c>
      <c r="D76" s="832" t="s">
        <v>3572</v>
      </c>
      <c r="E76" s="832" t="s">
        <v>3573</v>
      </c>
      <c r="F76" s="849"/>
      <c r="G76" s="849"/>
      <c r="H76" s="849"/>
      <c r="I76" s="849"/>
      <c r="J76" s="849"/>
      <c r="K76" s="849"/>
      <c r="L76" s="849"/>
      <c r="M76" s="849"/>
      <c r="N76" s="849">
        <v>1</v>
      </c>
      <c r="O76" s="849">
        <v>6345.57</v>
      </c>
      <c r="P76" s="837"/>
      <c r="Q76" s="850">
        <v>6345.57</v>
      </c>
    </row>
    <row r="77" spans="1:17" ht="14.4" customHeight="1" x14ac:dyDescent="0.3">
      <c r="A77" s="831" t="s">
        <v>567</v>
      </c>
      <c r="B77" s="832" t="s">
        <v>3493</v>
      </c>
      <c r="C77" s="832" t="s">
        <v>3574</v>
      </c>
      <c r="D77" s="832" t="s">
        <v>3575</v>
      </c>
      <c r="E77" s="832" t="s">
        <v>3576</v>
      </c>
      <c r="F77" s="849">
        <v>21</v>
      </c>
      <c r="G77" s="849">
        <v>38644.380000000005</v>
      </c>
      <c r="H77" s="849">
        <v>0.56829970588235301</v>
      </c>
      <c r="I77" s="849">
        <v>1840.2085714285718</v>
      </c>
      <c r="J77" s="849">
        <v>34</v>
      </c>
      <c r="K77" s="849">
        <v>68000</v>
      </c>
      <c r="L77" s="849">
        <v>1</v>
      </c>
      <c r="M77" s="849">
        <v>2000</v>
      </c>
      <c r="N77" s="849">
        <v>23</v>
      </c>
      <c r="O77" s="849">
        <v>48300</v>
      </c>
      <c r="P77" s="837">
        <v>0.71029411764705885</v>
      </c>
      <c r="Q77" s="850">
        <v>2100</v>
      </c>
    </row>
    <row r="78" spans="1:17" ht="14.4" customHeight="1" x14ac:dyDescent="0.3">
      <c r="A78" s="831" t="s">
        <v>567</v>
      </c>
      <c r="B78" s="832" t="s">
        <v>3493</v>
      </c>
      <c r="C78" s="832" t="s">
        <v>3574</v>
      </c>
      <c r="D78" s="832" t="s">
        <v>3577</v>
      </c>
      <c r="E78" s="832" t="s">
        <v>3578</v>
      </c>
      <c r="F78" s="849">
        <v>2</v>
      </c>
      <c r="G78" s="849">
        <v>4920</v>
      </c>
      <c r="H78" s="849">
        <v>0.49994919215526878</v>
      </c>
      <c r="I78" s="849">
        <v>2460</v>
      </c>
      <c r="J78" s="849">
        <v>4</v>
      </c>
      <c r="K78" s="849">
        <v>9841</v>
      </c>
      <c r="L78" s="849">
        <v>1</v>
      </c>
      <c r="M78" s="849">
        <v>2460.25</v>
      </c>
      <c r="N78" s="849">
        <v>3</v>
      </c>
      <c r="O78" s="849">
        <v>7770</v>
      </c>
      <c r="P78" s="837">
        <v>0.78955390712325979</v>
      </c>
      <c r="Q78" s="850">
        <v>2590</v>
      </c>
    </row>
    <row r="79" spans="1:17" ht="14.4" customHeight="1" x14ac:dyDescent="0.3">
      <c r="A79" s="831" t="s">
        <v>567</v>
      </c>
      <c r="B79" s="832" t="s">
        <v>3493</v>
      </c>
      <c r="C79" s="832" t="s">
        <v>3574</v>
      </c>
      <c r="D79" s="832" t="s">
        <v>3579</v>
      </c>
      <c r="E79" s="832" t="s">
        <v>3580</v>
      </c>
      <c r="F79" s="849">
        <v>1</v>
      </c>
      <c r="G79" s="849">
        <v>8074.36</v>
      </c>
      <c r="H79" s="849">
        <v>0.97930382049727105</v>
      </c>
      <c r="I79" s="849">
        <v>8074.36</v>
      </c>
      <c r="J79" s="849">
        <v>1</v>
      </c>
      <c r="K79" s="849">
        <v>8245</v>
      </c>
      <c r="L79" s="849">
        <v>1</v>
      </c>
      <c r="M79" s="849">
        <v>8245</v>
      </c>
      <c r="N79" s="849">
        <v>1</v>
      </c>
      <c r="O79" s="849">
        <v>8720</v>
      </c>
      <c r="P79" s="837">
        <v>1.0576106731352335</v>
      </c>
      <c r="Q79" s="850">
        <v>8720</v>
      </c>
    </row>
    <row r="80" spans="1:17" ht="14.4" customHeight="1" x14ac:dyDescent="0.3">
      <c r="A80" s="831" t="s">
        <v>567</v>
      </c>
      <c r="B80" s="832" t="s">
        <v>3493</v>
      </c>
      <c r="C80" s="832" t="s">
        <v>3574</v>
      </c>
      <c r="D80" s="832" t="s">
        <v>3581</v>
      </c>
      <c r="E80" s="832" t="s">
        <v>3582</v>
      </c>
      <c r="F80" s="849"/>
      <c r="G80" s="849"/>
      <c r="H80" s="849"/>
      <c r="I80" s="849"/>
      <c r="J80" s="849"/>
      <c r="K80" s="849"/>
      <c r="L80" s="849"/>
      <c r="M80" s="849"/>
      <c r="N80" s="849">
        <v>6</v>
      </c>
      <c r="O80" s="849">
        <v>60780</v>
      </c>
      <c r="P80" s="837"/>
      <c r="Q80" s="850">
        <v>10130</v>
      </c>
    </row>
    <row r="81" spans="1:17" ht="14.4" customHeight="1" x14ac:dyDescent="0.3">
      <c r="A81" s="831" t="s">
        <v>567</v>
      </c>
      <c r="B81" s="832" t="s">
        <v>3493</v>
      </c>
      <c r="C81" s="832" t="s">
        <v>3574</v>
      </c>
      <c r="D81" s="832" t="s">
        <v>3583</v>
      </c>
      <c r="E81" s="832" t="s">
        <v>3584</v>
      </c>
      <c r="F81" s="849">
        <v>23</v>
      </c>
      <c r="G81" s="849">
        <v>20017.55</v>
      </c>
      <c r="H81" s="849">
        <v>1.2388631018690432</v>
      </c>
      <c r="I81" s="849">
        <v>870.32826086956516</v>
      </c>
      <c r="J81" s="849">
        <v>17</v>
      </c>
      <c r="K81" s="849">
        <v>16158</v>
      </c>
      <c r="L81" s="849">
        <v>1</v>
      </c>
      <c r="M81" s="849">
        <v>950.47058823529414</v>
      </c>
      <c r="N81" s="849">
        <v>17</v>
      </c>
      <c r="O81" s="849">
        <v>15190</v>
      </c>
      <c r="P81" s="837">
        <v>0.94009159549449184</v>
      </c>
      <c r="Q81" s="850">
        <v>893.52941176470586</v>
      </c>
    </row>
    <row r="82" spans="1:17" ht="14.4" customHeight="1" x14ac:dyDescent="0.3">
      <c r="A82" s="831" t="s">
        <v>567</v>
      </c>
      <c r="B82" s="832" t="s">
        <v>3493</v>
      </c>
      <c r="C82" s="832" t="s">
        <v>3574</v>
      </c>
      <c r="D82" s="832" t="s">
        <v>3585</v>
      </c>
      <c r="E82" s="832" t="s">
        <v>3586</v>
      </c>
      <c r="F82" s="849"/>
      <c r="G82" s="849"/>
      <c r="H82" s="849"/>
      <c r="I82" s="849"/>
      <c r="J82" s="849">
        <v>1</v>
      </c>
      <c r="K82" s="849">
        <v>240</v>
      </c>
      <c r="L82" s="849">
        <v>1</v>
      </c>
      <c r="M82" s="849">
        <v>240</v>
      </c>
      <c r="N82" s="849">
        <v>3</v>
      </c>
      <c r="O82" s="849">
        <v>735</v>
      </c>
      <c r="P82" s="837">
        <v>3.0625</v>
      </c>
      <c r="Q82" s="850">
        <v>245</v>
      </c>
    </row>
    <row r="83" spans="1:17" ht="14.4" customHeight="1" x14ac:dyDescent="0.3">
      <c r="A83" s="831" t="s">
        <v>567</v>
      </c>
      <c r="B83" s="832" t="s">
        <v>3493</v>
      </c>
      <c r="C83" s="832" t="s">
        <v>3587</v>
      </c>
      <c r="D83" s="832" t="s">
        <v>3588</v>
      </c>
      <c r="E83" s="832" t="s">
        <v>3589</v>
      </c>
      <c r="F83" s="849"/>
      <c r="G83" s="849"/>
      <c r="H83" s="849"/>
      <c r="I83" s="849"/>
      <c r="J83" s="849">
        <v>1</v>
      </c>
      <c r="K83" s="849">
        <v>4101.82</v>
      </c>
      <c r="L83" s="849">
        <v>1</v>
      </c>
      <c r="M83" s="849">
        <v>4101.82</v>
      </c>
      <c r="N83" s="849"/>
      <c r="O83" s="849"/>
      <c r="P83" s="837"/>
      <c r="Q83" s="850"/>
    </row>
    <row r="84" spans="1:17" ht="14.4" customHeight="1" x14ac:dyDescent="0.3">
      <c r="A84" s="831" t="s">
        <v>567</v>
      </c>
      <c r="B84" s="832" t="s">
        <v>3493</v>
      </c>
      <c r="C84" s="832" t="s">
        <v>3587</v>
      </c>
      <c r="D84" s="832" t="s">
        <v>3590</v>
      </c>
      <c r="E84" s="832" t="s">
        <v>3591</v>
      </c>
      <c r="F84" s="849">
        <v>11</v>
      </c>
      <c r="G84" s="849">
        <v>50798</v>
      </c>
      <c r="H84" s="849">
        <v>3.6666666666666665</v>
      </c>
      <c r="I84" s="849">
        <v>4618</v>
      </c>
      <c r="J84" s="849">
        <v>3</v>
      </c>
      <c r="K84" s="849">
        <v>13854</v>
      </c>
      <c r="L84" s="849">
        <v>1</v>
      </c>
      <c r="M84" s="849">
        <v>4618</v>
      </c>
      <c r="N84" s="849">
        <v>10</v>
      </c>
      <c r="O84" s="849">
        <v>46180</v>
      </c>
      <c r="P84" s="837">
        <v>3.3333333333333335</v>
      </c>
      <c r="Q84" s="850">
        <v>4618</v>
      </c>
    </row>
    <row r="85" spans="1:17" ht="14.4" customHeight="1" x14ac:dyDescent="0.3">
      <c r="A85" s="831" t="s">
        <v>567</v>
      </c>
      <c r="B85" s="832" t="s">
        <v>3493</v>
      </c>
      <c r="C85" s="832" t="s">
        <v>3587</v>
      </c>
      <c r="D85" s="832" t="s">
        <v>3592</v>
      </c>
      <c r="E85" s="832" t="s">
        <v>3593</v>
      </c>
      <c r="F85" s="849">
        <v>12</v>
      </c>
      <c r="G85" s="849">
        <v>6678</v>
      </c>
      <c r="H85" s="849">
        <v>0.66666666666666663</v>
      </c>
      <c r="I85" s="849">
        <v>556.5</v>
      </c>
      <c r="J85" s="849">
        <v>18</v>
      </c>
      <c r="K85" s="849">
        <v>10017</v>
      </c>
      <c r="L85" s="849">
        <v>1</v>
      </c>
      <c r="M85" s="849">
        <v>556.5</v>
      </c>
      <c r="N85" s="849">
        <v>11</v>
      </c>
      <c r="O85" s="849">
        <v>6121.5</v>
      </c>
      <c r="P85" s="837">
        <v>0.61111111111111116</v>
      </c>
      <c r="Q85" s="850">
        <v>556.5</v>
      </c>
    </row>
    <row r="86" spans="1:17" ht="14.4" customHeight="1" x14ac:dyDescent="0.3">
      <c r="A86" s="831" t="s">
        <v>567</v>
      </c>
      <c r="B86" s="832" t="s">
        <v>3493</v>
      </c>
      <c r="C86" s="832" t="s">
        <v>3587</v>
      </c>
      <c r="D86" s="832" t="s">
        <v>3594</v>
      </c>
      <c r="E86" s="832" t="s">
        <v>3595</v>
      </c>
      <c r="F86" s="849">
        <v>10</v>
      </c>
      <c r="G86" s="849">
        <v>1356.9</v>
      </c>
      <c r="H86" s="849">
        <v>1.25</v>
      </c>
      <c r="I86" s="849">
        <v>135.69</v>
      </c>
      <c r="J86" s="849">
        <v>8</v>
      </c>
      <c r="K86" s="849">
        <v>1085.52</v>
      </c>
      <c r="L86" s="849">
        <v>1</v>
      </c>
      <c r="M86" s="849">
        <v>135.69</v>
      </c>
      <c r="N86" s="849">
        <v>9</v>
      </c>
      <c r="O86" s="849">
        <v>1221.21</v>
      </c>
      <c r="P86" s="837">
        <v>1.125</v>
      </c>
      <c r="Q86" s="850">
        <v>135.69</v>
      </c>
    </row>
    <row r="87" spans="1:17" ht="14.4" customHeight="1" x14ac:dyDescent="0.3">
      <c r="A87" s="831" t="s">
        <v>567</v>
      </c>
      <c r="B87" s="832" t="s">
        <v>3493</v>
      </c>
      <c r="C87" s="832" t="s">
        <v>3587</v>
      </c>
      <c r="D87" s="832" t="s">
        <v>3596</v>
      </c>
      <c r="E87" s="832" t="s">
        <v>3595</v>
      </c>
      <c r="F87" s="849">
        <v>26</v>
      </c>
      <c r="G87" s="849">
        <v>4427.8</v>
      </c>
      <c r="H87" s="849">
        <v>1.1304347826086956</v>
      </c>
      <c r="I87" s="849">
        <v>170.3</v>
      </c>
      <c r="J87" s="849">
        <v>23</v>
      </c>
      <c r="K87" s="849">
        <v>3916.9</v>
      </c>
      <c r="L87" s="849">
        <v>1</v>
      </c>
      <c r="M87" s="849">
        <v>170.3</v>
      </c>
      <c r="N87" s="849">
        <v>30</v>
      </c>
      <c r="O87" s="849">
        <v>5109</v>
      </c>
      <c r="P87" s="837">
        <v>1.3043478260869565</v>
      </c>
      <c r="Q87" s="850">
        <v>170.3</v>
      </c>
    </row>
    <row r="88" spans="1:17" ht="14.4" customHeight="1" x14ac:dyDescent="0.3">
      <c r="A88" s="831" t="s">
        <v>567</v>
      </c>
      <c r="B88" s="832" t="s">
        <v>3493</v>
      </c>
      <c r="C88" s="832" t="s">
        <v>3587</v>
      </c>
      <c r="D88" s="832" t="s">
        <v>3597</v>
      </c>
      <c r="E88" s="832" t="s">
        <v>3598</v>
      </c>
      <c r="F88" s="849"/>
      <c r="G88" s="849"/>
      <c r="H88" s="849"/>
      <c r="I88" s="849"/>
      <c r="J88" s="849"/>
      <c r="K88" s="849"/>
      <c r="L88" s="849"/>
      <c r="M88" s="849"/>
      <c r="N88" s="849">
        <v>13</v>
      </c>
      <c r="O88" s="849">
        <v>761.8</v>
      </c>
      <c r="P88" s="837"/>
      <c r="Q88" s="850">
        <v>58.599999999999994</v>
      </c>
    </row>
    <row r="89" spans="1:17" ht="14.4" customHeight="1" x14ac:dyDescent="0.3">
      <c r="A89" s="831" t="s">
        <v>567</v>
      </c>
      <c r="B89" s="832" t="s">
        <v>3493</v>
      </c>
      <c r="C89" s="832" t="s">
        <v>3587</v>
      </c>
      <c r="D89" s="832" t="s">
        <v>3599</v>
      </c>
      <c r="E89" s="832" t="s">
        <v>3598</v>
      </c>
      <c r="F89" s="849">
        <v>1</v>
      </c>
      <c r="G89" s="849">
        <v>96.6</v>
      </c>
      <c r="H89" s="849"/>
      <c r="I89" s="849">
        <v>96.6</v>
      </c>
      <c r="J89" s="849"/>
      <c r="K89" s="849"/>
      <c r="L89" s="849"/>
      <c r="M89" s="849"/>
      <c r="N89" s="849"/>
      <c r="O89" s="849"/>
      <c r="P89" s="837"/>
      <c r="Q89" s="850"/>
    </row>
    <row r="90" spans="1:17" ht="14.4" customHeight="1" x14ac:dyDescent="0.3">
      <c r="A90" s="831" t="s">
        <v>567</v>
      </c>
      <c r="B90" s="832" t="s">
        <v>3493</v>
      </c>
      <c r="C90" s="832" t="s">
        <v>3587</v>
      </c>
      <c r="D90" s="832" t="s">
        <v>3600</v>
      </c>
      <c r="E90" s="832" t="s">
        <v>3601</v>
      </c>
      <c r="F90" s="849"/>
      <c r="G90" s="849"/>
      <c r="H90" s="849"/>
      <c r="I90" s="849"/>
      <c r="J90" s="849"/>
      <c r="K90" s="849"/>
      <c r="L90" s="849"/>
      <c r="M90" s="849"/>
      <c r="N90" s="849">
        <v>1</v>
      </c>
      <c r="O90" s="849">
        <v>3072.82</v>
      </c>
      <c r="P90" s="837"/>
      <c r="Q90" s="850">
        <v>3072.82</v>
      </c>
    </row>
    <row r="91" spans="1:17" ht="14.4" customHeight="1" x14ac:dyDescent="0.3">
      <c r="A91" s="831" t="s">
        <v>567</v>
      </c>
      <c r="B91" s="832" t="s">
        <v>3493</v>
      </c>
      <c r="C91" s="832" t="s">
        <v>3587</v>
      </c>
      <c r="D91" s="832" t="s">
        <v>3602</v>
      </c>
      <c r="E91" s="832" t="s">
        <v>3601</v>
      </c>
      <c r="F91" s="849">
        <v>20</v>
      </c>
      <c r="G91" s="849">
        <v>9493</v>
      </c>
      <c r="H91" s="849">
        <v>0.95238095238095244</v>
      </c>
      <c r="I91" s="849">
        <v>474.65</v>
      </c>
      <c r="J91" s="849">
        <v>21</v>
      </c>
      <c r="K91" s="849">
        <v>9967.65</v>
      </c>
      <c r="L91" s="849">
        <v>1</v>
      </c>
      <c r="M91" s="849">
        <v>474.65</v>
      </c>
      <c r="N91" s="849"/>
      <c r="O91" s="849"/>
      <c r="P91" s="837"/>
      <c r="Q91" s="850"/>
    </row>
    <row r="92" spans="1:17" ht="14.4" customHeight="1" x14ac:dyDescent="0.3">
      <c r="A92" s="831" t="s">
        <v>567</v>
      </c>
      <c r="B92" s="832" t="s">
        <v>3493</v>
      </c>
      <c r="C92" s="832" t="s">
        <v>3587</v>
      </c>
      <c r="D92" s="832" t="s">
        <v>3603</v>
      </c>
      <c r="E92" s="832" t="s">
        <v>3604</v>
      </c>
      <c r="F92" s="849"/>
      <c r="G92" s="849"/>
      <c r="H92" s="849"/>
      <c r="I92" s="849"/>
      <c r="J92" s="849">
        <v>10</v>
      </c>
      <c r="K92" s="849">
        <v>1564.9</v>
      </c>
      <c r="L92" s="849">
        <v>1</v>
      </c>
      <c r="M92" s="849">
        <v>156.49</v>
      </c>
      <c r="N92" s="849"/>
      <c r="O92" s="849"/>
      <c r="P92" s="837"/>
      <c r="Q92" s="850"/>
    </row>
    <row r="93" spans="1:17" ht="14.4" customHeight="1" x14ac:dyDescent="0.3">
      <c r="A93" s="831" t="s">
        <v>567</v>
      </c>
      <c r="B93" s="832" t="s">
        <v>3493</v>
      </c>
      <c r="C93" s="832" t="s">
        <v>3587</v>
      </c>
      <c r="D93" s="832" t="s">
        <v>3605</v>
      </c>
      <c r="E93" s="832" t="s">
        <v>3601</v>
      </c>
      <c r="F93" s="849">
        <v>223</v>
      </c>
      <c r="G93" s="849">
        <v>34897.269999999997</v>
      </c>
      <c r="H93" s="849">
        <v>2.4239130434782603</v>
      </c>
      <c r="I93" s="849">
        <v>156.48999999999998</v>
      </c>
      <c r="J93" s="849">
        <v>92</v>
      </c>
      <c r="K93" s="849">
        <v>14397.080000000002</v>
      </c>
      <c r="L93" s="849">
        <v>1</v>
      </c>
      <c r="M93" s="849">
        <v>156.49</v>
      </c>
      <c r="N93" s="849">
        <v>53</v>
      </c>
      <c r="O93" s="849">
        <v>8293.9700000000012</v>
      </c>
      <c r="P93" s="837">
        <v>0.57608695652173914</v>
      </c>
      <c r="Q93" s="850">
        <v>156.49</v>
      </c>
    </row>
    <row r="94" spans="1:17" ht="14.4" customHeight="1" x14ac:dyDescent="0.3">
      <c r="A94" s="831" t="s">
        <v>567</v>
      </c>
      <c r="B94" s="832" t="s">
        <v>3493</v>
      </c>
      <c r="C94" s="832" t="s">
        <v>3587</v>
      </c>
      <c r="D94" s="832" t="s">
        <v>3606</v>
      </c>
      <c r="E94" s="832" t="s">
        <v>3601</v>
      </c>
      <c r="F94" s="849">
        <v>319</v>
      </c>
      <c r="G94" s="849">
        <v>54880.76</v>
      </c>
      <c r="H94" s="849">
        <v>1.276</v>
      </c>
      <c r="I94" s="849">
        <v>172.04000000000002</v>
      </c>
      <c r="J94" s="849">
        <v>250</v>
      </c>
      <c r="K94" s="849">
        <v>43010</v>
      </c>
      <c r="L94" s="849">
        <v>1</v>
      </c>
      <c r="M94" s="849">
        <v>172.04</v>
      </c>
      <c r="N94" s="849">
        <v>76</v>
      </c>
      <c r="O94" s="849">
        <v>13075.039999999999</v>
      </c>
      <c r="P94" s="837">
        <v>0.30399999999999999</v>
      </c>
      <c r="Q94" s="850">
        <v>172.04</v>
      </c>
    </row>
    <row r="95" spans="1:17" ht="14.4" customHeight="1" x14ac:dyDescent="0.3">
      <c r="A95" s="831" t="s">
        <v>567</v>
      </c>
      <c r="B95" s="832" t="s">
        <v>3493</v>
      </c>
      <c r="C95" s="832" t="s">
        <v>3587</v>
      </c>
      <c r="D95" s="832" t="s">
        <v>3607</v>
      </c>
      <c r="E95" s="832" t="s">
        <v>3601</v>
      </c>
      <c r="F95" s="849">
        <v>19</v>
      </c>
      <c r="G95" s="849">
        <v>3741.29</v>
      </c>
      <c r="H95" s="849">
        <v>0.5757575757575758</v>
      </c>
      <c r="I95" s="849">
        <v>196.91</v>
      </c>
      <c r="J95" s="849">
        <v>33</v>
      </c>
      <c r="K95" s="849">
        <v>6498.03</v>
      </c>
      <c r="L95" s="849">
        <v>1</v>
      </c>
      <c r="M95" s="849">
        <v>196.91</v>
      </c>
      <c r="N95" s="849"/>
      <c r="O95" s="849"/>
      <c r="P95" s="837"/>
      <c r="Q95" s="850"/>
    </row>
    <row r="96" spans="1:17" ht="14.4" customHeight="1" x14ac:dyDescent="0.3">
      <c r="A96" s="831" t="s">
        <v>567</v>
      </c>
      <c r="B96" s="832" t="s">
        <v>3493</v>
      </c>
      <c r="C96" s="832" t="s">
        <v>3587</v>
      </c>
      <c r="D96" s="832" t="s">
        <v>3608</v>
      </c>
      <c r="E96" s="832" t="s">
        <v>3601</v>
      </c>
      <c r="F96" s="849">
        <v>2</v>
      </c>
      <c r="G96" s="849">
        <v>625.96</v>
      </c>
      <c r="H96" s="849"/>
      <c r="I96" s="849">
        <v>312.98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567</v>
      </c>
      <c r="B97" s="832" t="s">
        <v>3493</v>
      </c>
      <c r="C97" s="832" t="s">
        <v>3587</v>
      </c>
      <c r="D97" s="832" t="s">
        <v>3609</v>
      </c>
      <c r="E97" s="832" t="s">
        <v>3601</v>
      </c>
      <c r="F97" s="849">
        <v>12</v>
      </c>
      <c r="G97" s="849">
        <v>3755.76</v>
      </c>
      <c r="H97" s="849">
        <v>3</v>
      </c>
      <c r="I97" s="849">
        <v>312.98</v>
      </c>
      <c r="J97" s="849">
        <v>4</v>
      </c>
      <c r="K97" s="849">
        <v>1251.92</v>
      </c>
      <c r="L97" s="849">
        <v>1</v>
      </c>
      <c r="M97" s="849">
        <v>312.98</v>
      </c>
      <c r="N97" s="849">
        <v>3</v>
      </c>
      <c r="O97" s="849">
        <v>938.94</v>
      </c>
      <c r="P97" s="837">
        <v>0.75</v>
      </c>
      <c r="Q97" s="850">
        <v>312.98</v>
      </c>
    </row>
    <row r="98" spans="1:17" ht="14.4" customHeight="1" x14ac:dyDescent="0.3">
      <c r="A98" s="831" t="s">
        <v>567</v>
      </c>
      <c r="B98" s="832" t="s">
        <v>3493</v>
      </c>
      <c r="C98" s="832" t="s">
        <v>3587</v>
      </c>
      <c r="D98" s="832" t="s">
        <v>3610</v>
      </c>
      <c r="E98" s="832" t="s">
        <v>3601</v>
      </c>
      <c r="F98" s="849">
        <v>63</v>
      </c>
      <c r="G98" s="849">
        <v>23635.08</v>
      </c>
      <c r="H98" s="849">
        <v>1.26</v>
      </c>
      <c r="I98" s="849">
        <v>375.16</v>
      </c>
      <c r="J98" s="849">
        <v>50</v>
      </c>
      <c r="K98" s="849">
        <v>18758</v>
      </c>
      <c r="L98" s="849">
        <v>1</v>
      </c>
      <c r="M98" s="849">
        <v>375.16</v>
      </c>
      <c r="N98" s="849">
        <v>18</v>
      </c>
      <c r="O98" s="849">
        <v>6752.880000000001</v>
      </c>
      <c r="P98" s="837">
        <v>0.36000000000000004</v>
      </c>
      <c r="Q98" s="850">
        <v>375.16000000000008</v>
      </c>
    </row>
    <row r="99" spans="1:17" ht="14.4" customHeight="1" x14ac:dyDescent="0.3">
      <c r="A99" s="831" t="s">
        <v>567</v>
      </c>
      <c r="B99" s="832" t="s">
        <v>3493</v>
      </c>
      <c r="C99" s="832" t="s">
        <v>3587</v>
      </c>
      <c r="D99" s="832" t="s">
        <v>3611</v>
      </c>
      <c r="E99" s="832" t="s">
        <v>3601</v>
      </c>
      <c r="F99" s="849">
        <v>20</v>
      </c>
      <c r="G99" s="849">
        <v>8373.7999999999993</v>
      </c>
      <c r="H99" s="849">
        <v>1.5384615384615383</v>
      </c>
      <c r="I99" s="849">
        <v>418.68999999999994</v>
      </c>
      <c r="J99" s="849">
        <v>13</v>
      </c>
      <c r="K99" s="849">
        <v>5442.97</v>
      </c>
      <c r="L99" s="849">
        <v>1</v>
      </c>
      <c r="M99" s="849">
        <v>418.69</v>
      </c>
      <c r="N99" s="849">
        <v>4</v>
      </c>
      <c r="O99" s="849">
        <v>1674.76</v>
      </c>
      <c r="P99" s="837">
        <v>0.30769230769230765</v>
      </c>
      <c r="Q99" s="850">
        <v>418.69</v>
      </c>
    </row>
    <row r="100" spans="1:17" ht="14.4" customHeight="1" x14ac:dyDescent="0.3">
      <c r="A100" s="831" t="s">
        <v>567</v>
      </c>
      <c r="B100" s="832" t="s">
        <v>3493</v>
      </c>
      <c r="C100" s="832" t="s">
        <v>3587</v>
      </c>
      <c r="D100" s="832" t="s">
        <v>3612</v>
      </c>
      <c r="E100" s="832" t="s">
        <v>3601</v>
      </c>
      <c r="F100" s="849">
        <v>9</v>
      </c>
      <c r="G100" s="849">
        <v>4831.5600000000004</v>
      </c>
      <c r="H100" s="849">
        <v>3.0000000000000004</v>
      </c>
      <c r="I100" s="849">
        <v>536.84</v>
      </c>
      <c r="J100" s="849">
        <v>3</v>
      </c>
      <c r="K100" s="849">
        <v>1610.52</v>
      </c>
      <c r="L100" s="849">
        <v>1</v>
      </c>
      <c r="M100" s="849">
        <v>536.84</v>
      </c>
      <c r="N100" s="849">
        <v>2</v>
      </c>
      <c r="O100" s="849">
        <v>1073.68</v>
      </c>
      <c r="P100" s="837">
        <v>0.66666666666666674</v>
      </c>
      <c r="Q100" s="850">
        <v>536.84</v>
      </c>
    </row>
    <row r="101" spans="1:17" ht="14.4" customHeight="1" x14ac:dyDescent="0.3">
      <c r="A101" s="831" t="s">
        <v>567</v>
      </c>
      <c r="B101" s="832" t="s">
        <v>3493</v>
      </c>
      <c r="C101" s="832" t="s">
        <v>3587</v>
      </c>
      <c r="D101" s="832" t="s">
        <v>3613</v>
      </c>
      <c r="E101" s="832" t="s">
        <v>3601</v>
      </c>
      <c r="F101" s="849">
        <v>4</v>
      </c>
      <c r="G101" s="849">
        <v>1670.6</v>
      </c>
      <c r="H101" s="849"/>
      <c r="I101" s="849">
        <v>417.65</v>
      </c>
      <c r="J101" s="849"/>
      <c r="K101" s="849"/>
      <c r="L101" s="849"/>
      <c r="M101" s="849"/>
      <c r="N101" s="849">
        <v>2</v>
      </c>
      <c r="O101" s="849">
        <v>835.3</v>
      </c>
      <c r="P101" s="837"/>
      <c r="Q101" s="850">
        <v>417.65</v>
      </c>
    </row>
    <row r="102" spans="1:17" ht="14.4" customHeight="1" x14ac:dyDescent="0.3">
      <c r="A102" s="831" t="s">
        <v>567</v>
      </c>
      <c r="B102" s="832" t="s">
        <v>3493</v>
      </c>
      <c r="C102" s="832" t="s">
        <v>3587</v>
      </c>
      <c r="D102" s="832" t="s">
        <v>3614</v>
      </c>
      <c r="E102" s="832" t="s">
        <v>3601</v>
      </c>
      <c r="F102" s="849">
        <v>3</v>
      </c>
      <c r="G102" s="849">
        <v>1557.66</v>
      </c>
      <c r="H102" s="849">
        <v>3</v>
      </c>
      <c r="I102" s="849">
        <v>519.22</v>
      </c>
      <c r="J102" s="849">
        <v>1</v>
      </c>
      <c r="K102" s="849">
        <v>519.22</v>
      </c>
      <c r="L102" s="849">
        <v>1</v>
      </c>
      <c r="M102" s="849">
        <v>519.22</v>
      </c>
      <c r="N102" s="849">
        <v>1</v>
      </c>
      <c r="O102" s="849">
        <v>519.22</v>
      </c>
      <c r="P102" s="837">
        <v>1</v>
      </c>
      <c r="Q102" s="850">
        <v>519.22</v>
      </c>
    </row>
    <row r="103" spans="1:17" ht="14.4" customHeight="1" x14ac:dyDescent="0.3">
      <c r="A103" s="831" t="s">
        <v>567</v>
      </c>
      <c r="B103" s="832" t="s">
        <v>3493</v>
      </c>
      <c r="C103" s="832" t="s">
        <v>3587</v>
      </c>
      <c r="D103" s="832" t="s">
        <v>3615</v>
      </c>
      <c r="E103" s="832" t="s">
        <v>3616</v>
      </c>
      <c r="F103" s="849">
        <v>13</v>
      </c>
      <c r="G103" s="849">
        <v>2236.52</v>
      </c>
      <c r="H103" s="849">
        <v>0.68421052631578938</v>
      </c>
      <c r="I103" s="849">
        <v>172.04</v>
      </c>
      <c r="J103" s="849">
        <v>19</v>
      </c>
      <c r="K103" s="849">
        <v>3268.76</v>
      </c>
      <c r="L103" s="849">
        <v>1</v>
      </c>
      <c r="M103" s="849">
        <v>172.04000000000002</v>
      </c>
      <c r="N103" s="849"/>
      <c r="O103" s="849"/>
      <c r="P103" s="837"/>
      <c r="Q103" s="850"/>
    </row>
    <row r="104" spans="1:17" ht="14.4" customHeight="1" x14ac:dyDescent="0.3">
      <c r="A104" s="831" t="s">
        <v>567</v>
      </c>
      <c r="B104" s="832" t="s">
        <v>3493</v>
      </c>
      <c r="C104" s="832" t="s">
        <v>3587</v>
      </c>
      <c r="D104" s="832" t="s">
        <v>3617</v>
      </c>
      <c r="E104" s="832" t="s">
        <v>3616</v>
      </c>
      <c r="F104" s="849">
        <v>1</v>
      </c>
      <c r="G104" s="849">
        <v>196.91</v>
      </c>
      <c r="H104" s="849"/>
      <c r="I104" s="849">
        <v>196.91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" customHeight="1" x14ac:dyDescent="0.3">
      <c r="A105" s="831" t="s">
        <v>567</v>
      </c>
      <c r="B105" s="832" t="s">
        <v>3493</v>
      </c>
      <c r="C105" s="832" t="s">
        <v>3587</v>
      </c>
      <c r="D105" s="832" t="s">
        <v>3618</v>
      </c>
      <c r="E105" s="832" t="s">
        <v>3616</v>
      </c>
      <c r="F105" s="849">
        <v>2</v>
      </c>
      <c r="G105" s="849">
        <v>4740.32</v>
      </c>
      <c r="H105" s="849"/>
      <c r="I105" s="849">
        <v>2370.16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" customHeight="1" x14ac:dyDescent="0.3">
      <c r="A106" s="831" t="s">
        <v>567</v>
      </c>
      <c r="B106" s="832" t="s">
        <v>3493</v>
      </c>
      <c r="C106" s="832" t="s">
        <v>3587</v>
      </c>
      <c r="D106" s="832" t="s">
        <v>3619</v>
      </c>
      <c r="E106" s="832" t="s">
        <v>3620</v>
      </c>
      <c r="F106" s="849"/>
      <c r="G106" s="849"/>
      <c r="H106" s="849"/>
      <c r="I106" s="849"/>
      <c r="J106" s="849"/>
      <c r="K106" s="849"/>
      <c r="L106" s="849"/>
      <c r="M106" s="849"/>
      <c r="N106" s="849">
        <v>4</v>
      </c>
      <c r="O106" s="849">
        <v>1799.12</v>
      </c>
      <c r="P106" s="837"/>
      <c r="Q106" s="850">
        <v>449.78</v>
      </c>
    </row>
    <row r="107" spans="1:17" ht="14.4" customHeight="1" x14ac:dyDescent="0.3">
      <c r="A107" s="831" t="s">
        <v>567</v>
      </c>
      <c r="B107" s="832" t="s">
        <v>3493</v>
      </c>
      <c r="C107" s="832" t="s">
        <v>3587</v>
      </c>
      <c r="D107" s="832" t="s">
        <v>3621</v>
      </c>
      <c r="E107" s="832" t="s">
        <v>3620</v>
      </c>
      <c r="F107" s="849">
        <v>9</v>
      </c>
      <c r="G107" s="849">
        <v>12852.99</v>
      </c>
      <c r="H107" s="849"/>
      <c r="I107" s="849">
        <v>1428.11</v>
      </c>
      <c r="J107" s="849"/>
      <c r="K107" s="849"/>
      <c r="L107" s="849"/>
      <c r="M107" s="849"/>
      <c r="N107" s="849">
        <v>9</v>
      </c>
      <c r="O107" s="849">
        <v>12852.99</v>
      </c>
      <c r="P107" s="837"/>
      <c r="Q107" s="850">
        <v>1428.11</v>
      </c>
    </row>
    <row r="108" spans="1:17" ht="14.4" customHeight="1" x14ac:dyDescent="0.3">
      <c r="A108" s="831" t="s">
        <v>567</v>
      </c>
      <c r="B108" s="832" t="s">
        <v>3493</v>
      </c>
      <c r="C108" s="832" t="s">
        <v>3587</v>
      </c>
      <c r="D108" s="832" t="s">
        <v>3622</v>
      </c>
      <c r="E108" s="832" t="s">
        <v>3620</v>
      </c>
      <c r="F108" s="849"/>
      <c r="G108" s="849"/>
      <c r="H108" s="849"/>
      <c r="I108" s="849"/>
      <c r="J108" s="849"/>
      <c r="K108" s="849"/>
      <c r="L108" s="849"/>
      <c r="M108" s="849"/>
      <c r="N108" s="849">
        <v>1</v>
      </c>
      <c r="O108" s="849">
        <v>1824</v>
      </c>
      <c r="P108" s="837"/>
      <c r="Q108" s="850">
        <v>1824</v>
      </c>
    </row>
    <row r="109" spans="1:17" ht="14.4" customHeight="1" x14ac:dyDescent="0.3">
      <c r="A109" s="831" t="s">
        <v>567</v>
      </c>
      <c r="B109" s="832" t="s">
        <v>3493</v>
      </c>
      <c r="C109" s="832" t="s">
        <v>3587</v>
      </c>
      <c r="D109" s="832" t="s">
        <v>3623</v>
      </c>
      <c r="E109" s="832" t="s">
        <v>3624</v>
      </c>
      <c r="F109" s="849"/>
      <c r="G109" s="849"/>
      <c r="H109" s="849"/>
      <c r="I109" s="849"/>
      <c r="J109" s="849"/>
      <c r="K109" s="849"/>
      <c r="L109" s="849"/>
      <c r="M109" s="849"/>
      <c r="N109" s="849">
        <v>1</v>
      </c>
      <c r="O109" s="849">
        <v>11414.51</v>
      </c>
      <c r="P109" s="837"/>
      <c r="Q109" s="850">
        <v>11414.51</v>
      </c>
    </row>
    <row r="110" spans="1:17" ht="14.4" customHeight="1" x14ac:dyDescent="0.3">
      <c r="A110" s="831" t="s">
        <v>567</v>
      </c>
      <c r="B110" s="832" t="s">
        <v>3493</v>
      </c>
      <c r="C110" s="832" t="s">
        <v>3587</v>
      </c>
      <c r="D110" s="832" t="s">
        <v>3625</v>
      </c>
      <c r="E110" s="832" t="s">
        <v>3624</v>
      </c>
      <c r="F110" s="849"/>
      <c r="G110" s="849"/>
      <c r="H110" s="849"/>
      <c r="I110" s="849"/>
      <c r="J110" s="849"/>
      <c r="K110" s="849"/>
      <c r="L110" s="849"/>
      <c r="M110" s="849"/>
      <c r="N110" s="849">
        <v>1</v>
      </c>
      <c r="O110" s="849">
        <v>20554.2</v>
      </c>
      <c r="P110" s="837"/>
      <c r="Q110" s="850">
        <v>20554.2</v>
      </c>
    </row>
    <row r="111" spans="1:17" ht="14.4" customHeight="1" x14ac:dyDescent="0.3">
      <c r="A111" s="831" t="s">
        <v>567</v>
      </c>
      <c r="B111" s="832" t="s">
        <v>3493</v>
      </c>
      <c r="C111" s="832" t="s">
        <v>3587</v>
      </c>
      <c r="D111" s="832" t="s">
        <v>3626</v>
      </c>
      <c r="E111" s="832" t="s">
        <v>3616</v>
      </c>
      <c r="F111" s="849">
        <v>1</v>
      </c>
      <c r="G111" s="849">
        <v>4349.62</v>
      </c>
      <c r="H111" s="849">
        <v>0.33333333333333331</v>
      </c>
      <c r="I111" s="849">
        <v>4349.62</v>
      </c>
      <c r="J111" s="849">
        <v>3</v>
      </c>
      <c r="K111" s="849">
        <v>13048.86</v>
      </c>
      <c r="L111" s="849">
        <v>1</v>
      </c>
      <c r="M111" s="849">
        <v>4349.62</v>
      </c>
      <c r="N111" s="849"/>
      <c r="O111" s="849"/>
      <c r="P111" s="837"/>
      <c r="Q111" s="850"/>
    </row>
    <row r="112" spans="1:17" ht="14.4" customHeight="1" x14ac:dyDescent="0.3">
      <c r="A112" s="831" t="s">
        <v>567</v>
      </c>
      <c r="B112" s="832" t="s">
        <v>3493</v>
      </c>
      <c r="C112" s="832" t="s">
        <v>3587</v>
      </c>
      <c r="D112" s="832" t="s">
        <v>3627</v>
      </c>
      <c r="E112" s="832" t="s">
        <v>3628</v>
      </c>
      <c r="F112" s="849">
        <v>5</v>
      </c>
      <c r="G112" s="849">
        <v>2815</v>
      </c>
      <c r="H112" s="849"/>
      <c r="I112" s="849">
        <v>563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" customHeight="1" x14ac:dyDescent="0.3">
      <c r="A113" s="831" t="s">
        <v>567</v>
      </c>
      <c r="B113" s="832" t="s">
        <v>3493</v>
      </c>
      <c r="C113" s="832" t="s">
        <v>3587</v>
      </c>
      <c r="D113" s="832" t="s">
        <v>3629</v>
      </c>
      <c r="E113" s="832" t="s">
        <v>3601</v>
      </c>
      <c r="F113" s="849"/>
      <c r="G113" s="849"/>
      <c r="H113" s="849"/>
      <c r="I113" s="849"/>
      <c r="J113" s="849">
        <v>2</v>
      </c>
      <c r="K113" s="849">
        <v>835.3</v>
      </c>
      <c r="L113" s="849">
        <v>1</v>
      </c>
      <c r="M113" s="849">
        <v>417.65</v>
      </c>
      <c r="N113" s="849"/>
      <c r="O113" s="849"/>
      <c r="P113" s="837"/>
      <c r="Q113" s="850"/>
    </row>
    <row r="114" spans="1:17" ht="14.4" customHeight="1" x14ac:dyDescent="0.3">
      <c r="A114" s="831" t="s">
        <v>567</v>
      </c>
      <c r="B114" s="832" t="s">
        <v>3493</v>
      </c>
      <c r="C114" s="832" t="s">
        <v>3587</v>
      </c>
      <c r="D114" s="832" t="s">
        <v>3630</v>
      </c>
      <c r="E114" s="832" t="s">
        <v>3604</v>
      </c>
      <c r="F114" s="849">
        <v>12</v>
      </c>
      <c r="G114" s="849">
        <v>2362.92</v>
      </c>
      <c r="H114" s="849">
        <v>3</v>
      </c>
      <c r="I114" s="849">
        <v>196.91</v>
      </c>
      <c r="J114" s="849">
        <v>4</v>
      </c>
      <c r="K114" s="849">
        <v>787.64</v>
      </c>
      <c r="L114" s="849">
        <v>1</v>
      </c>
      <c r="M114" s="849">
        <v>196.91</v>
      </c>
      <c r="N114" s="849"/>
      <c r="O114" s="849"/>
      <c r="P114" s="837"/>
      <c r="Q114" s="850"/>
    </row>
    <row r="115" spans="1:17" ht="14.4" customHeight="1" x14ac:dyDescent="0.3">
      <c r="A115" s="831" t="s">
        <v>567</v>
      </c>
      <c r="B115" s="832" t="s">
        <v>3493</v>
      </c>
      <c r="C115" s="832" t="s">
        <v>3587</v>
      </c>
      <c r="D115" s="832" t="s">
        <v>3631</v>
      </c>
      <c r="E115" s="832" t="s">
        <v>3601</v>
      </c>
      <c r="F115" s="849"/>
      <c r="G115" s="849"/>
      <c r="H115" s="849"/>
      <c r="I115" s="849"/>
      <c r="J115" s="849">
        <v>1</v>
      </c>
      <c r="K115" s="849">
        <v>607.30999999999995</v>
      </c>
      <c r="L115" s="849">
        <v>1</v>
      </c>
      <c r="M115" s="849">
        <v>607.30999999999995</v>
      </c>
      <c r="N115" s="849"/>
      <c r="O115" s="849"/>
      <c r="P115" s="837"/>
      <c r="Q115" s="850"/>
    </row>
    <row r="116" spans="1:17" ht="14.4" customHeight="1" x14ac:dyDescent="0.3">
      <c r="A116" s="831" t="s">
        <v>567</v>
      </c>
      <c r="B116" s="832" t="s">
        <v>3493</v>
      </c>
      <c r="C116" s="832" t="s">
        <v>3587</v>
      </c>
      <c r="D116" s="832" t="s">
        <v>3632</v>
      </c>
      <c r="E116" s="832" t="s">
        <v>3604</v>
      </c>
      <c r="F116" s="849">
        <v>2</v>
      </c>
      <c r="G116" s="849">
        <v>2713.2</v>
      </c>
      <c r="H116" s="849"/>
      <c r="I116" s="849">
        <v>1356.6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567</v>
      </c>
      <c r="B117" s="832" t="s">
        <v>3493</v>
      </c>
      <c r="C117" s="832" t="s">
        <v>3587</v>
      </c>
      <c r="D117" s="832" t="s">
        <v>3633</v>
      </c>
      <c r="E117" s="832" t="s">
        <v>3601</v>
      </c>
      <c r="F117" s="849">
        <v>2</v>
      </c>
      <c r="G117" s="849">
        <v>315.06</v>
      </c>
      <c r="H117" s="849">
        <v>0.18181818181818182</v>
      </c>
      <c r="I117" s="849">
        <v>157.53</v>
      </c>
      <c r="J117" s="849">
        <v>11</v>
      </c>
      <c r="K117" s="849">
        <v>1732.83</v>
      </c>
      <c r="L117" s="849">
        <v>1</v>
      </c>
      <c r="M117" s="849">
        <v>157.53</v>
      </c>
      <c r="N117" s="849">
        <v>2.4</v>
      </c>
      <c r="O117" s="849">
        <v>378.07</v>
      </c>
      <c r="P117" s="837">
        <v>0.21818066400050784</v>
      </c>
      <c r="Q117" s="850">
        <v>157.52916666666667</v>
      </c>
    </row>
    <row r="118" spans="1:17" ht="14.4" customHeight="1" x14ac:dyDescent="0.3">
      <c r="A118" s="831" t="s">
        <v>567</v>
      </c>
      <c r="B118" s="832" t="s">
        <v>3493</v>
      </c>
      <c r="C118" s="832" t="s">
        <v>3587</v>
      </c>
      <c r="D118" s="832" t="s">
        <v>3634</v>
      </c>
      <c r="E118" s="832" t="s">
        <v>3635</v>
      </c>
      <c r="F118" s="849">
        <v>5</v>
      </c>
      <c r="G118" s="849">
        <v>1243.6500000000001</v>
      </c>
      <c r="H118" s="849"/>
      <c r="I118" s="849">
        <v>248.73000000000002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567</v>
      </c>
      <c r="B119" s="832" t="s">
        <v>3493</v>
      </c>
      <c r="C119" s="832" t="s">
        <v>3587</v>
      </c>
      <c r="D119" s="832" t="s">
        <v>3636</v>
      </c>
      <c r="E119" s="832" t="s">
        <v>3637</v>
      </c>
      <c r="F119" s="849">
        <v>2</v>
      </c>
      <c r="G119" s="849">
        <v>5195.22</v>
      </c>
      <c r="H119" s="849">
        <v>2</v>
      </c>
      <c r="I119" s="849">
        <v>2597.61</v>
      </c>
      <c r="J119" s="849">
        <v>1</v>
      </c>
      <c r="K119" s="849">
        <v>2597.61</v>
      </c>
      <c r="L119" s="849">
        <v>1</v>
      </c>
      <c r="M119" s="849">
        <v>2597.61</v>
      </c>
      <c r="N119" s="849">
        <v>3</v>
      </c>
      <c r="O119" s="849">
        <v>7792.83</v>
      </c>
      <c r="P119" s="837">
        <v>3</v>
      </c>
      <c r="Q119" s="850">
        <v>2597.61</v>
      </c>
    </row>
    <row r="120" spans="1:17" ht="14.4" customHeight="1" x14ac:dyDescent="0.3">
      <c r="A120" s="831" t="s">
        <v>567</v>
      </c>
      <c r="B120" s="832" t="s">
        <v>3493</v>
      </c>
      <c r="C120" s="832" t="s">
        <v>3587</v>
      </c>
      <c r="D120" s="832" t="s">
        <v>3638</v>
      </c>
      <c r="E120" s="832" t="s">
        <v>3616</v>
      </c>
      <c r="F120" s="849">
        <v>1</v>
      </c>
      <c r="G120" s="849">
        <v>195.87</v>
      </c>
      <c r="H120" s="849"/>
      <c r="I120" s="849">
        <v>195.87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" customHeight="1" x14ac:dyDescent="0.3">
      <c r="A121" s="831" t="s">
        <v>567</v>
      </c>
      <c r="B121" s="832" t="s">
        <v>3493</v>
      </c>
      <c r="C121" s="832" t="s">
        <v>3587</v>
      </c>
      <c r="D121" s="832" t="s">
        <v>3639</v>
      </c>
      <c r="E121" s="832" t="s">
        <v>3601</v>
      </c>
      <c r="F121" s="849">
        <v>29</v>
      </c>
      <c r="G121" s="849">
        <v>16109.21</v>
      </c>
      <c r="H121" s="849">
        <v>0.15104166666666666</v>
      </c>
      <c r="I121" s="849">
        <v>555.49</v>
      </c>
      <c r="J121" s="849">
        <v>192</v>
      </c>
      <c r="K121" s="849">
        <v>106654.08</v>
      </c>
      <c r="L121" s="849">
        <v>1</v>
      </c>
      <c r="M121" s="849">
        <v>555.49</v>
      </c>
      <c r="N121" s="849">
        <v>149</v>
      </c>
      <c r="O121" s="849">
        <v>82768.009999999995</v>
      </c>
      <c r="P121" s="837">
        <v>0.77604166666666663</v>
      </c>
      <c r="Q121" s="850">
        <v>555.49</v>
      </c>
    </row>
    <row r="122" spans="1:17" ht="14.4" customHeight="1" x14ac:dyDescent="0.3">
      <c r="A122" s="831" t="s">
        <v>567</v>
      </c>
      <c r="B122" s="832" t="s">
        <v>3493</v>
      </c>
      <c r="C122" s="832" t="s">
        <v>3587</v>
      </c>
      <c r="D122" s="832" t="s">
        <v>3640</v>
      </c>
      <c r="E122" s="832" t="s">
        <v>3601</v>
      </c>
      <c r="F122" s="849">
        <v>6</v>
      </c>
      <c r="G122" s="849">
        <v>12859.199999999999</v>
      </c>
      <c r="H122" s="849">
        <v>0.4285714285714286</v>
      </c>
      <c r="I122" s="849">
        <v>2143.1999999999998</v>
      </c>
      <c r="J122" s="849">
        <v>14</v>
      </c>
      <c r="K122" s="849">
        <v>30004.799999999996</v>
      </c>
      <c r="L122" s="849">
        <v>1</v>
      </c>
      <c r="M122" s="849">
        <v>2143.1999999999998</v>
      </c>
      <c r="N122" s="849">
        <v>21</v>
      </c>
      <c r="O122" s="849">
        <v>45007.200000000004</v>
      </c>
      <c r="P122" s="837">
        <v>1.5000000000000004</v>
      </c>
      <c r="Q122" s="850">
        <v>2143.2000000000003</v>
      </c>
    </row>
    <row r="123" spans="1:17" ht="14.4" customHeight="1" x14ac:dyDescent="0.3">
      <c r="A123" s="831" t="s">
        <v>567</v>
      </c>
      <c r="B123" s="832" t="s">
        <v>3493</v>
      </c>
      <c r="C123" s="832" t="s">
        <v>3587</v>
      </c>
      <c r="D123" s="832" t="s">
        <v>3641</v>
      </c>
      <c r="E123" s="832" t="s">
        <v>3601</v>
      </c>
      <c r="F123" s="849">
        <v>2</v>
      </c>
      <c r="G123" s="849">
        <v>949.3</v>
      </c>
      <c r="H123" s="849"/>
      <c r="I123" s="849">
        <v>474.65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567</v>
      </c>
      <c r="B124" s="832" t="s">
        <v>3493</v>
      </c>
      <c r="C124" s="832" t="s">
        <v>3587</v>
      </c>
      <c r="D124" s="832" t="s">
        <v>3642</v>
      </c>
      <c r="E124" s="832" t="s">
        <v>3643</v>
      </c>
      <c r="F124" s="849">
        <v>3</v>
      </c>
      <c r="G124" s="849">
        <v>4265.67</v>
      </c>
      <c r="H124" s="849">
        <v>0.33333333333333331</v>
      </c>
      <c r="I124" s="849">
        <v>1421.89</v>
      </c>
      <c r="J124" s="849">
        <v>9</v>
      </c>
      <c r="K124" s="849">
        <v>12797.01</v>
      </c>
      <c r="L124" s="849">
        <v>1</v>
      </c>
      <c r="M124" s="849">
        <v>1421.89</v>
      </c>
      <c r="N124" s="849">
        <v>13</v>
      </c>
      <c r="O124" s="849">
        <v>18484.57</v>
      </c>
      <c r="P124" s="837">
        <v>1.4444444444444444</v>
      </c>
      <c r="Q124" s="850">
        <v>1421.8899999999999</v>
      </c>
    </row>
    <row r="125" spans="1:17" ht="14.4" customHeight="1" x14ac:dyDescent="0.3">
      <c r="A125" s="831" t="s">
        <v>567</v>
      </c>
      <c r="B125" s="832" t="s">
        <v>3493</v>
      </c>
      <c r="C125" s="832" t="s">
        <v>3587</v>
      </c>
      <c r="D125" s="832" t="s">
        <v>3644</v>
      </c>
      <c r="E125" s="832" t="s">
        <v>3601</v>
      </c>
      <c r="F125" s="849">
        <v>2</v>
      </c>
      <c r="G125" s="849">
        <v>4058.4</v>
      </c>
      <c r="H125" s="849">
        <v>8.6956521739130446E-2</v>
      </c>
      <c r="I125" s="849">
        <v>2029.2</v>
      </c>
      <c r="J125" s="849">
        <v>23</v>
      </c>
      <c r="K125" s="849">
        <v>46671.6</v>
      </c>
      <c r="L125" s="849">
        <v>1</v>
      </c>
      <c r="M125" s="849">
        <v>2029.2</v>
      </c>
      <c r="N125" s="849">
        <v>19</v>
      </c>
      <c r="O125" s="849">
        <v>38554.800000000003</v>
      </c>
      <c r="P125" s="837">
        <v>0.82608695652173925</v>
      </c>
      <c r="Q125" s="850">
        <v>2029.2</v>
      </c>
    </row>
    <row r="126" spans="1:17" ht="14.4" customHeight="1" x14ac:dyDescent="0.3">
      <c r="A126" s="831" t="s">
        <v>567</v>
      </c>
      <c r="B126" s="832" t="s">
        <v>3493</v>
      </c>
      <c r="C126" s="832" t="s">
        <v>3587</v>
      </c>
      <c r="D126" s="832" t="s">
        <v>3645</v>
      </c>
      <c r="E126" s="832" t="s">
        <v>3624</v>
      </c>
      <c r="F126" s="849">
        <v>1</v>
      </c>
      <c r="G126" s="849">
        <v>11177.18</v>
      </c>
      <c r="H126" s="849"/>
      <c r="I126" s="849">
        <v>11177.18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567</v>
      </c>
      <c r="B127" s="832" t="s">
        <v>3493</v>
      </c>
      <c r="C127" s="832" t="s">
        <v>3587</v>
      </c>
      <c r="D127" s="832" t="s">
        <v>3646</v>
      </c>
      <c r="E127" s="832" t="s">
        <v>3647</v>
      </c>
      <c r="F127" s="849"/>
      <c r="G127" s="849"/>
      <c r="H127" s="849"/>
      <c r="I127" s="849"/>
      <c r="J127" s="849">
        <v>2</v>
      </c>
      <c r="K127" s="849">
        <v>4935.16</v>
      </c>
      <c r="L127" s="849">
        <v>1</v>
      </c>
      <c r="M127" s="849">
        <v>2467.58</v>
      </c>
      <c r="N127" s="849">
        <v>2</v>
      </c>
      <c r="O127" s="849">
        <v>4935.16</v>
      </c>
      <c r="P127" s="837">
        <v>1</v>
      </c>
      <c r="Q127" s="850">
        <v>2467.58</v>
      </c>
    </row>
    <row r="128" spans="1:17" ht="14.4" customHeight="1" x14ac:dyDescent="0.3">
      <c r="A128" s="831" t="s">
        <v>567</v>
      </c>
      <c r="B128" s="832" t="s">
        <v>3493</v>
      </c>
      <c r="C128" s="832" t="s">
        <v>3587</v>
      </c>
      <c r="D128" s="832" t="s">
        <v>3648</v>
      </c>
      <c r="E128" s="832" t="s">
        <v>3649</v>
      </c>
      <c r="F128" s="849"/>
      <c r="G128" s="849"/>
      <c r="H128" s="849"/>
      <c r="I128" s="849"/>
      <c r="J128" s="849">
        <v>36</v>
      </c>
      <c r="K128" s="849">
        <v>20259</v>
      </c>
      <c r="L128" s="849">
        <v>1</v>
      </c>
      <c r="M128" s="849">
        <v>562.75</v>
      </c>
      <c r="N128" s="849">
        <v>43</v>
      </c>
      <c r="O128" s="849">
        <v>24198.25</v>
      </c>
      <c r="P128" s="837">
        <v>1.1944444444444444</v>
      </c>
      <c r="Q128" s="850">
        <v>562.75</v>
      </c>
    </row>
    <row r="129" spans="1:17" ht="14.4" customHeight="1" x14ac:dyDescent="0.3">
      <c r="A129" s="831" t="s">
        <v>567</v>
      </c>
      <c r="B129" s="832" t="s">
        <v>3493</v>
      </c>
      <c r="C129" s="832" t="s">
        <v>3587</v>
      </c>
      <c r="D129" s="832" t="s">
        <v>3650</v>
      </c>
      <c r="E129" s="832" t="s">
        <v>3601</v>
      </c>
      <c r="F129" s="849"/>
      <c r="G129" s="849"/>
      <c r="H129" s="849"/>
      <c r="I129" s="849"/>
      <c r="J129" s="849"/>
      <c r="K129" s="849"/>
      <c r="L129" s="849"/>
      <c r="M129" s="849"/>
      <c r="N129" s="849">
        <v>1</v>
      </c>
      <c r="O129" s="849">
        <v>555.49</v>
      </c>
      <c r="P129" s="837"/>
      <c r="Q129" s="850">
        <v>555.49</v>
      </c>
    </row>
    <row r="130" spans="1:17" ht="14.4" customHeight="1" x14ac:dyDescent="0.3">
      <c r="A130" s="831" t="s">
        <v>567</v>
      </c>
      <c r="B130" s="832" t="s">
        <v>3493</v>
      </c>
      <c r="C130" s="832" t="s">
        <v>3587</v>
      </c>
      <c r="D130" s="832" t="s">
        <v>3651</v>
      </c>
      <c r="E130" s="832" t="s">
        <v>3601</v>
      </c>
      <c r="F130" s="849"/>
      <c r="G130" s="849"/>
      <c r="H130" s="849"/>
      <c r="I130" s="849"/>
      <c r="J130" s="849">
        <v>4</v>
      </c>
      <c r="K130" s="849">
        <v>7606.92</v>
      </c>
      <c r="L130" s="849">
        <v>1</v>
      </c>
      <c r="M130" s="849">
        <v>1901.73</v>
      </c>
      <c r="N130" s="849"/>
      <c r="O130" s="849"/>
      <c r="P130" s="837"/>
      <c r="Q130" s="850"/>
    </row>
    <row r="131" spans="1:17" ht="14.4" customHeight="1" x14ac:dyDescent="0.3">
      <c r="A131" s="831" t="s">
        <v>567</v>
      </c>
      <c r="B131" s="832" t="s">
        <v>3493</v>
      </c>
      <c r="C131" s="832" t="s">
        <v>3587</v>
      </c>
      <c r="D131" s="832" t="s">
        <v>3652</v>
      </c>
      <c r="E131" s="832" t="s">
        <v>3653</v>
      </c>
      <c r="F131" s="849"/>
      <c r="G131" s="849"/>
      <c r="H131" s="849"/>
      <c r="I131" s="849"/>
      <c r="J131" s="849">
        <v>5</v>
      </c>
      <c r="K131" s="849">
        <v>2238.5500000000002</v>
      </c>
      <c r="L131" s="849">
        <v>1</v>
      </c>
      <c r="M131" s="849">
        <v>447.71000000000004</v>
      </c>
      <c r="N131" s="849"/>
      <c r="O131" s="849"/>
      <c r="P131" s="837"/>
      <c r="Q131" s="850"/>
    </row>
    <row r="132" spans="1:17" ht="14.4" customHeight="1" x14ac:dyDescent="0.3">
      <c r="A132" s="831" t="s">
        <v>567</v>
      </c>
      <c r="B132" s="832" t="s">
        <v>3493</v>
      </c>
      <c r="C132" s="832" t="s">
        <v>3587</v>
      </c>
      <c r="D132" s="832" t="s">
        <v>3654</v>
      </c>
      <c r="E132" s="832" t="s">
        <v>3620</v>
      </c>
      <c r="F132" s="849"/>
      <c r="G132" s="849"/>
      <c r="H132" s="849"/>
      <c r="I132" s="849"/>
      <c r="J132" s="849">
        <v>15</v>
      </c>
      <c r="K132" s="849">
        <v>6948.75</v>
      </c>
      <c r="L132" s="849">
        <v>1</v>
      </c>
      <c r="M132" s="849">
        <v>463.25</v>
      </c>
      <c r="N132" s="849"/>
      <c r="O132" s="849"/>
      <c r="P132" s="837"/>
      <c r="Q132" s="850"/>
    </row>
    <row r="133" spans="1:17" ht="14.4" customHeight="1" x14ac:dyDescent="0.3">
      <c r="A133" s="831" t="s">
        <v>567</v>
      </c>
      <c r="B133" s="832" t="s">
        <v>3493</v>
      </c>
      <c r="C133" s="832" t="s">
        <v>3587</v>
      </c>
      <c r="D133" s="832" t="s">
        <v>3655</v>
      </c>
      <c r="E133" s="832" t="s">
        <v>3656</v>
      </c>
      <c r="F133" s="849"/>
      <c r="G133" s="849"/>
      <c r="H133" s="849"/>
      <c r="I133" s="849"/>
      <c r="J133" s="849">
        <v>11</v>
      </c>
      <c r="K133" s="849">
        <v>21112.85</v>
      </c>
      <c r="L133" s="849">
        <v>1</v>
      </c>
      <c r="M133" s="849">
        <v>1919.35</v>
      </c>
      <c r="N133" s="849">
        <v>7</v>
      </c>
      <c r="O133" s="849">
        <v>13435.45</v>
      </c>
      <c r="P133" s="837">
        <v>0.63636363636363646</v>
      </c>
      <c r="Q133" s="850">
        <v>1919.3500000000001</v>
      </c>
    </row>
    <row r="134" spans="1:17" ht="14.4" customHeight="1" x14ac:dyDescent="0.3">
      <c r="A134" s="831" t="s">
        <v>567</v>
      </c>
      <c r="B134" s="832" t="s">
        <v>3493</v>
      </c>
      <c r="C134" s="832" t="s">
        <v>3587</v>
      </c>
      <c r="D134" s="832" t="s">
        <v>3657</v>
      </c>
      <c r="E134" s="832" t="s">
        <v>3624</v>
      </c>
      <c r="F134" s="849"/>
      <c r="G134" s="849"/>
      <c r="H134" s="849"/>
      <c r="I134" s="849"/>
      <c r="J134" s="849">
        <v>1</v>
      </c>
      <c r="K134" s="849">
        <v>10825.85</v>
      </c>
      <c r="L134" s="849">
        <v>1</v>
      </c>
      <c r="M134" s="849">
        <v>10825.85</v>
      </c>
      <c r="N134" s="849"/>
      <c r="O134" s="849"/>
      <c r="P134" s="837"/>
      <c r="Q134" s="850"/>
    </row>
    <row r="135" spans="1:17" ht="14.4" customHeight="1" x14ac:dyDescent="0.3">
      <c r="A135" s="831" t="s">
        <v>567</v>
      </c>
      <c r="B135" s="832" t="s">
        <v>3493</v>
      </c>
      <c r="C135" s="832" t="s">
        <v>3587</v>
      </c>
      <c r="D135" s="832" t="s">
        <v>3658</v>
      </c>
      <c r="E135" s="832" t="s">
        <v>3601</v>
      </c>
      <c r="F135" s="849"/>
      <c r="G135" s="849"/>
      <c r="H135" s="849"/>
      <c r="I135" s="849"/>
      <c r="J135" s="849">
        <v>18</v>
      </c>
      <c r="K135" s="849">
        <v>10614.42</v>
      </c>
      <c r="L135" s="849">
        <v>1</v>
      </c>
      <c r="M135" s="849">
        <v>589.69000000000005</v>
      </c>
      <c r="N135" s="849">
        <v>113</v>
      </c>
      <c r="O135" s="849">
        <v>66634.97</v>
      </c>
      <c r="P135" s="837">
        <v>6.2777777777777777</v>
      </c>
      <c r="Q135" s="850">
        <v>589.69000000000005</v>
      </c>
    </row>
    <row r="136" spans="1:17" ht="14.4" customHeight="1" x14ac:dyDescent="0.3">
      <c r="A136" s="831" t="s">
        <v>567</v>
      </c>
      <c r="B136" s="832" t="s">
        <v>3493</v>
      </c>
      <c r="C136" s="832" t="s">
        <v>3587</v>
      </c>
      <c r="D136" s="832" t="s">
        <v>3659</v>
      </c>
      <c r="E136" s="832" t="s">
        <v>3601</v>
      </c>
      <c r="F136" s="849"/>
      <c r="G136" s="849"/>
      <c r="H136" s="849"/>
      <c r="I136" s="849"/>
      <c r="J136" s="849"/>
      <c r="K136" s="849"/>
      <c r="L136" s="849"/>
      <c r="M136" s="849"/>
      <c r="N136" s="849">
        <v>262</v>
      </c>
      <c r="O136" s="849">
        <v>74709.299999999988</v>
      </c>
      <c r="P136" s="837"/>
      <c r="Q136" s="850">
        <v>285.14999999999998</v>
      </c>
    </row>
    <row r="137" spans="1:17" ht="14.4" customHeight="1" x14ac:dyDescent="0.3">
      <c r="A137" s="831" t="s">
        <v>567</v>
      </c>
      <c r="B137" s="832" t="s">
        <v>3493</v>
      </c>
      <c r="C137" s="832" t="s">
        <v>3587</v>
      </c>
      <c r="D137" s="832" t="s">
        <v>3660</v>
      </c>
      <c r="E137" s="832" t="s">
        <v>3601</v>
      </c>
      <c r="F137" s="849"/>
      <c r="G137" s="849"/>
      <c r="H137" s="849"/>
      <c r="I137" s="849"/>
      <c r="J137" s="849"/>
      <c r="K137" s="849"/>
      <c r="L137" s="849"/>
      <c r="M137" s="849"/>
      <c r="N137" s="849">
        <v>1</v>
      </c>
      <c r="O137" s="849">
        <v>612.49</v>
      </c>
      <c r="P137" s="837"/>
      <c r="Q137" s="850">
        <v>612.49</v>
      </c>
    </row>
    <row r="138" spans="1:17" ht="14.4" customHeight="1" x14ac:dyDescent="0.3">
      <c r="A138" s="831" t="s">
        <v>567</v>
      </c>
      <c r="B138" s="832" t="s">
        <v>3493</v>
      </c>
      <c r="C138" s="832" t="s">
        <v>3587</v>
      </c>
      <c r="D138" s="832" t="s">
        <v>3661</v>
      </c>
      <c r="E138" s="832" t="s">
        <v>3601</v>
      </c>
      <c r="F138" s="849"/>
      <c r="G138" s="849"/>
      <c r="H138" s="849"/>
      <c r="I138" s="849"/>
      <c r="J138" s="849"/>
      <c r="K138" s="849"/>
      <c r="L138" s="849"/>
      <c r="M138" s="849"/>
      <c r="N138" s="849">
        <v>40</v>
      </c>
      <c r="O138" s="849">
        <v>27641.599999999999</v>
      </c>
      <c r="P138" s="837"/>
      <c r="Q138" s="850">
        <v>691.04</v>
      </c>
    </row>
    <row r="139" spans="1:17" ht="14.4" customHeight="1" x14ac:dyDescent="0.3">
      <c r="A139" s="831" t="s">
        <v>567</v>
      </c>
      <c r="B139" s="832" t="s">
        <v>3493</v>
      </c>
      <c r="C139" s="832" t="s">
        <v>3587</v>
      </c>
      <c r="D139" s="832" t="s">
        <v>3662</v>
      </c>
      <c r="E139" s="832" t="s">
        <v>3604</v>
      </c>
      <c r="F139" s="849"/>
      <c r="G139" s="849"/>
      <c r="H139" s="849"/>
      <c r="I139" s="849"/>
      <c r="J139" s="849">
        <v>2</v>
      </c>
      <c r="K139" s="849">
        <v>362.72</v>
      </c>
      <c r="L139" s="849">
        <v>1</v>
      </c>
      <c r="M139" s="849">
        <v>181.36</v>
      </c>
      <c r="N139" s="849"/>
      <c r="O139" s="849"/>
      <c r="P139" s="837"/>
      <c r="Q139" s="850"/>
    </row>
    <row r="140" spans="1:17" ht="14.4" customHeight="1" x14ac:dyDescent="0.3">
      <c r="A140" s="831" t="s">
        <v>567</v>
      </c>
      <c r="B140" s="832" t="s">
        <v>3493</v>
      </c>
      <c r="C140" s="832" t="s">
        <v>3587</v>
      </c>
      <c r="D140" s="832" t="s">
        <v>3663</v>
      </c>
      <c r="E140" s="832" t="s">
        <v>3604</v>
      </c>
      <c r="F140" s="849"/>
      <c r="G140" s="849"/>
      <c r="H140" s="849"/>
      <c r="I140" s="849"/>
      <c r="J140" s="849">
        <v>2</v>
      </c>
      <c r="K140" s="849">
        <v>599.02</v>
      </c>
      <c r="L140" s="849">
        <v>1</v>
      </c>
      <c r="M140" s="849">
        <v>299.51</v>
      </c>
      <c r="N140" s="849"/>
      <c r="O140" s="849"/>
      <c r="P140" s="837"/>
      <c r="Q140" s="850"/>
    </row>
    <row r="141" spans="1:17" ht="14.4" customHeight="1" x14ac:dyDescent="0.3">
      <c r="A141" s="831" t="s">
        <v>567</v>
      </c>
      <c r="B141" s="832" t="s">
        <v>3493</v>
      </c>
      <c r="C141" s="832" t="s">
        <v>3587</v>
      </c>
      <c r="D141" s="832" t="s">
        <v>3664</v>
      </c>
      <c r="E141" s="832" t="s">
        <v>3601</v>
      </c>
      <c r="F141" s="849"/>
      <c r="G141" s="849"/>
      <c r="H141" s="849"/>
      <c r="I141" s="849"/>
      <c r="J141" s="849"/>
      <c r="K141" s="849"/>
      <c r="L141" s="849"/>
      <c r="M141" s="849"/>
      <c r="N141" s="849">
        <v>4</v>
      </c>
      <c r="O141" s="849">
        <v>1426.32</v>
      </c>
      <c r="P141" s="837"/>
      <c r="Q141" s="850">
        <v>356.58</v>
      </c>
    </row>
    <row r="142" spans="1:17" ht="14.4" customHeight="1" x14ac:dyDescent="0.3">
      <c r="A142" s="831" t="s">
        <v>567</v>
      </c>
      <c r="B142" s="832" t="s">
        <v>3493</v>
      </c>
      <c r="C142" s="832" t="s">
        <v>3587</v>
      </c>
      <c r="D142" s="832" t="s">
        <v>3665</v>
      </c>
      <c r="E142" s="832" t="s">
        <v>3601</v>
      </c>
      <c r="F142" s="849"/>
      <c r="G142" s="849"/>
      <c r="H142" s="849"/>
      <c r="I142" s="849"/>
      <c r="J142" s="849"/>
      <c r="K142" s="849"/>
      <c r="L142" s="849"/>
      <c r="M142" s="849"/>
      <c r="N142" s="849">
        <v>8</v>
      </c>
      <c r="O142" s="849">
        <v>2399.44</v>
      </c>
      <c r="P142" s="837"/>
      <c r="Q142" s="850">
        <v>299.93</v>
      </c>
    </row>
    <row r="143" spans="1:17" ht="14.4" customHeight="1" x14ac:dyDescent="0.3">
      <c r="A143" s="831" t="s">
        <v>567</v>
      </c>
      <c r="B143" s="832" t="s">
        <v>3493</v>
      </c>
      <c r="C143" s="832" t="s">
        <v>3587</v>
      </c>
      <c r="D143" s="832" t="s">
        <v>3666</v>
      </c>
      <c r="E143" s="832" t="s">
        <v>3601</v>
      </c>
      <c r="F143" s="849"/>
      <c r="G143" s="849"/>
      <c r="H143" s="849"/>
      <c r="I143" s="849"/>
      <c r="J143" s="849"/>
      <c r="K143" s="849"/>
      <c r="L143" s="849"/>
      <c r="M143" s="849"/>
      <c r="N143" s="849">
        <v>4</v>
      </c>
      <c r="O143" s="849">
        <v>3095.36</v>
      </c>
      <c r="P143" s="837"/>
      <c r="Q143" s="850">
        <v>773.84</v>
      </c>
    </row>
    <row r="144" spans="1:17" ht="14.4" customHeight="1" x14ac:dyDescent="0.3">
      <c r="A144" s="831" t="s">
        <v>567</v>
      </c>
      <c r="B144" s="832" t="s">
        <v>3493</v>
      </c>
      <c r="C144" s="832" t="s">
        <v>3587</v>
      </c>
      <c r="D144" s="832" t="s">
        <v>3667</v>
      </c>
      <c r="E144" s="832" t="s">
        <v>3601</v>
      </c>
      <c r="F144" s="849"/>
      <c r="G144" s="849"/>
      <c r="H144" s="849"/>
      <c r="I144" s="849"/>
      <c r="J144" s="849"/>
      <c r="K144" s="849"/>
      <c r="L144" s="849"/>
      <c r="M144" s="849"/>
      <c r="N144" s="849">
        <v>4</v>
      </c>
      <c r="O144" s="849">
        <v>3289.04</v>
      </c>
      <c r="P144" s="837"/>
      <c r="Q144" s="850">
        <v>822.26</v>
      </c>
    </row>
    <row r="145" spans="1:17" ht="14.4" customHeight="1" x14ac:dyDescent="0.3">
      <c r="A145" s="831" t="s">
        <v>567</v>
      </c>
      <c r="B145" s="832" t="s">
        <v>3493</v>
      </c>
      <c r="C145" s="832" t="s">
        <v>3587</v>
      </c>
      <c r="D145" s="832" t="s">
        <v>3668</v>
      </c>
      <c r="E145" s="832" t="s">
        <v>3604</v>
      </c>
      <c r="F145" s="849"/>
      <c r="G145" s="849"/>
      <c r="H145" s="849"/>
      <c r="I145" s="849"/>
      <c r="J145" s="849">
        <v>1</v>
      </c>
      <c r="K145" s="849">
        <v>347.18</v>
      </c>
      <c r="L145" s="849">
        <v>1</v>
      </c>
      <c r="M145" s="849">
        <v>347.18</v>
      </c>
      <c r="N145" s="849"/>
      <c r="O145" s="849"/>
      <c r="P145" s="837"/>
      <c r="Q145" s="850"/>
    </row>
    <row r="146" spans="1:17" ht="14.4" customHeight="1" x14ac:dyDescent="0.3">
      <c r="A146" s="831" t="s">
        <v>567</v>
      </c>
      <c r="B146" s="832" t="s">
        <v>3493</v>
      </c>
      <c r="C146" s="832" t="s">
        <v>3587</v>
      </c>
      <c r="D146" s="832" t="s">
        <v>3669</v>
      </c>
      <c r="E146" s="832" t="s">
        <v>3670</v>
      </c>
      <c r="F146" s="849"/>
      <c r="G146" s="849"/>
      <c r="H146" s="849"/>
      <c r="I146" s="849"/>
      <c r="J146" s="849"/>
      <c r="K146" s="849"/>
      <c r="L146" s="849"/>
      <c r="M146" s="849"/>
      <c r="N146" s="849">
        <v>10</v>
      </c>
      <c r="O146" s="849">
        <v>2851.5</v>
      </c>
      <c r="P146" s="837"/>
      <c r="Q146" s="850">
        <v>285.14999999999998</v>
      </c>
    </row>
    <row r="147" spans="1:17" ht="14.4" customHeight="1" x14ac:dyDescent="0.3">
      <c r="A147" s="831" t="s">
        <v>567</v>
      </c>
      <c r="B147" s="832" t="s">
        <v>3493</v>
      </c>
      <c r="C147" s="832" t="s">
        <v>3587</v>
      </c>
      <c r="D147" s="832" t="s">
        <v>3671</v>
      </c>
      <c r="E147" s="832" t="s">
        <v>3601</v>
      </c>
      <c r="F147" s="849"/>
      <c r="G147" s="849"/>
      <c r="H147" s="849"/>
      <c r="I147" s="849"/>
      <c r="J147" s="849"/>
      <c r="K147" s="849"/>
      <c r="L147" s="849"/>
      <c r="M147" s="849"/>
      <c r="N147" s="849">
        <v>2</v>
      </c>
      <c r="O147" s="849">
        <v>1425.72</v>
      </c>
      <c r="P147" s="837"/>
      <c r="Q147" s="850">
        <v>712.86</v>
      </c>
    </row>
    <row r="148" spans="1:17" ht="14.4" customHeight="1" x14ac:dyDescent="0.3">
      <c r="A148" s="831" t="s">
        <v>567</v>
      </c>
      <c r="B148" s="832" t="s">
        <v>3493</v>
      </c>
      <c r="C148" s="832" t="s">
        <v>3587</v>
      </c>
      <c r="D148" s="832" t="s">
        <v>3672</v>
      </c>
      <c r="E148" s="832" t="s">
        <v>3673</v>
      </c>
      <c r="F148" s="849"/>
      <c r="G148" s="849"/>
      <c r="H148" s="849"/>
      <c r="I148" s="849"/>
      <c r="J148" s="849"/>
      <c r="K148" s="849"/>
      <c r="L148" s="849"/>
      <c r="M148" s="849"/>
      <c r="N148" s="849">
        <v>1</v>
      </c>
      <c r="O148" s="849">
        <v>6225.67</v>
      </c>
      <c r="P148" s="837"/>
      <c r="Q148" s="850">
        <v>6225.67</v>
      </c>
    </row>
    <row r="149" spans="1:17" ht="14.4" customHeight="1" x14ac:dyDescent="0.3">
      <c r="A149" s="831" t="s">
        <v>567</v>
      </c>
      <c r="B149" s="832" t="s">
        <v>3493</v>
      </c>
      <c r="C149" s="832" t="s">
        <v>3587</v>
      </c>
      <c r="D149" s="832" t="s">
        <v>3674</v>
      </c>
      <c r="E149" s="832" t="s">
        <v>3670</v>
      </c>
      <c r="F149" s="849"/>
      <c r="G149" s="849"/>
      <c r="H149" s="849"/>
      <c r="I149" s="849"/>
      <c r="J149" s="849"/>
      <c r="K149" s="849"/>
      <c r="L149" s="849"/>
      <c r="M149" s="849"/>
      <c r="N149" s="849">
        <v>1</v>
      </c>
      <c r="O149" s="849">
        <v>356.58</v>
      </c>
      <c r="P149" s="837"/>
      <c r="Q149" s="850">
        <v>356.58</v>
      </c>
    </row>
    <row r="150" spans="1:17" ht="14.4" customHeight="1" x14ac:dyDescent="0.3">
      <c r="A150" s="831" t="s">
        <v>567</v>
      </c>
      <c r="B150" s="832" t="s">
        <v>3493</v>
      </c>
      <c r="C150" s="832" t="s">
        <v>3273</v>
      </c>
      <c r="D150" s="832" t="s">
        <v>3294</v>
      </c>
      <c r="E150" s="832"/>
      <c r="F150" s="849">
        <v>1</v>
      </c>
      <c r="G150" s="849">
        <v>1107</v>
      </c>
      <c r="H150" s="849"/>
      <c r="I150" s="849">
        <v>1107</v>
      </c>
      <c r="J150" s="849"/>
      <c r="K150" s="849"/>
      <c r="L150" s="849"/>
      <c r="M150" s="849"/>
      <c r="N150" s="849">
        <v>1</v>
      </c>
      <c r="O150" s="849">
        <v>1107</v>
      </c>
      <c r="P150" s="837"/>
      <c r="Q150" s="850">
        <v>1107</v>
      </c>
    </row>
    <row r="151" spans="1:17" ht="14.4" customHeight="1" x14ac:dyDescent="0.3">
      <c r="A151" s="831" t="s">
        <v>567</v>
      </c>
      <c r="B151" s="832" t="s">
        <v>3493</v>
      </c>
      <c r="C151" s="832" t="s">
        <v>3273</v>
      </c>
      <c r="D151" s="832" t="s">
        <v>3296</v>
      </c>
      <c r="E151" s="832"/>
      <c r="F151" s="849">
        <v>8</v>
      </c>
      <c r="G151" s="849">
        <v>5624</v>
      </c>
      <c r="H151" s="849">
        <v>8</v>
      </c>
      <c r="I151" s="849">
        <v>703</v>
      </c>
      <c r="J151" s="849">
        <v>1</v>
      </c>
      <c r="K151" s="849">
        <v>703</v>
      </c>
      <c r="L151" s="849">
        <v>1</v>
      </c>
      <c r="M151" s="849">
        <v>703</v>
      </c>
      <c r="N151" s="849">
        <v>2</v>
      </c>
      <c r="O151" s="849">
        <v>1406</v>
      </c>
      <c r="P151" s="837">
        <v>2</v>
      </c>
      <c r="Q151" s="850">
        <v>703</v>
      </c>
    </row>
    <row r="152" spans="1:17" ht="14.4" customHeight="1" x14ac:dyDescent="0.3">
      <c r="A152" s="831" t="s">
        <v>567</v>
      </c>
      <c r="B152" s="832" t="s">
        <v>3493</v>
      </c>
      <c r="C152" s="832" t="s">
        <v>3273</v>
      </c>
      <c r="D152" s="832" t="s">
        <v>3675</v>
      </c>
      <c r="E152" s="832"/>
      <c r="F152" s="849">
        <v>1</v>
      </c>
      <c r="G152" s="849">
        <v>2139</v>
      </c>
      <c r="H152" s="849"/>
      <c r="I152" s="849">
        <v>2139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" customHeight="1" x14ac:dyDescent="0.3">
      <c r="A153" s="831" t="s">
        <v>567</v>
      </c>
      <c r="B153" s="832" t="s">
        <v>3493</v>
      </c>
      <c r="C153" s="832" t="s">
        <v>3273</v>
      </c>
      <c r="D153" s="832" t="s">
        <v>3676</v>
      </c>
      <c r="E153" s="832"/>
      <c r="F153" s="849"/>
      <c r="G153" s="849"/>
      <c r="H153" s="849"/>
      <c r="I153" s="849"/>
      <c r="J153" s="849"/>
      <c r="K153" s="849"/>
      <c r="L153" s="849"/>
      <c r="M153" s="849"/>
      <c r="N153" s="849">
        <v>1</v>
      </c>
      <c r="O153" s="849">
        <v>4719</v>
      </c>
      <c r="P153" s="837"/>
      <c r="Q153" s="850">
        <v>4719</v>
      </c>
    </row>
    <row r="154" spans="1:17" ht="14.4" customHeight="1" x14ac:dyDescent="0.3">
      <c r="A154" s="831" t="s">
        <v>567</v>
      </c>
      <c r="B154" s="832" t="s">
        <v>3493</v>
      </c>
      <c r="C154" s="832" t="s">
        <v>3269</v>
      </c>
      <c r="D154" s="832" t="s">
        <v>3677</v>
      </c>
      <c r="E154" s="832" t="s">
        <v>3678</v>
      </c>
      <c r="F154" s="849">
        <v>10</v>
      </c>
      <c r="G154" s="849">
        <v>720</v>
      </c>
      <c r="H154" s="849">
        <v>1.92</v>
      </c>
      <c r="I154" s="849">
        <v>72</v>
      </c>
      <c r="J154" s="849">
        <v>5</v>
      </c>
      <c r="K154" s="849">
        <v>375</v>
      </c>
      <c r="L154" s="849">
        <v>1</v>
      </c>
      <c r="M154" s="849">
        <v>75</v>
      </c>
      <c r="N154" s="849">
        <v>5</v>
      </c>
      <c r="O154" s="849">
        <v>375</v>
      </c>
      <c r="P154" s="837">
        <v>1</v>
      </c>
      <c r="Q154" s="850">
        <v>75</v>
      </c>
    </row>
    <row r="155" spans="1:17" ht="14.4" customHeight="1" x14ac:dyDescent="0.3">
      <c r="A155" s="831" t="s">
        <v>567</v>
      </c>
      <c r="B155" s="832" t="s">
        <v>3493</v>
      </c>
      <c r="C155" s="832" t="s">
        <v>3269</v>
      </c>
      <c r="D155" s="832" t="s">
        <v>3679</v>
      </c>
      <c r="E155" s="832" t="s">
        <v>3339</v>
      </c>
      <c r="F155" s="849">
        <v>203</v>
      </c>
      <c r="G155" s="849">
        <v>57246</v>
      </c>
      <c r="H155" s="849">
        <v>0.98839738941261779</v>
      </c>
      <c r="I155" s="849">
        <v>282</v>
      </c>
      <c r="J155" s="849">
        <v>197</v>
      </c>
      <c r="K155" s="849">
        <v>57918</v>
      </c>
      <c r="L155" s="849">
        <v>1</v>
      </c>
      <c r="M155" s="849">
        <v>294</v>
      </c>
      <c r="N155" s="849">
        <v>207</v>
      </c>
      <c r="O155" s="849">
        <v>61065</v>
      </c>
      <c r="P155" s="837">
        <v>1.0543354397596603</v>
      </c>
      <c r="Q155" s="850">
        <v>295</v>
      </c>
    </row>
    <row r="156" spans="1:17" ht="14.4" customHeight="1" x14ac:dyDescent="0.3">
      <c r="A156" s="831" t="s">
        <v>567</v>
      </c>
      <c r="B156" s="832" t="s">
        <v>3493</v>
      </c>
      <c r="C156" s="832" t="s">
        <v>3269</v>
      </c>
      <c r="D156" s="832" t="s">
        <v>3680</v>
      </c>
      <c r="E156" s="832" t="s">
        <v>3349</v>
      </c>
      <c r="F156" s="849">
        <v>430</v>
      </c>
      <c r="G156" s="849">
        <v>33540</v>
      </c>
      <c r="H156" s="849">
        <v>1.0302881366345149</v>
      </c>
      <c r="I156" s="849">
        <v>78</v>
      </c>
      <c r="J156" s="849">
        <v>397</v>
      </c>
      <c r="K156" s="849">
        <v>32554</v>
      </c>
      <c r="L156" s="849">
        <v>1</v>
      </c>
      <c r="M156" s="849">
        <v>82</v>
      </c>
      <c r="N156" s="849">
        <v>424</v>
      </c>
      <c r="O156" s="849">
        <v>34768</v>
      </c>
      <c r="P156" s="837">
        <v>1.0680100755667505</v>
      </c>
      <c r="Q156" s="850">
        <v>82</v>
      </c>
    </row>
    <row r="157" spans="1:17" ht="14.4" customHeight="1" x14ac:dyDescent="0.3">
      <c r="A157" s="831" t="s">
        <v>567</v>
      </c>
      <c r="B157" s="832" t="s">
        <v>3493</v>
      </c>
      <c r="C157" s="832" t="s">
        <v>3269</v>
      </c>
      <c r="D157" s="832" t="s">
        <v>3681</v>
      </c>
      <c r="E157" s="832" t="s">
        <v>3682</v>
      </c>
      <c r="F157" s="849">
        <v>483</v>
      </c>
      <c r="G157" s="849">
        <v>62790</v>
      </c>
      <c r="H157" s="849">
        <v>1.0536118801912913</v>
      </c>
      <c r="I157" s="849">
        <v>130</v>
      </c>
      <c r="J157" s="849">
        <v>435</v>
      </c>
      <c r="K157" s="849">
        <v>59595</v>
      </c>
      <c r="L157" s="849">
        <v>1</v>
      </c>
      <c r="M157" s="849">
        <v>137</v>
      </c>
      <c r="N157" s="849">
        <v>484</v>
      </c>
      <c r="O157" s="849">
        <v>66308</v>
      </c>
      <c r="P157" s="837">
        <v>1.1126436781609195</v>
      </c>
      <c r="Q157" s="850">
        <v>137</v>
      </c>
    </row>
    <row r="158" spans="1:17" ht="14.4" customHeight="1" x14ac:dyDescent="0.3">
      <c r="A158" s="831" t="s">
        <v>567</v>
      </c>
      <c r="B158" s="832" t="s">
        <v>3493</v>
      </c>
      <c r="C158" s="832" t="s">
        <v>3269</v>
      </c>
      <c r="D158" s="832" t="s">
        <v>3683</v>
      </c>
      <c r="E158" s="832" t="s">
        <v>3684</v>
      </c>
      <c r="F158" s="849">
        <v>458</v>
      </c>
      <c r="G158" s="849">
        <v>42135</v>
      </c>
      <c r="H158" s="849">
        <v>0.85390321011673154</v>
      </c>
      <c r="I158" s="849">
        <v>91.997816593886469</v>
      </c>
      <c r="J158" s="849">
        <v>514</v>
      </c>
      <c r="K158" s="849">
        <v>49344</v>
      </c>
      <c r="L158" s="849">
        <v>1</v>
      </c>
      <c r="M158" s="849">
        <v>96</v>
      </c>
      <c r="N158" s="849">
        <v>487</v>
      </c>
      <c r="O158" s="849">
        <v>46752</v>
      </c>
      <c r="P158" s="837">
        <v>0.94747081712062253</v>
      </c>
      <c r="Q158" s="850">
        <v>96</v>
      </c>
    </row>
    <row r="159" spans="1:17" ht="14.4" customHeight="1" x14ac:dyDescent="0.3">
      <c r="A159" s="831" t="s">
        <v>567</v>
      </c>
      <c r="B159" s="832" t="s">
        <v>3493</v>
      </c>
      <c r="C159" s="832" t="s">
        <v>3269</v>
      </c>
      <c r="D159" s="832" t="s">
        <v>3685</v>
      </c>
      <c r="E159" s="832" t="s">
        <v>3686</v>
      </c>
      <c r="F159" s="849">
        <v>90</v>
      </c>
      <c r="G159" s="849">
        <v>14130</v>
      </c>
      <c r="H159" s="849">
        <v>2.2400126823081803</v>
      </c>
      <c r="I159" s="849">
        <v>157</v>
      </c>
      <c r="J159" s="849">
        <v>38</v>
      </c>
      <c r="K159" s="849">
        <v>6308</v>
      </c>
      <c r="L159" s="849">
        <v>1</v>
      </c>
      <c r="M159" s="849">
        <v>166</v>
      </c>
      <c r="N159" s="849">
        <v>68</v>
      </c>
      <c r="O159" s="849">
        <v>11288</v>
      </c>
      <c r="P159" s="837">
        <v>1.7894736842105263</v>
      </c>
      <c r="Q159" s="850">
        <v>166</v>
      </c>
    </row>
    <row r="160" spans="1:17" ht="14.4" customHeight="1" x14ac:dyDescent="0.3">
      <c r="A160" s="831" t="s">
        <v>567</v>
      </c>
      <c r="B160" s="832" t="s">
        <v>3493</v>
      </c>
      <c r="C160" s="832" t="s">
        <v>3269</v>
      </c>
      <c r="D160" s="832" t="s">
        <v>3687</v>
      </c>
      <c r="E160" s="832" t="s">
        <v>3688</v>
      </c>
      <c r="F160" s="849">
        <v>628</v>
      </c>
      <c r="G160" s="849">
        <v>305836</v>
      </c>
      <c r="H160" s="849">
        <v>1.0193446032423208</v>
      </c>
      <c r="I160" s="849">
        <v>487</v>
      </c>
      <c r="J160" s="849">
        <v>586</v>
      </c>
      <c r="K160" s="849">
        <v>300032</v>
      </c>
      <c r="L160" s="849">
        <v>1</v>
      </c>
      <c r="M160" s="849">
        <v>512</v>
      </c>
      <c r="N160" s="849">
        <v>944</v>
      </c>
      <c r="O160" s="849">
        <v>483328</v>
      </c>
      <c r="P160" s="837">
        <v>1.6109215017064846</v>
      </c>
      <c r="Q160" s="850">
        <v>512</v>
      </c>
    </row>
    <row r="161" spans="1:17" ht="14.4" customHeight="1" x14ac:dyDescent="0.3">
      <c r="A161" s="831" t="s">
        <v>567</v>
      </c>
      <c r="B161" s="832" t="s">
        <v>3493</v>
      </c>
      <c r="C161" s="832" t="s">
        <v>3269</v>
      </c>
      <c r="D161" s="832" t="s">
        <v>3689</v>
      </c>
      <c r="E161" s="832" t="s">
        <v>3690</v>
      </c>
      <c r="F161" s="849">
        <v>162</v>
      </c>
      <c r="G161" s="849">
        <v>153738</v>
      </c>
      <c r="H161" s="849">
        <v>0.80652404285009816</v>
      </c>
      <c r="I161" s="849">
        <v>949</v>
      </c>
      <c r="J161" s="849">
        <v>191</v>
      </c>
      <c r="K161" s="849">
        <v>190618</v>
      </c>
      <c r="L161" s="849">
        <v>1</v>
      </c>
      <c r="M161" s="849">
        <v>998</v>
      </c>
      <c r="N161" s="849">
        <v>216</v>
      </c>
      <c r="O161" s="849">
        <v>215784</v>
      </c>
      <c r="P161" s="837">
        <v>1.1320232087211071</v>
      </c>
      <c r="Q161" s="850">
        <v>999</v>
      </c>
    </row>
    <row r="162" spans="1:17" ht="14.4" customHeight="1" x14ac:dyDescent="0.3">
      <c r="A162" s="831" t="s">
        <v>567</v>
      </c>
      <c r="B162" s="832" t="s">
        <v>3493</v>
      </c>
      <c r="C162" s="832" t="s">
        <v>3269</v>
      </c>
      <c r="D162" s="832" t="s">
        <v>3691</v>
      </c>
      <c r="E162" s="832" t="s">
        <v>3692</v>
      </c>
      <c r="F162" s="849">
        <v>385</v>
      </c>
      <c r="G162" s="849">
        <v>736120</v>
      </c>
      <c r="H162" s="849">
        <v>0.65759582494722668</v>
      </c>
      <c r="I162" s="849">
        <v>1912</v>
      </c>
      <c r="J162" s="849">
        <v>549</v>
      </c>
      <c r="K162" s="849">
        <v>1119411</v>
      </c>
      <c r="L162" s="849">
        <v>1</v>
      </c>
      <c r="M162" s="849">
        <v>2039</v>
      </c>
      <c r="N162" s="849">
        <v>410</v>
      </c>
      <c r="O162" s="849">
        <v>836400</v>
      </c>
      <c r="P162" s="837">
        <v>0.7471786502008646</v>
      </c>
      <c r="Q162" s="850">
        <v>2040</v>
      </c>
    </row>
    <row r="163" spans="1:17" ht="14.4" customHeight="1" x14ac:dyDescent="0.3">
      <c r="A163" s="831" t="s">
        <v>567</v>
      </c>
      <c r="B163" s="832" t="s">
        <v>3493</v>
      </c>
      <c r="C163" s="832" t="s">
        <v>3269</v>
      </c>
      <c r="D163" s="832" t="s">
        <v>3693</v>
      </c>
      <c r="E163" s="832" t="s">
        <v>3694</v>
      </c>
      <c r="F163" s="849">
        <v>183</v>
      </c>
      <c r="G163" s="849">
        <v>14615</v>
      </c>
      <c r="H163" s="849">
        <v>2.8062596006144394</v>
      </c>
      <c r="I163" s="849">
        <v>79.863387978142072</v>
      </c>
      <c r="J163" s="849">
        <v>62</v>
      </c>
      <c r="K163" s="849">
        <v>5208</v>
      </c>
      <c r="L163" s="849">
        <v>1</v>
      </c>
      <c r="M163" s="849">
        <v>84</v>
      </c>
      <c r="N163" s="849">
        <v>79</v>
      </c>
      <c r="O163" s="849">
        <v>6636</v>
      </c>
      <c r="P163" s="837">
        <v>1.2741935483870968</v>
      </c>
      <c r="Q163" s="850">
        <v>84</v>
      </c>
    </row>
    <row r="164" spans="1:17" ht="14.4" customHeight="1" x14ac:dyDescent="0.3">
      <c r="A164" s="831" t="s">
        <v>567</v>
      </c>
      <c r="B164" s="832" t="s">
        <v>3493</v>
      </c>
      <c r="C164" s="832" t="s">
        <v>3269</v>
      </c>
      <c r="D164" s="832" t="s">
        <v>3409</v>
      </c>
      <c r="E164" s="832" t="s">
        <v>3410</v>
      </c>
      <c r="F164" s="849">
        <v>2</v>
      </c>
      <c r="G164" s="849">
        <v>168</v>
      </c>
      <c r="H164" s="849"/>
      <c r="I164" s="849">
        <v>84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" customHeight="1" x14ac:dyDescent="0.3">
      <c r="A165" s="831" t="s">
        <v>567</v>
      </c>
      <c r="B165" s="832" t="s">
        <v>3493</v>
      </c>
      <c r="C165" s="832" t="s">
        <v>3269</v>
      </c>
      <c r="D165" s="832" t="s">
        <v>3695</v>
      </c>
      <c r="E165" s="832" t="s">
        <v>3696</v>
      </c>
      <c r="F165" s="849">
        <v>6</v>
      </c>
      <c r="G165" s="849">
        <v>954</v>
      </c>
      <c r="H165" s="849">
        <v>0.81122448979591832</v>
      </c>
      <c r="I165" s="849">
        <v>159</v>
      </c>
      <c r="J165" s="849">
        <v>7</v>
      </c>
      <c r="K165" s="849">
        <v>1176</v>
      </c>
      <c r="L165" s="849">
        <v>1</v>
      </c>
      <c r="M165" s="849">
        <v>168</v>
      </c>
      <c r="N165" s="849">
        <v>6</v>
      </c>
      <c r="O165" s="849">
        <v>1008</v>
      </c>
      <c r="P165" s="837">
        <v>0.8571428571428571</v>
      </c>
      <c r="Q165" s="850">
        <v>168</v>
      </c>
    </row>
    <row r="166" spans="1:17" ht="14.4" customHeight="1" x14ac:dyDescent="0.3">
      <c r="A166" s="831" t="s">
        <v>567</v>
      </c>
      <c r="B166" s="832" t="s">
        <v>3493</v>
      </c>
      <c r="C166" s="832" t="s">
        <v>3269</v>
      </c>
      <c r="D166" s="832" t="s">
        <v>3697</v>
      </c>
      <c r="E166" s="832" t="s">
        <v>3698</v>
      </c>
      <c r="F166" s="849">
        <v>29</v>
      </c>
      <c r="G166" s="849">
        <v>39962</v>
      </c>
      <c r="H166" s="849">
        <v>1.0874013605442177</v>
      </c>
      <c r="I166" s="849">
        <v>1378</v>
      </c>
      <c r="J166" s="849">
        <v>25</v>
      </c>
      <c r="K166" s="849">
        <v>36750</v>
      </c>
      <c r="L166" s="849">
        <v>1</v>
      </c>
      <c r="M166" s="849">
        <v>1470</v>
      </c>
      <c r="N166" s="849">
        <v>15</v>
      </c>
      <c r="O166" s="849">
        <v>22065</v>
      </c>
      <c r="P166" s="837">
        <v>0.60040816326530611</v>
      </c>
      <c r="Q166" s="850">
        <v>1471</v>
      </c>
    </row>
    <row r="167" spans="1:17" ht="14.4" customHeight="1" x14ac:dyDescent="0.3">
      <c r="A167" s="831" t="s">
        <v>567</v>
      </c>
      <c r="B167" s="832" t="s">
        <v>3493</v>
      </c>
      <c r="C167" s="832" t="s">
        <v>3269</v>
      </c>
      <c r="D167" s="832" t="s">
        <v>3453</v>
      </c>
      <c r="E167" s="832" t="s">
        <v>3454</v>
      </c>
      <c r="F167" s="849">
        <v>17</v>
      </c>
      <c r="G167" s="849">
        <v>17476</v>
      </c>
      <c r="H167" s="849">
        <v>0.56999347684279189</v>
      </c>
      <c r="I167" s="849">
        <v>1028</v>
      </c>
      <c r="J167" s="849">
        <v>28</v>
      </c>
      <c r="K167" s="849">
        <v>30660</v>
      </c>
      <c r="L167" s="849">
        <v>1</v>
      </c>
      <c r="M167" s="849">
        <v>1095</v>
      </c>
      <c r="N167" s="849">
        <v>22</v>
      </c>
      <c r="O167" s="849">
        <v>24112</v>
      </c>
      <c r="P167" s="837">
        <v>0.78643183300717545</v>
      </c>
      <c r="Q167" s="850">
        <v>1096</v>
      </c>
    </row>
    <row r="168" spans="1:17" ht="14.4" customHeight="1" x14ac:dyDescent="0.3">
      <c r="A168" s="831" t="s">
        <v>567</v>
      </c>
      <c r="B168" s="832" t="s">
        <v>3493</v>
      </c>
      <c r="C168" s="832" t="s">
        <v>3269</v>
      </c>
      <c r="D168" s="832" t="s">
        <v>3699</v>
      </c>
      <c r="E168" s="832" t="s">
        <v>3369</v>
      </c>
      <c r="F168" s="849">
        <v>8</v>
      </c>
      <c r="G168" s="849">
        <v>1615</v>
      </c>
      <c r="H168" s="849">
        <v>0.47388497652582162</v>
      </c>
      <c r="I168" s="849">
        <v>201.875</v>
      </c>
      <c r="J168" s="849">
        <v>16</v>
      </c>
      <c r="K168" s="849">
        <v>3408</v>
      </c>
      <c r="L168" s="849">
        <v>1</v>
      </c>
      <c r="M168" s="849">
        <v>213</v>
      </c>
      <c r="N168" s="849">
        <v>7</v>
      </c>
      <c r="O168" s="849">
        <v>1491</v>
      </c>
      <c r="P168" s="837">
        <v>0.4375</v>
      </c>
      <c r="Q168" s="850">
        <v>213</v>
      </c>
    </row>
    <row r="169" spans="1:17" ht="14.4" customHeight="1" x14ac:dyDescent="0.3">
      <c r="A169" s="831" t="s">
        <v>567</v>
      </c>
      <c r="B169" s="832" t="s">
        <v>3493</v>
      </c>
      <c r="C169" s="832" t="s">
        <v>3269</v>
      </c>
      <c r="D169" s="832" t="s">
        <v>3411</v>
      </c>
      <c r="E169" s="832" t="s">
        <v>3412</v>
      </c>
      <c r="F169" s="849">
        <v>71</v>
      </c>
      <c r="G169" s="849">
        <v>49913</v>
      </c>
      <c r="H169" s="849">
        <v>1.4140861829617248</v>
      </c>
      <c r="I169" s="849">
        <v>703</v>
      </c>
      <c r="J169" s="849">
        <v>47</v>
      </c>
      <c r="K169" s="849">
        <v>35297</v>
      </c>
      <c r="L169" s="849">
        <v>1</v>
      </c>
      <c r="M169" s="849">
        <v>751</v>
      </c>
      <c r="N169" s="849">
        <v>46</v>
      </c>
      <c r="O169" s="849">
        <v>34546</v>
      </c>
      <c r="P169" s="837">
        <v>0.97872340425531912</v>
      </c>
      <c r="Q169" s="850">
        <v>751</v>
      </c>
    </row>
    <row r="170" spans="1:17" ht="14.4" customHeight="1" x14ac:dyDescent="0.3">
      <c r="A170" s="831" t="s">
        <v>567</v>
      </c>
      <c r="B170" s="832" t="s">
        <v>3493</v>
      </c>
      <c r="C170" s="832" t="s">
        <v>3269</v>
      </c>
      <c r="D170" s="832" t="s">
        <v>3700</v>
      </c>
      <c r="E170" s="832" t="s">
        <v>3701</v>
      </c>
      <c r="F170" s="849">
        <v>21</v>
      </c>
      <c r="G170" s="849">
        <v>14028</v>
      </c>
      <c r="H170" s="849">
        <v>0.95292439372325255</v>
      </c>
      <c r="I170" s="849">
        <v>668</v>
      </c>
      <c r="J170" s="849">
        <v>21</v>
      </c>
      <c r="K170" s="849">
        <v>14721</v>
      </c>
      <c r="L170" s="849">
        <v>1</v>
      </c>
      <c r="M170" s="849">
        <v>701</v>
      </c>
      <c r="N170" s="849">
        <v>27</v>
      </c>
      <c r="O170" s="849">
        <v>18954</v>
      </c>
      <c r="P170" s="837">
        <v>1.2875484002445485</v>
      </c>
      <c r="Q170" s="850">
        <v>702</v>
      </c>
    </row>
    <row r="171" spans="1:17" ht="14.4" customHeight="1" x14ac:dyDescent="0.3">
      <c r="A171" s="831" t="s">
        <v>567</v>
      </c>
      <c r="B171" s="832" t="s">
        <v>3493</v>
      </c>
      <c r="C171" s="832" t="s">
        <v>3269</v>
      </c>
      <c r="D171" s="832" t="s">
        <v>3702</v>
      </c>
      <c r="E171" s="832" t="s">
        <v>3703</v>
      </c>
      <c r="F171" s="849">
        <v>5</v>
      </c>
      <c r="G171" s="849">
        <v>3730</v>
      </c>
      <c r="H171" s="849">
        <v>1.1894132653061225</v>
      </c>
      <c r="I171" s="849">
        <v>746</v>
      </c>
      <c r="J171" s="849">
        <v>4</v>
      </c>
      <c r="K171" s="849">
        <v>3136</v>
      </c>
      <c r="L171" s="849">
        <v>1</v>
      </c>
      <c r="M171" s="849">
        <v>784</v>
      </c>
      <c r="N171" s="849">
        <v>2</v>
      </c>
      <c r="O171" s="849">
        <v>1570</v>
      </c>
      <c r="P171" s="837">
        <v>0.50063775510204078</v>
      </c>
      <c r="Q171" s="850">
        <v>785</v>
      </c>
    </row>
    <row r="172" spans="1:17" ht="14.4" customHeight="1" x14ac:dyDescent="0.3">
      <c r="A172" s="831" t="s">
        <v>567</v>
      </c>
      <c r="B172" s="832" t="s">
        <v>3493</v>
      </c>
      <c r="C172" s="832" t="s">
        <v>3269</v>
      </c>
      <c r="D172" s="832" t="s">
        <v>3704</v>
      </c>
      <c r="E172" s="832" t="s">
        <v>3705</v>
      </c>
      <c r="F172" s="849">
        <v>1</v>
      </c>
      <c r="G172" s="849">
        <v>1087</v>
      </c>
      <c r="H172" s="849">
        <v>0.93787748058671272</v>
      </c>
      <c r="I172" s="849">
        <v>1087</v>
      </c>
      <c r="J172" s="849">
        <v>1</v>
      </c>
      <c r="K172" s="849">
        <v>1159</v>
      </c>
      <c r="L172" s="849">
        <v>1</v>
      </c>
      <c r="M172" s="849">
        <v>1159</v>
      </c>
      <c r="N172" s="849">
        <v>8</v>
      </c>
      <c r="O172" s="849">
        <v>9280</v>
      </c>
      <c r="P172" s="837">
        <v>8.0069025021570326</v>
      </c>
      <c r="Q172" s="850">
        <v>1160</v>
      </c>
    </row>
    <row r="173" spans="1:17" ht="14.4" customHeight="1" x14ac:dyDescent="0.3">
      <c r="A173" s="831" t="s">
        <v>567</v>
      </c>
      <c r="B173" s="832" t="s">
        <v>3493</v>
      </c>
      <c r="C173" s="832" t="s">
        <v>3269</v>
      </c>
      <c r="D173" s="832" t="s">
        <v>3455</v>
      </c>
      <c r="E173" s="832" t="s">
        <v>3456</v>
      </c>
      <c r="F173" s="849">
        <v>93</v>
      </c>
      <c r="G173" s="849">
        <v>166749</v>
      </c>
      <c r="H173" s="849">
        <v>0.88991653146614291</v>
      </c>
      <c r="I173" s="849">
        <v>1793</v>
      </c>
      <c r="J173" s="849">
        <v>98</v>
      </c>
      <c r="K173" s="849">
        <v>187376</v>
      </c>
      <c r="L173" s="849">
        <v>1</v>
      </c>
      <c r="M173" s="849">
        <v>1912</v>
      </c>
      <c r="N173" s="849">
        <v>103</v>
      </c>
      <c r="O173" s="849">
        <v>197142</v>
      </c>
      <c r="P173" s="837">
        <v>1.0521198018956537</v>
      </c>
      <c r="Q173" s="850">
        <v>1914</v>
      </c>
    </row>
    <row r="174" spans="1:17" ht="14.4" customHeight="1" x14ac:dyDescent="0.3">
      <c r="A174" s="831" t="s">
        <v>567</v>
      </c>
      <c r="B174" s="832" t="s">
        <v>3493</v>
      </c>
      <c r="C174" s="832" t="s">
        <v>3269</v>
      </c>
      <c r="D174" s="832" t="s">
        <v>3413</v>
      </c>
      <c r="E174" s="832" t="s">
        <v>3414</v>
      </c>
      <c r="F174" s="849">
        <v>47</v>
      </c>
      <c r="G174" s="849">
        <v>16168</v>
      </c>
      <c r="H174" s="849">
        <v>1.4447323742292915</v>
      </c>
      <c r="I174" s="849">
        <v>344</v>
      </c>
      <c r="J174" s="849">
        <v>31</v>
      </c>
      <c r="K174" s="849">
        <v>11191</v>
      </c>
      <c r="L174" s="849">
        <v>1</v>
      </c>
      <c r="M174" s="849">
        <v>361</v>
      </c>
      <c r="N174" s="849">
        <v>17</v>
      </c>
      <c r="O174" s="849">
        <v>6154</v>
      </c>
      <c r="P174" s="837">
        <v>0.54990617460459301</v>
      </c>
      <c r="Q174" s="850">
        <v>362</v>
      </c>
    </row>
    <row r="175" spans="1:17" ht="14.4" customHeight="1" x14ac:dyDescent="0.3">
      <c r="A175" s="831" t="s">
        <v>567</v>
      </c>
      <c r="B175" s="832" t="s">
        <v>3493</v>
      </c>
      <c r="C175" s="832" t="s">
        <v>3269</v>
      </c>
      <c r="D175" s="832" t="s">
        <v>3706</v>
      </c>
      <c r="E175" s="832" t="s">
        <v>3707</v>
      </c>
      <c r="F175" s="849">
        <v>3</v>
      </c>
      <c r="G175" s="849">
        <v>1056</v>
      </c>
      <c r="H175" s="849">
        <v>1.4308943089430894</v>
      </c>
      <c r="I175" s="849">
        <v>352</v>
      </c>
      <c r="J175" s="849">
        <v>2</v>
      </c>
      <c r="K175" s="849">
        <v>738</v>
      </c>
      <c r="L175" s="849">
        <v>1</v>
      </c>
      <c r="M175" s="849">
        <v>369</v>
      </c>
      <c r="N175" s="849">
        <v>3</v>
      </c>
      <c r="O175" s="849">
        <v>1110</v>
      </c>
      <c r="P175" s="837">
        <v>1.5040650406504066</v>
      </c>
      <c r="Q175" s="850">
        <v>370</v>
      </c>
    </row>
    <row r="176" spans="1:17" ht="14.4" customHeight="1" x14ac:dyDescent="0.3">
      <c r="A176" s="831" t="s">
        <v>567</v>
      </c>
      <c r="B176" s="832" t="s">
        <v>3493</v>
      </c>
      <c r="C176" s="832" t="s">
        <v>3269</v>
      </c>
      <c r="D176" s="832" t="s">
        <v>3708</v>
      </c>
      <c r="E176" s="832" t="s">
        <v>3709</v>
      </c>
      <c r="F176" s="849">
        <v>3</v>
      </c>
      <c r="G176" s="849">
        <v>2772</v>
      </c>
      <c r="H176" s="849">
        <v>0.40408163265306124</v>
      </c>
      <c r="I176" s="849">
        <v>924</v>
      </c>
      <c r="J176" s="849">
        <v>7</v>
      </c>
      <c r="K176" s="849">
        <v>6860</v>
      </c>
      <c r="L176" s="849">
        <v>1</v>
      </c>
      <c r="M176" s="849">
        <v>980</v>
      </c>
      <c r="N176" s="849">
        <v>5</v>
      </c>
      <c r="O176" s="849">
        <v>4900</v>
      </c>
      <c r="P176" s="837">
        <v>0.7142857142857143</v>
      </c>
      <c r="Q176" s="850">
        <v>980</v>
      </c>
    </row>
    <row r="177" spans="1:17" ht="14.4" customHeight="1" x14ac:dyDescent="0.3">
      <c r="A177" s="831" t="s">
        <v>567</v>
      </c>
      <c r="B177" s="832" t="s">
        <v>3493</v>
      </c>
      <c r="C177" s="832" t="s">
        <v>3269</v>
      </c>
      <c r="D177" s="832" t="s">
        <v>3710</v>
      </c>
      <c r="E177" s="832" t="s">
        <v>3711</v>
      </c>
      <c r="F177" s="849">
        <v>14</v>
      </c>
      <c r="G177" s="849">
        <v>20160</v>
      </c>
      <c r="H177" s="849">
        <v>0.45258620689655171</v>
      </c>
      <c r="I177" s="849">
        <v>1440</v>
      </c>
      <c r="J177" s="849">
        <v>29</v>
      </c>
      <c r="K177" s="849">
        <v>44544</v>
      </c>
      <c r="L177" s="849">
        <v>1</v>
      </c>
      <c r="M177" s="849">
        <v>1536</v>
      </c>
      <c r="N177" s="849">
        <v>28</v>
      </c>
      <c r="O177" s="849">
        <v>43036</v>
      </c>
      <c r="P177" s="837">
        <v>0.96614583333333337</v>
      </c>
      <c r="Q177" s="850">
        <v>1537</v>
      </c>
    </row>
    <row r="178" spans="1:17" ht="14.4" customHeight="1" x14ac:dyDescent="0.3">
      <c r="A178" s="831" t="s">
        <v>567</v>
      </c>
      <c r="B178" s="832" t="s">
        <v>3493</v>
      </c>
      <c r="C178" s="832" t="s">
        <v>3269</v>
      </c>
      <c r="D178" s="832" t="s">
        <v>3712</v>
      </c>
      <c r="E178" s="832" t="s">
        <v>3713</v>
      </c>
      <c r="F178" s="849">
        <v>12</v>
      </c>
      <c r="G178" s="849">
        <v>17640</v>
      </c>
      <c r="H178" s="849">
        <v>0.66260987153482087</v>
      </c>
      <c r="I178" s="849">
        <v>1470</v>
      </c>
      <c r="J178" s="849">
        <v>17</v>
      </c>
      <c r="K178" s="849">
        <v>26622</v>
      </c>
      <c r="L178" s="849">
        <v>1</v>
      </c>
      <c r="M178" s="849">
        <v>1566</v>
      </c>
      <c r="N178" s="849">
        <v>14</v>
      </c>
      <c r="O178" s="849">
        <v>21938</v>
      </c>
      <c r="P178" s="837">
        <v>0.82405529261513033</v>
      </c>
      <c r="Q178" s="850">
        <v>1567</v>
      </c>
    </row>
    <row r="179" spans="1:17" ht="14.4" customHeight="1" x14ac:dyDescent="0.3">
      <c r="A179" s="831" t="s">
        <v>567</v>
      </c>
      <c r="B179" s="832" t="s">
        <v>3493</v>
      </c>
      <c r="C179" s="832" t="s">
        <v>3269</v>
      </c>
      <c r="D179" s="832" t="s">
        <v>3714</v>
      </c>
      <c r="E179" s="832" t="s">
        <v>3715</v>
      </c>
      <c r="F179" s="849">
        <v>9</v>
      </c>
      <c r="G179" s="849">
        <v>12924</v>
      </c>
      <c r="H179" s="849">
        <v>2.1090078328981723</v>
      </c>
      <c r="I179" s="849">
        <v>1436</v>
      </c>
      <c r="J179" s="849">
        <v>4</v>
      </c>
      <c r="K179" s="849">
        <v>6128</v>
      </c>
      <c r="L179" s="849">
        <v>1</v>
      </c>
      <c r="M179" s="849">
        <v>1532</v>
      </c>
      <c r="N179" s="849">
        <v>7</v>
      </c>
      <c r="O179" s="849">
        <v>10731</v>
      </c>
      <c r="P179" s="837">
        <v>1.7511422976501305</v>
      </c>
      <c r="Q179" s="850">
        <v>1533</v>
      </c>
    </row>
    <row r="180" spans="1:17" ht="14.4" customHeight="1" x14ac:dyDescent="0.3">
      <c r="A180" s="831" t="s">
        <v>567</v>
      </c>
      <c r="B180" s="832" t="s">
        <v>3493</v>
      </c>
      <c r="C180" s="832" t="s">
        <v>3269</v>
      </c>
      <c r="D180" s="832" t="s">
        <v>3716</v>
      </c>
      <c r="E180" s="832" t="s">
        <v>3717</v>
      </c>
      <c r="F180" s="849">
        <v>1</v>
      </c>
      <c r="G180" s="849">
        <v>329</v>
      </c>
      <c r="H180" s="849"/>
      <c r="I180" s="849">
        <v>329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" customHeight="1" x14ac:dyDescent="0.3">
      <c r="A181" s="831" t="s">
        <v>567</v>
      </c>
      <c r="B181" s="832" t="s">
        <v>3493</v>
      </c>
      <c r="C181" s="832" t="s">
        <v>3269</v>
      </c>
      <c r="D181" s="832" t="s">
        <v>3415</v>
      </c>
      <c r="E181" s="832" t="s">
        <v>3416</v>
      </c>
      <c r="F181" s="849">
        <v>61</v>
      </c>
      <c r="G181" s="849">
        <v>21716</v>
      </c>
      <c r="H181" s="849">
        <v>0.89528364116094983</v>
      </c>
      <c r="I181" s="849">
        <v>356</v>
      </c>
      <c r="J181" s="849">
        <v>64</v>
      </c>
      <c r="K181" s="849">
        <v>24256</v>
      </c>
      <c r="L181" s="849">
        <v>1</v>
      </c>
      <c r="M181" s="849">
        <v>379</v>
      </c>
      <c r="N181" s="849">
        <v>50</v>
      </c>
      <c r="O181" s="849">
        <v>19000</v>
      </c>
      <c r="P181" s="837">
        <v>0.78331134564643801</v>
      </c>
      <c r="Q181" s="850">
        <v>380</v>
      </c>
    </row>
    <row r="182" spans="1:17" ht="14.4" customHeight="1" x14ac:dyDescent="0.3">
      <c r="A182" s="831" t="s">
        <v>567</v>
      </c>
      <c r="B182" s="832" t="s">
        <v>3493</v>
      </c>
      <c r="C182" s="832" t="s">
        <v>3269</v>
      </c>
      <c r="D182" s="832" t="s">
        <v>3417</v>
      </c>
      <c r="E182" s="832" t="s">
        <v>3418</v>
      </c>
      <c r="F182" s="849">
        <v>1</v>
      </c>
      <c r="G182" s="849">
        <v>155</v>
      </c>
      <c r="H182" s="849">
        <v>0.94512195121951215</v>
      </c>
      <c r="I182" s="849">
        <v>155</v>
      </c>
      <c r="J182" s="849">
        <v>1</v>
      </c>
      <c r="K182" s="849">
        <v>164</v>
      </c>
      <c r="L182" s="849">
        <v>1</v>
      </c>
      <c r="M182" s="849">
        <v>164</v>
      </c>
      <c r="N182" s="849"/>
      <c r="O182" s="849"/>
      <c r="P182" s="837"/>
      <c r="Q182" s="850"/>
    </row>
    <row r="183" spans="1:17" ht="14.4" customHeight="1" x14ac:dyDescent="0.3">
      <c r="A183" s="831" t="s">
        <v>567</v>
      </c>
      <c r="B183" s="832" t="s">
        <v>3493</v>
      </c>
      <c r="C183" s="832" t="s">
        <v>3269</v>
      </c>
      <c r="D183" s="832" t="s">
        <v>3419</v>
      </c>
      <c r="E183" s="832" t="s">
        <v>3420</v>
      </c>
      <c r="F183" s="849">
        <v>591</v>
      </c>
      <c r="G183" s="849">
        <v>91605</v>
      </c>
      <c r="H183" s="849">
        <v>0.89370731707317075</v>
      </c>
      <c r="I183" s="849">
        <v>155</v>
      </c>
      <c r="J183" s="849">
        <v>625</v>
      </c>
      <c r="K183" s="849">
        <v>102500</v>
      </c>
      <c r="L183" s="849">
        <v>1</v>
      </c>
      <c r="M183" s="849">
        <v>164</v>
      </c>
      <c r="N183" s="849">
        <v>530</v>
      </c>
      <c r="O183" s="849">
        <v>86920</v>
      </c>
      <c r="P183" s="837">
        <v>0.84799999999999998</v>
      </c>
      <c r="Q183" s="850">
        <v>164</v>
      </c>
    </row>
    <row r="184" spans="1:17" ht="14.4" customHeight="1" x14ac:dyDescent="0.3">
      <c r="A184" s="831" t="s">
        <v>567</v>
      </c>
      <c r="B184" s="832" t="s">
        <v>3493</v>
      </c>
      <c r="C184" s="832" t="s">
        <v>3269</v>
      </c>
      <c r="D184" s="832" t="s">
        <v>3718</v>
      </c>
      <c r="E184" s="832" t="s">
        <v>3719</v>
      </c>
      <c r="F184" s="849">
        <v>12</v>
      </c>
      <c r="G184" s="849">
        <v>2267</v>
      </c>
      <c r="H184" s="849">
        <v>0.50546265328874029</v>
      </c>
      <c r="I184" s="849">
        <v>188.91666666666666</v>
      </c>
      <c r="J184" s="849">
        <v>23</v>
      </c>
      <c r="K184" s="849">
        <v>4485</v>
      </c>
      <c r="L184" s="849">
        <v>1</v>
      </c>
      <c r="M184" s="849">
        <v>195</v>
      </c>
      <c r="N184" s="849">
        <v>26</v>
      </c>
      <c r="O184" s="849">
        <v>5096</v>
      </c>
      <c r="P184" s="837">
        <v>1.136231884057971</v>
      </c>
      <c r="Q184" s="850">
        <v>196</v>
      </c>
    </row>
    <row r="185" spans="1:17" ht="14.4" customHeight="1" x14ac:dyDescent="0.3">
      <c r="A185" s="831" t="s">
        <v>567</v>
      </c>
      <c r="B185" s="832" t="s">
        <v>3493</v>
      </c>
      <c r="C185" s="832" t="s">
        <v>3269</v>
      </c>
      <c r="D185" s="832" t="s">
        <v>3720</v>
      </c>
      <c r="E185" s="832" t="s">
        <v>3721</v>
      </c>
      <c r="F185" s="849">
        <v>41</v>
      </c>
      <c r="G185" s="849">
        <v>19926</v>
      </c>
      <c r="H185" s="849">
        <v>0.71164285714285713</v>
      </c>
      <c r="I185" s="849">
        <v>486</v>
      </c>
      <c r="J185" s="849">
        <v>56</v>
      </c>
      <c r="K185" s="849">
        <v>28000</v>
      </c>
      <c r="L185" s="849">
        <v>1</v>
      </c>
      <c r="M185" s="849">
        <v>500</v>
      </c>
      <c r="N185" s="849">
        <v>83</v>
      </c>
      <c r="O185" s="849">
        <v>41583</v>
      </c>
      <c r="P185" s="837">
        <v>1.485107142857143</v>
      </c>
      <c r="Q185" s="850">
        <v>501</v>
      </c>
    </row>
    <row r="186" spans="1:17" ht="14.4" customHeight="1" x14ac:dyDescent="0.3">
      <c r="A186" s="831" t="s">
        <v>567</v>
      </c>
      <c r="B186" s="832" t="s">
        <v>3493</v>
      </c>
      <c r="C186" s="832" t="s">
        <v>3269</v>
      </c>
      <c r="D186" s="832" t="s">
        <v>3429</v>
      </c>
      <c r="E186" s="832" t="s">
        <v>3430</v>
      </c>
      <c r="F186" s="849">
        <v>46</v>
      </c>
      <c r="G186" s="849">
        <v>46552</v>
      </c>
      <c r="H186" s="849">
        <v>0.75253798900743618</v>
      </c>
      <c r="I186" s="849">
        <v>1012</v>
      </c>
      <c r="J186" s="849">
        <v>60</v>
      </c>
      <c r="K186" s="849">
        <v>61860</v>
      </c>
      <c r="L186" s="849">
        <v>1</v>
      </c>
      <c r="M186" s="849">
        <v>1031</v>
      </c>
      <c r="N186" s="849">
        <v>74</v>
      </c>
      <c r="O186" s="849">
        <v>76368</v>
      </c>
      <c r="P186" s="837">
        <v>1.2345295829291949</v>
      </c>
      <c r="Q186" s="850">
        <v>1032</v>
      </c>
    </row>
    <row r="187" spans="1:17" ht="14.4" customHeight="1" x14ac:dyDescent="0.3">
      <c r="A187" s="831" t="s">
        <v>567</v>
      </c>
      <c r="B187" s="832" t="s">
        <v>3493</v>
      </c>
      <c r="C187" s="832" t="s">
        <v>3269</v>
      </c>
      <c r="D187" s="832" t="s">
        <v>3457</v>
      </c>
      <c r="E187" s="832" t="s">
        <v>3458</v>
      </c>
      <c r="F187" s="849">
        <v>16</v>
      </c>
      <c r="G187" s="849">
        <v>32272</v>
      </c>
      <c r="H187" s="849">
        <v>1.5382268827454719</v>
      </c>
      <c r="I187" s="849">
        <v>2017</v>
      </c>
      <c r="J187" s="849">
        <v>10</v>
      </c>
      <c r="K187" s="849">
        <v>20980</v>
      </c>
      <c r="L187" s="849">
        <v>1</v>
      </c>
      <c r="M187" s="849">
        <v>2098</v>
      </c>
      <c r="N187" s="849">
        <v>11</v>
      </c>
      <c r="O187" s="849">
        <v>23100</v>
      </c>
      <c r="P187" s="837">
        <v>1.1010486177311725</v>
      </c>
      <c r="Q187" s="850">
        <v>2100</v>
      </c>
    </row>
    <row r="188" spans="1:17" ht="14.4" customHeight="1" x14ac:dyDescent="0.3">
      <c r="A188" s="831" t="s">
        <v>567</v>
      </c>
      <c r="B188" s="832" t="s">
        <v>3493</v>
      </c>
      <c r="C188" s="832" t="s">
        <v>3269</v>
      </c>
      <c r="D188" s="832" t="s">
        <v>3722</v>
      </c>
      <c r="E188" s="832" t="s">
        <v>3723</v>
      </c>
      <c r="F188" s="849"/>
      <c r="G188" s="849"/>
      <c r="H188" s="849"/>
      <c r="I188" s="849"/>
      <c r="J188" s="849">
        <v>1</v>
      </c>
      <c r="K188" s="849">
        <v>4203</v>
      </c>
      <c r="L188" s="849">
        <v>1</v>
      </c>
      <c r="M188" s="849">
        <v>4203</v>
      </c>
      <c r="N188" s="849"/>
      <c r="O188" s="849"/>
      <c r="P188" s="837"/>
      <c r="Q188" s="850"/>
    </row>
    <row r="189" spans="1:17" ht="14.4" customHeight="1" x14ac:dyDescent="0.3">
      <c r="A189" s="831" t="s">
        <v>567</v>
      </c>
      <c r="B189" s="832" t="s">
        <v>3493</v>
      </c>
      <c r="C189" s="832" t="s">
        <v>3269</v>
      </c>
      <c r="D189" s="832" t="s">
        <v>3724</v>
      </c>
      <c r="E189" s="832" t="s">
        <v>3725</v>
      </c>
      <c r="F189" s="849"/>
      <c r="G189" s="849"/>
      <c r="H189" s="849"/>
      <c r="I189" s="849"/>
      <c r="J189" s="849"/>
      <c r="K189" s="849"/>
      <c r="L189" s="849"/>
      <c r="M189" s="849"/>
      <c r="N189" s="849">
        <v>3</v>
      </c>
      <c r="O189" s="849">
        <v>64296</v>
      </c>
      <c r="P189" s="837"/>
      <c r="Q189" s="850">
        <v>21432</v>
      </c>
    </row>
    <row r="190" spans="1:17" ht="14.4" customHeight="1" x14ac:dyDescent="0.3">
      <c r="A190" s="831" t="s">
        <v>567</v>
      </c>
      <c r="B190" s="832" t="s">
        <v>3493</v>
      </c>
      <c r="C190" s="832" t="s">
        <v>3269</v>
      </c>
      <c r="D190" s="832" t="s">
        <v>3431</v>
      </c>
      <c r="E190" s="832" t="s">
        <v>3432</v>
      </c>
      <c r="F190" s="849">
        <v>967</v>
      </c>
      <c r="G190" s="849">
        <v>227245</v>
      </c>
      <c r="H190" s="849">
        <v>0.92483914160015956</v>
      </c>
      <c r="I190" s="849">
        <v>235</v>
      </c>
      <c r="J190" s="849">
        <v>979</v>
      </c>
      <c r="K190" s="849">
        <v>245713</v>
      </c>
      <c r="L190" s="849">
        <v>1</v>
      </c>
      <c r="M190" s="849">
        <v>250.98365679264555</v>
      </c>
      <c r="N190" s="849">
        <v>970</v>
      </c>
      <c r="O190" s="849">
        <v>243470</v>
      </c>
      <c r="P190" s="837">
        <v>0.99087146386231095</v>
      </c>
      <c r="Q190" s="850">
        <v>251</v>
      </c>
    </row>
    <row r="191" spans="1:17" ht="14.4" customHeight="1" x14ac:dyDescent="0.3">
      <c r="A191" s="831" t="s">
        <v>567</v>
      </c>
      <c r="B191" s="832" t="s">
        <v>3493</v>
      </c>
      <c r="C191" s="832" t="s">
        <v>3269</v>
      </c>
      <c r="D191" s="832" t="s">
        <v>3726</v>
      </c>
      <c r="E191" s="832" t="s">
        <v>3727</v>
      </c>
      <c r="F191" s="849">
        <v>2</v>
      </c>
      <c r="G191" s="849">
        <v>13874</v>
      </c>
      <c r="H191" s="849">
        <v>1.8958731893960099</v>
      </c>
      <c r="I191" s="849">
        <v>6937</v>
      </c>
      <c r="J191" s="849">
        <v>1</v>
      </c>
      <c r="K191" s="849">
        <v>7318</v>
      </c>
      <c r="L191" s="849">
        <v>1</v>
      </c>
      <c r="M191" s="849">
        <v>7318</v>
      </c>
      <c r="N191" s="849">
        <v>2</v>
      </c>
      <c r="O191" s="849">
        <v>14652</v>
      </c>
      <c r="P191" s="837">
        <v>2.0021863897239682</v>
      </c>
      <c r="Q191" s="850">
        <v>7326</v>
      </c>
    </row>
    <row r="192" spans="1:17" ht="14.4" customHeight="1" x14ac:dyDescent="0.3">
      <c r="A192" s="831" t="s">
        <v>567</v>
      </c>
      <c r="B192" s="832" t="s">
        <v>3493</v>
      </c>
      <c r="C192" s="832" t="s">
        <v>3269</v>
      </c>
      <c r="D192" s="832" t="s">
        <v>3728</v>
      </c>
      <c r="E192" s="832" t="s">
        <v>3729</v>
      </c>
      <c r="F192" s="849"/>
      <c r="G192" s="849"/>
      <c r="H192" s="849"/>
      <c r="I192" s="849"/>
      <c r="J192" s="849">
        <v>2</v>
      </c>
      <c r="K192" s="849">
        <v>10818</v>
      </c>
      <c r="L192" s="849">
        <v>1</v>
      </c>
      <c r="M192" s="849">
        <v>5409</v>
      </c>
      <c r="N192" s="849"/>
      <c r="O192" s="849"/>
      <c r="P192" s="837"/>
      <c r="Q192" s="850"/>
    </row>
    <row r="193" spans="1:17" ht="14.4" customHeight="1" x14ac:dyDescent="0.3">
      <c r="A193" s="831" t="s">
        <v>567</v>
      </c>
      <c r="B193" s="832" t="s">
        <v>3493</v>
      </c>
      <c r="C193" s="832" t="s">
        <v>3269</v>
      </c>
      <c r="D193" s="832" t="s">
        <v>3730</v>
      </c>
      <c r="E193" s="832" t="s">
        <v>3731</v>
      </c>
      <c r="F193" s="849">
        <v>2</v>
      </c>
      <c r="G193" s="849">
        <v>5078</v>
      </c>
      <c r="H193" s="849"/>
      <c r="I193" s="849">
        <v>2539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567</v>
      </c>
      <c r="B194" s="832" t="s">
        <v>3493</v>
      </c>
      <c r="C194" s="832" t="s">
        <v>3269</v>
      </c>
      <c r="D194" s="832" t="s">
        <v>3732</v>
      </c>
      <c r="E194" s="832" t="s">
        <v>3733</v>
      </c>
      <c r="F194" s="849">
        <v>1</v>
      </c>
      <c r="G194" s="849">
        <v>5461</v>
      </c>
      <c r="H194" s="849"/>
      <c r="I194" s="849">
        <v>5461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567</v>
      </c>
      <c r="B195" s="832" t="s">
        <v>3493</v>
      </c>
      <c r="C195" s="832" t="s">
        <v>3269</v>
      </c>
      <c r="D195" s="832" t="s">
        <v>3734</v>
      </c>
      <c r="E195" s="832" t="s">
        <v>3735</v>
      </c>
      <c r="F195" s="849">
        <v>2</v>
      </c>
      <c r="G195" s="849">
        <v>5024</v>
      </c>
      <c r="H195" s="849">
        <v>0.95841281953452884</v>
      </c>
      <c r="I195" s="849">
        <v>2512</v>
      </c>
      <c r="J195" s="849">
        <v>2</v>
      </c>
      <c r="K195" s="849">
        <v>5242</v>
      </c>
      <c r="L195" s="849">
        <v>1</v>
      </c>
      <c r="M195" s="849">
        <v>2621</v>
      </c>
      <c r="N195" s="849"/>
      <c r="O195" s="849"/>
      <c r="P195" s="837"/>
      <c r="Q195" s="850"/>
    </row>
    <row r="196" spans="1:17" ht="14.4" customHeight="1" x14ac:dyDescent="0.3">
      <c r="A196" s="831" t="s">
        <v>567</v>
      </c>
      <c r="B196" s="832" t="s">
        <v>3493</v>
      </c>
      <c r="C196" s="832" t="s">
        <v>3269</v>
      </c>
      <c r="D196" s="832" t="s">
        <v>3736</v>
      </c>
      <c r="E196" s="832" t="s">
        <v>3737</v>
      </c>
      <c r="F196" s="849">
        <v>9</v>
      </c>
      <c r="G196" s="849">
        <v>21393</v>
      </c>
      <c r="H196" s="849">
        <v>0.95615446500402257</v>
      </c>
      <c r="I196" s="849">
        <v>2377</v>
      </c>
      <c r="J196" s="849">
        <v>9</v>
      </c>
      <c r="K196" s="849">
        <v>22374</v>
      </c>
      <c r="L196" s="849">
        <v>1</v>
      </c>
      <c r="M196" s="849">
        <v>2486</v>
      </c>
      <c r="N196" s="849">
        <v>11</v>
      </c>
      <c r="O196" s="849">
        <v>27379</v>
      </c>
      <c r="P196" s="837">
        <v>1.2236971484759096</v>
      </c>
      <c r="Q196" s="850">
        <v>2489</v>
      </c>
    </row>
    <row r="197" spans="1:17" ht="14.4" customHeight="1" x14ac:dyDescent="0.3">
      <c r="A197" s="831" t="s">
        <v>567</v>
      </c>
      <c r="B197" s="832" t="s">
        <v>3493</v>
      </c>
      <c r="C197" s="832" t="s">
        <v>3269</v>
      </c>
      <c r="D197" s="832" t="s">
        <v>3738</v>
      </c>
      <c r="E197" s="832" t="s">
        <v>3739</v>
      </c>
      <c r="F197" s="849">
        <v>3</v>
      </c>
      <c r="G197" s="849">
        <v>15945</v>
      </c>
      <c r="H197" s="849">
        <v>0.21898562069960034</v>
      </c>
      <c r="I197" s="849">
        <v>5315</v>
      </c>
      <c r="J197" s="849">
        <v>13</v>
      </c>
      <c r="K197" s="849">
        <v>72813</v>
      </c>
      <c r="L197" s="849">
        <v>1</v>
      </c>
      <c r="M197" s="849">
        <v>5601</v>
      </c>
      <c r="N197" s="849">
        <v>2</v>
      </c>
      <c r="O197" s="849">
        <v>11212</v>
      </c>
      <c r="P197" s="837">
        <v>0.1539834919588535</v>
      </c>
      <c r="Q197" s="850">
        <v>5606</v>
      </c>
    </row>
    <row r="198" spans="1:17" ht="14.4" customHeight="1" x14ac:dyDescent="0.3">
      <c r="A198" s="831" t="s">
        <v>567</v>
      </c>
      <c r="B198" s="832" t="s">
        <v>3493</v>
      </c>
      <c r="C198" s="832" t="s">
        <v>3269</v>
      </c>
      <c r="D198" s="832" t="s">
        <v>3740</v>
      </c>
      <c r="E198" s="832" t="s">
        <v>3741</v>
      </c>
      <c r="F198" s="849">
        <v>25</v>
      </c>
      <c r="G198" s="849">
        <v>27625</v>
      </c>
      <c r="H198" s="849">
        <v>1.4229422066549913</v>
      </c>
      <c r="I198" s="849">
        <v>1105</v>
      </c>
      <c r="J198" s="849">
        <v>17</v>
      </c>
      <c r="K198" s="849">
        <v>19414</v>
      </c>
      <c r="L198" s="849">
        <v>1</v>
      </c>
      <c r="M198" s="849">
        <v>1142</v>
      </c>
      <c r="N198" s="849">
        <v>18</v>
      </c>
      <c r="O198" s="849">
        <v>20574</v>
      </c>
      <c r="P198" s="837">
        <v>1.059750695374472</v>
      </c>
      <c r="Q198" s="850">
        <v>1143</v>
      </c>
    </row>
    <row r="199" spans="1:17" ht="14.4" customHeight="1" x14ac:dyDescent="0.3">
      <c r="A199" s="831" t="s">
        <v>567</v>
      </c>
      <c r="B199" s="832" t="s">
        <v>3493</v>
      </c>
      <c r="C199" s="832" t="s">
        <v>3269</v>
      </c>
      <c r="D199" s="832" t="s">
        <v>3742</v>
      </c>
      <c r="E199" s="832" t="s">
        <v>3743</v>
      </c>
      <c r="F199" s="849">
        <v>2</v>
      </c>
      <c r="G199" s="849">
        <v>2308</v>
      </c>
      <c r="H199" s="849"/>
      <c r="I199" s="849">
        <v>1154</v>
      </c>
      <c r="J199" s="849"/>
      <c r="K199" s="849"/>
      <c r="L199" s="849"/>
      <c r="M199" s="849"/>
      <c r="N199" s="849">
        <v>1</v>
      </c>
      <c r="O199" s="849">
        <v>1202</v>
      </c>
      <c r="P199" s="837"/>
      <c r="Q199" s="850">
        <v>1202</v>
      </c>
    </row>
    <row r="200" spans="1:17" ht="14.4" customHeight="1" x14ac:dyDescent="0.3">
      <c r="A200" s="831" t="s">
        <v>567</v>
      </c>
      <c r="B200" s="832" t="s">
        <v>3493</v>
      </c>
      <c r="C200" s="832" t="s">
        <v>3269</v>
      </c>
      <c r="D200" s="832" t="s">
        <v>3744</v>
      </c>
      <c r="E200" s="832" t="s">
        <v>3745</v>
      </c>
      <c r="F200" s="849">
        <v>34</v>
      </c>
      <c r="G200" s="849">
        <v>39644</v>
      </c>
      <c r="H200" s="849">
        <v>0.9078501419803976</v>
      </c>
      <c r="I200" s="849">
        <v>1166</v>
      </c>
      <c r="J200" s="849">
        <v>36</v>
      </c>
      <c r="K200" s="849">
        <v>43668</v>
      </c>
      <c r="L200" s="849">
        <v>1</v>
      </c>
      <c r="M200" s="849">
        <v>1213</v>
      </c>
      <c r="N200" s="849">
        <v>47</v>
      </c>
      <c r="O200" s="849">
        <v>57058</v>
      </c>
      <c r="P200" s="837">
        <v>1.3066318585692041</v>
      </c>
      <c r="Q200" s="850">
        <v>1214</v>
      </c>
    </row>
    <row r="201" spans="1:17" ht="14.4" customHeight="1" x14ac:dyDescent="0.3">
      <c r="A201" s="831" t="s">
        <v>567</v>
      </c>
      <c r="B201" s="832" t="s">
        <v>3493</v>
      </c>
      <c r="C201" s="832" t="s">
        <v>3269</v>
      </c>
      <c r="D201" s="832" t="s">
        <v>3746</v>
      </c>
      <c r="E201" s="832" t="s">
        <v>3747</v>
      </c>
      <c r="F201" s="849">
        <v>46</v>
      </c>
      <c r="G201" s="849">
        <v>31602</v>
      </c>
      <c r="H201" s="849">
        <v>0.83862749781068391</v>
      </c>
      <c r="I201" s="849">
        <v>687</v>
      </c>
      <c r="J201" s="849">
        <v>53</v>
      </c>
      <c r="K201" s="849">
        <v>37683</v>
      </c>
      <c r="L201" s="849">
        <v>1</v>
      </c>
      <c r="M201" s="849">
        <v>711</v>
      </c>
      <c r="N201" s="849">
        <v>44</v>
      </c>
      <c r="O201" s="849">
        <v>31328</v>
      </c>
      <c r="P201" s="837">
        <v>0.83135631451848313</v>
      </c>
      <c r="Q201" s="850">
        <v>712</v>
      </c>
    </row>
    <row r="202" spans="1:17" ht="14.4" customHeight="1" x14ac:dyDescent="0.3">
      <c r="A202" s="831" t="s">
        <v>567</v>
      </c>
      <c r="B202" s="832" t="s">
        <v>3493</v>
      </c>
      <c r="C202" s="832" t="s">
        <v>3269</v>
      </c>
      <c r="D202" s="832" t="s">
        <v>3748</v>
      </c>
      <c r="E202" s="832" t="s">
        <v>3749</v>
      </c>
      <c r="F202" s="849">
        <v>3</v>
      </c>
      <c r="G202" s="849">
        <v>13875</v>
      </c>
      <c r="H202" s="849">
        <v>0.95498657856700397</v>
      </c>
      <c r="I202" s="849">
        <v>4625</v>
      </c>
      <c r="J202" s="849">
        <v>3</v>
      </c>
      <c r="K202" s="849">
        <v>14529</v>
      </c>
      <c r="L202" s="849">
        <v>1</v>
      </c>
      <c r="M202" s="849">
        <v>4843</v>
      </c>
      <c r="N202" s="849">
        <v>2</v>
      </c>
      <c r="O202" s="849">
        <v>9696</v>
      </c>
      <c r="P202" s="837">
        <v>0.66735494528185013</v>
      </c>
      <c r="Q202" s="850">
        <v>4848</v>
      </c>
    </row>
    <row r="203" spans="1:17" ht="14.4" customHeight="1" x14ac:dyDescent="0.3">
      <c r="A203" s="831" t="s">
        <v>567</v>
      </c>
      <c r="B203" s="832" t="s">
        <v>3493</v>
      </c>
      <c r="C203" s="832" t="s">
        <v>3269</v>
      </c>
      <c r="D203" s="832" t="s">
        <v>3750</v>
      </c>
      <c r="E203" s="832" t="s">
        <v>3751</v>
      </c>
      <c r="F203" s="849">
        <v>5</v>
      </c>
      <c r="G203" s="849">
        <v>9740</v>
      </c>
      <c r="H203" s="849">
        <v>0.79614189962399873</v>
      </c>
      <c r="I203" s="849">
        <v>1948</v>
      </c>
      <c r="J203" s="849">
        <v>6</v>
      </c>
      <c r="K203" s="849">
        <v>12234</v>
      </c>
      <c r="L203" s="849">
        <v>1</v>
      </c>
      <c r="M203" s="849">
        <v>2039</v>
      </c>
      <c r="N203" s="849">
        <v>4</v>
      </c>
      <c r="O203" s="849">
        <v>8164</v>
      </c>
      <c r="P203" s="837">
        <v>0.66732058198463295</v>
      </c>
      <c r="Q203" s="850">
        <v>2041</v>
      </c>
    </row>
    <row r="204" spans="1:17" ht="14.4" customHeight="1" x14ac:dyDescent="0.3">
      <c r="A204" s="831" t="s">
        <v>567</v>
      </c>
      <c r="B204" s="832" t="s">
        <v>3493</v>
      </c>
      <c r="C204" s="832" t="s">
        <v>3269</v>
      </c>
      <c r="D204" s="832" t="s">
        <v>3752</v>
      </c>
      <c r="E204" s="832" t="s">
        <v>3753</v>
      </c>
      <c r="F204" s="849">
        <v>4</v>
      </c>
      <c r="G204" s="849">
        <v>1272</v>
      </c>
      <c r="H204" s="849">
        <v>0.76258992805755399</v>
      </c>
      <c r="I204" s="849">
        <v>318</v>
      </c>
      <c r="J204" s="849">
        <v>4</v>
      </c>
      <c r="K204" s="849">
        <v>1668</v>
      </c>
      <c r="L204" s="849">
        <v>1</v>
      </c>
      <c r="M204" s="849">
        <v>417</v>
      </c>
      <c r="N204" s="849">
        <v>1</v>
      </c>
      <c r="O204" s="849">
        <v>418</v>
      </c>
      <c r="P204" s="837">
        <v>0.25059952038369304</v>
      </c>
      <c r="Q204" s="850">
        <v>418</v>
      </c>
    </row>
    <row r="205" spans="1:17" ht="14.4" customHeight="1" x14ac:dyDescent="0.3">
      <c r="A205" s="831" t="s">
        <v>567</v>
      </c>
      <c r="B205" s="832" t="s">
        <v>3493</v>
      </c>
      <c r="C205" s="832" t="s">
        <v>3269</v>
      </c>
      <c r="D205" s="832" t="s">
        <v>3754</v>
      </c>
      <c r="E205" s="832" t="s">
        <v>3755</v>
      </c>
      <c r="F205" s="849">
        <v>28</v>
      </c>
      <c r="G205" s="849">
        <v>53284</v>
      </c>
      <c r="H205" s="849">
        <v>0.84054770318021199</v>
      </c>
      <c r="I205" s="849">
        <v>1903</v>
      </c>
      <c r="J205" s="849">
        <v>32</v>
      </c>
      <c r="K205" s="849">
        <v>63392</v>
      </c>
      <c r="L205" s="849">
        <v>1</v>
      </c>
      <c r="M205" s="849">
        <v>1981</v>
      </c>
      <c r="N205" s="849">
        <v>20</v>
      </c>
      <c r="O205" s="849">
        <v>39660</v>
      </c>
      <c r="P205" s="837">
        <v>0.6256309944472489</v>
      </c>
      <c r="Q205" s="850">
        <v>1983</v>
      </c>
    </row>
    <row r="206" spans="1:17" ht="14.4" customHeight="1" x14ac:dyDescent="0.3">
      <c r="A206" s="831" t="s">
        <v>567</v>
      </c>
      <c r="B206" s="832" t="s">
        <v>3493</v>
      </c>
      <c r="C206" s="832" t="s">
        <v>3269</v>
      </c>
      <c r="D206" s="832" t="s">
        <v>3756</v>
      </c>
      <c r="E206" s="832" t="s">
        <v>3757</v>
      </c>
      <c r="F206" s="849">
        <v>12</v>
      </c>
      <c r="G206" s="849">
        <v>9828</v>
      </c>
      <c r="H206" s="849">
        <v>0.73474880382775121</v>
      </c>
      <c r="I206" s="849">
        <v>819</v>
      </c>
      <c r="J206" s="849">
        <v>16</v>
      </c>
      <c r="K206" s="849">
        <v>13376</v>
      </c>
      <c r="L206" s="849">
        <v>1</v>
      </c>
      <c r="M206" s="849">
        <v>836</v>
      </c>
      <c r="N206" s="849">
        <v>11</v>
      </c>
      <c r="O206" s="849">
        <v>9207</v>
      </c>
      <c r="P206" s="837">
        <v>0.68832236842105265</v>
      </c>
      <c r="Q206" s="850">
        <v>837</v>
      </c>
    </row>
    <row r="207" spans="1:17" ht="14.4" customHeight="1" x14ac:dyDescent="0.3">
      <c r="A207" s="831" t="s">
        <v>567</v>
      </c>
      <c r="B207" s="832" t="s">
        <v>3493</v>
      </c>
      <c r="C207" s="832" t="s">
        <v>3269</v>
      </c>
      <c r="D207" s="832" t="s">
        <v>3758</v>
      </c>
      <c r="E207" s="832" t="s">
        <v>3759</v>
      </c>
      <c r="F207" s="849">
        <v>33</v>
      </c>
      <c r="G207" s="849">
        <v>78903</v>
      </c>
      <c r="H207" s="849">
        <v>0.95640000000000003</v>
      </c>
      <c r="I207" s="849">
        <v>2391</v>
      </c>
      <c r="J207" s="849">
        <v>33</v>
      </c>
      <c r="K207" s="849">
        <v>82500</v>
      </c>
      <c r="L207" s="849">
        <v>1</v>
      </c>
      <c r="M207" s="849">
        <v>2500</v>
      </c>
      <c r="N207" s="849">
        <v>27</v>
      </c>
      <c r="O207" s="849">
        <v>67527</v>
      </c>
      <c r="P207" s="837">
        <v>0.81850909090909096</v>
      </c>
      <c r="Q207" s="850">
        <v>2501</v>
      </c>
    </row>
    <row r="208" spans="1:17" ht="14.4" customHeight="1" x14ac:dyDescent="0.3">
      <c r="A208" s="831" t="s">
        <v>567</v>
      </c>
      <c r="B208" s="832" t="s">
        <v>3493</v>
      </c>
      <c r="C208" s="832" t="s">
        <v>3269</v>
      </c>
      <c r="D208" s="832" t="s">
        <v>3760</v>
      </c>
      <c r="E208" s="832" t="s">
        <v>3761</v>
      </c>
      <c r="F208" s="849">
        <v>3</v>
      </c>
      <c r="G208" s="849">
        <v>3858</v>
      </c>
      <c r="H208" s="849">
        <v>0.94698085419734901</v>
      </c>
      <c r="I208" s="849">
        <v>1286</v>
      </c>
      <c r="J208" s="849">
        <v>3</v>
      </c>
      <c r="K208" s="849">
        <v>4074</v>
      </c>
      <c r="L208" s="849">
        <v>1</v>
      </c>
      <c r="M208" s="849">
        <v>1358</v>
      </c>
      <c r="N208" s="849">
        <v>9</v>
      </c>
      <c r="O208" s="849">
        <v>12231</v>
      </c>
      <c r="P208" s="837">
        <v>3.0022091310751104</v>
      </c>
      <c r="Q208" s="850">
        <v>1359</v>
      </c>
    </row>
    <row r="209" spans="1:17" ht="14.4" customHeight="1" x14ac:dyDescent="0.3">
      <c r="A209" s="831" t="s">
        <v>567</v>
      </c>
      <c r="B209" s="832" t="s">
        <v>3493</v>
      </c>
      <c r="C209" s="832" t="s">
        <v>3269</v>
      </c>
      <c r="D209" s="832" t="s">
        <v>3762</v>
      </c>
      <c r="E209" s="832" t="s">
        <v>3763</v>
      </c>
      <c r="F209" s="849">
        <v>1</v>
      </c>
      <c r="G209" s="849">
        <v>540</v>
      </c>
      <c r="H209" s="849">
        <v>0.32200357781753131</v>
      </c>
      <c r="I209" s="849">
        <v>540</v>
      </c>
      <c r="J209" s="849">
        <v>3</v>
      </c>
      <c r="K209" s="849">
        <v>1677</v>
      </c>
      <c r="L209" s="849">
        <v>1</v>
      </c>
      <c r="M209" s="849">
        <v>559</v>
      </c>
      <c r="N209" s="849">
        <v>8</v>
      </c>
      <c r="O209" s="849">
        <v>4480</v>
      </c>
      <c r="P209" s="837">
        <v>2.6714370900417412</v>
      </c>
      <c r="Q209" s="850">
        <v>560</v>
      </c>
    </row>
    <row r="210" spans="1:17" ht="14.4" customHeight="1" x14ac:dyDescent="0.3">
      <c r="A210" s="831" t="s">
        <v>567</v>
      </c>
      <c r="B210" s="832" t="s">
        <v>3493</v>
      </c>
      <c r="C210" s="832" t="s">
        <v>3269</v>
      </c>
      <c r="D210" s="832" t="s">
        <v>3764</v>
      </c>
      <c r="E210" s="832" t="s">
        <v>3765</v>
      </c>
      <c r="F210" s="849">
        <v>1</v>
      </c>
      <c r="G210" s="849">
        <v>5210</v>
      </c>
      <c r="H210" s="849"/>
      <c r="I210" s="849">
        <v>5210</v>
      </c>
      <c r="J210" s="849"/>
      <c r="K210" s="849"/>
      <c r="L210" s="849"/>
      <c r="M210" s="849"/>
      <c r="N210" s="849"/>
      <c r="O210" s="849"/>
      <c r="P210" s="837"/>
      <c r="Q210" s="850"/>
    </row>
    <row r="211" spans="1:17" ht="14.4" customHeight="1" x14ac:dyDescent="0.3">
      <c r="A211" s="831" t="s">
        <v>567</v>
      </c>
      <c r="B211" s="832" t="s">
        <v>3493</v>
      </c>
      <c r="C211" s="832" t="s">
        <v>3269</v>
      </c>
      <c r="D211" s="832" t="s">
        <v>3766</v>
      </c>
      <c r="E211" s="832" t="s">
        <v>3767</v>
      </c>
      <c r="F211" s="849">
        <v>3</v>
      </c>
      <c r="G211" s="849">
        <v>5121</v>
      </c>
      <c r="H211" s="849">
        <v>2.87858347386172</v>
      </c>
      <c r="I211" s="849">
        <v>1707</v>
      </c>
      <c r="J211" s="849">
        <v>1</v>
      </c>
      <c r="K211" s="849">
        <v>1779</v>
      </c>
      <c r="L211" s="849">
        <v>1</v>
      </c>
      <c r="M211" s="849">
        <v>1779</v>
      </c>
      <c r="N211" s="849">
        <v>1</v>
      </c>
      <c r="O211" s="849">
        <v>1780</v>
      </c>
      <c r="P211" s="837">
        <v>1.0005621135469365</v>
      </c>
      <c r="Q211" s="850">
        <v>1780</v>
      </c>
    </row>
    <row r="212" spans="1:17" ht="14.4" customHeight="1" x14ac:dyDescent="0.3">
      <c r="A212" s="831" t="s">
        <v>567</v>
      </c>
      <c r="B212" s="832" t="s">
        <v>3493</v>
      </c>
      <c r="C212" s="832" t="s">
        <v>3269</v>
      </c>
      <c r="D212" s="832" t="s">
        <v>3768</v>
      </c>
      <c r="E212" s="832" t="s">
        <v>3769</v>
      </c>
      <c r="F212" s="849">
        <v>6</v>
      </c>
      <c r="G212" s="849">
        <v>564</v>
      </c>
      <c r="H212" s="849"/>
      <c r="I212" s="849">
        <v>94</v>
      </c>
      <c r="J212" s="849"/>
      <c r="K212" s="849"/>
      <c r="L212" s="849"/>
      <c r="M212" s="849"/>
      <c r="N212" s="849">
        <v>2</v>
      </c>
      <c r="O212" s="849">
        <v>326</v>
      </c>
      <c r="P212" s="837"/>
      <c r="Q212" s="850">
        <v>163</v>
      </c>
    </row>
    <row r="213" spans="1:17" ht="14.4" customHeight="1" x14ac:dyDescent="0.3">
      <c r="A213" s="831" t="s">
        <v>567</v>
      </c>
      <c r="B213" s="832" t="s">
        <v>3493</v>
      </c>
      <c r="C213" s="832" t="s">
        <v>3269</v>
      </c>
      <c r="D213" s="832" t="s">
        <v>3770</v>
      </c>
      <c r="E213" s="832" t="s">
        <v>3771</v>
      </c>
      <c r="F213" s="849"/>
      <c r="G213" s="849"/>
      <c r="H213" s="849"/>
      <c r="I213" s="849"/>
      <c r="J213" s="849">
        <v>1</v>
      </c>
      <c r="K213" s="849">
        <v>1709</v>
      </c>
      <c r="L213" s="849">
        <v>1</v>
      </c>
      <c r="M213" s="849">
        <v>1709</v>
      </c>
      <c r="N213" s="849"/>
      <c r="O213" s="849"/>
      <c r="P213" s="837"/>
      <c r="Q213" s="850"/>
    </row>
    <row r="214" spans="1:17" ht="14.4" customHeight="1" x14ac:dyDescent="0.3">
      <c r="A214" s="831" t="s">
        <v>567</v>
      </c>
      <c r="B214" s="832" t="s">
        <v>3493</v>
      </c>
      <c r="C214" s="832" t="s">
        <v>3269</v>
      </c>
      <c r="D214" s="832" t="s">
        <v>3772</v>
      </c>
      <c r="E214" s="832" t="s">
        <v>3773</v>
      </c>
      <c r="F214" s="849">
        <v>6</v>
      </c>
      <c r="G214" s="849">
        <v>12456</v>
      </c>
      <c r="H214" s="849">
        <v>2.8503432494279175</v>
      </c>
      <c r="I214" s="849">
        <v>2076</v>
      </c>
      <c r="J214" s="849">
        <v>2</v>
      </c>
      <c r="K214" s="849">
        <v>4370</v>
      </c>
      <c r="L214" s="849">
        <v>1</v>
      </c>
      <c r="M214" s="849">
        <v>2185</v>
      </c>
      <c r="N214" s="849"/>
      <c r="O214" s="849"/>
      <c r="P214" s="837"/>
      <c r="Q214" s="850"/>
    </row>
    <row r="215" spans="1:17" ht="14.4" customHeight="1" x14ac:dyDescent="0.3">
      <c r="A215" s="831" t="s">
        <v>567</v>
      </c>
      <c r="B215" s="832" t="s">
        <v>3493</v>
      </c>
      <c r="C215" s="832" t="s">
        <v>3269</v>
      </c>
      <c r="D215" s="832" t="s">
        <v>3774</v>
      </c>
      <c r="E215" s="832" t="s">
        <v>3775</v>
      </c>
      <c r="F215" s="849"/>
      <c r="G215" s="849"/>
      <c r="H215" s="849"/>
      <c r="I215" s="849"/>
      <c r="J215" s="849">
        <v>3</v>
      </c>
      <c r="K215" s="849">
        <v>855</v>
      </c>
      <c r="L215" s="849">
        <v>1</v>
      </c>
      <c r="M215" s="849">
        <v>285</v>
      </c>
      <c r="N215" s="849">
        <v>8</v>
      </c>
      <c r="O215" s="849">
        <v>2288</v>
      </c>
      <c r="P215" s="837">
        <v>2.6760233918128655</v>
      </c>
      <c r="Q215" s="850">
        <v>286</v>
      </c>
    </row>
    <row r="216" spans="1:17" ht="14.4" customHeight="1" x14ac:dyDescent="0.3">
      <c r="A216" s="831" t="s">
        <v>567</v>
      </c>
      <c r="B216" s="832" t="s">
        <v>3493</v>
      </c>
      <c r="C216" s="832" t="s">
        <v>3269</v>
      </c>
      <c r="D216" s="832" t="s">
        <v>3776</v>
      </c>
      <c r="E216" s="832" t="s">
        <v>3777</v>
      </c>
      <c r="F216" s="849">
        <v>1</v>
      </c>
      <c r="G216" s="849">
        <v>677</v>
      </c>
      <c r="H216" s="849">
        <v>0.93897364771151182</v>
      </c>
      <c r="I216" s="849">
        <v>677</v>
      </c>
      <c r="J216" s="849">
        <v>1</v>
      </c>
      <c r="K216" s="849">
        <v>721</v>
      </c>
      <c r="L216" s="849">
        <v>1</v>
      </c>
      <c r="M216" s="849">
        <v>721</v>
      </c>
      <c r="N216" s="849">
        <v>5</v>
      </c>
      <c r="O216" s="849">
        <v>3605</v>
      </c>
      <c r="P216" s="837">
        <v>5</v>
      </c>
      <c r="Q216" s="850">
        <v>721</v>
      </c>
    </row>
    <row r="217" spans="1:17" ht="14.4" customHeight="1" x14ac:dyDescent="0.3">
      <c r="A217" s="831" t="s">
        <v>567</v>
      </c>
      <c r="B217" s="832" t="s">
        <v>3493</v>
      </c>
      <c r="C217" s="832" t="s">
        <v>3269</v>
      </c>
      <c r="D217" s="832" t="s">
        <v>3778</v>
      </c>
      <c r="E217" s="832" t="s">
        <v>3779</v>
      </c>
      <c r="F217" s="849">
        <v>1</v>
      </c>
      <c r="G217" s="849">
        <v>5865</v>
      </c>
      <c r="H217" s="849">
        <v>0.95817676850187883</v>
      </c>
      <c r="I217" s="849">
        <v>5865</v>
      </c>
      <c r="J217" s="849">
        <v>1</v>
      </c>
      <c r="K217" s="849">
        <v>6121</v>
      </c>
      <c r="L217" s="849">
        <v>1</v>
      </c>
      <c r="M217" s="849">
        <v>6121</v>
      </c>
      <c r="N217" s="849">
        <v>1</v>
      </c>
      <c r="O217" s="849">
        <v>6127</v>
      </c>
      <c r="P217" s="837">
        <v>1.0009802319882373</v>
      </c>
      <c r="Q217" s="850">
        <v>6127</v>
      </c>
    </row>
    <row r="218" spans="1:17" ht="14.4" customHeight="1" x14ac:dyDescent="0.3">
      <c r="A218" s="831" t="s">
        <v>567</v>
      </c>
      <c r="B218" s="832" t="s">
        <v>3493</v>
      </c>
      <c r="C218" s="832" t="s">
        <v>3269</v>
      </c>
      <c r="D218" s="832" t="s">
        <v>3780</v>
      </c>
      <c r="E218" s="832" t="s">
        <v>3781</v>
      </c>
      <c r="F218" s="849"/>
      <c r="G218" s="849"/>
      <c r="H218" s="849"/>
      <c r="I218" s="849"/>
      <c r="J218" s="849">
        <v>4</v>
      </c>
      <c r="K218" s="849">
        <v>12304</v>
      </c>
      <c r="L218" s="849">
        <v>1</v>
      </c>
      <c r="M218" s="849">
        <v>3076</v>
      </c>
      <c r="N218" s="849">
        <v>5</v>
      </c>
      <c r="O218" s="849">
        <v>15395</v>
      </c>
      <c r="P218" s="837">
        <v>1.2512191157347203</v>
      </c>
      <c r="Q218" s="850">
        <v>3079</v>
      </c>
    </row>
    <row r="219" spans="1:17" ht="14.4" customHeight="1" x14ac:dyDescent="0.3">
      <c r="A219" s="831" t="s">
        <v>567</v>
      </c>
      <c r="B219" s="832" t="s">
        <v>3493</v>
      </c>
      <c r="C219" s="832" t="s">
        <v>3269</v>
      </c>
      <c r="D219" s="832" t="s">
        <v>3782</v>
      </c>
      <c r="E219" s="832" t="s">
        <v>3783</v>
      </c>
      <c r="F219" s="849">
        <v>0</v>
      </c>
      <c r="G219" s="849">
        <v>0</v>
      </c>
      <c r="H219" s="849"/>
      <c r="I219" s="849"/>
      <c r="J219" s="849">
        <v>0</v>
      </c>
      <c r="K219" s="849">
        <v>0</v>
      </c>
      <c r="L219" s="849"/>
      <c r="M219" s="849"/>
      <c r="N219" s="849">
        <v>0</v>
      </c>
      <c r="O219" s="849">
        <v>0</v>
      </c>
      <c r="P219" s="837"/>
      <c r="Q219" s="850"/>
    </row>
    <row r="220" spans="1:17" ht="14.4" customHeight="1" x14ac:dyDescent="0.3">
      <c r="A220" s="831" t="s">
        <v>567</v>
      </c>
      <c r="B220" s="832" t="s">
        <v>3493</v>
      </c>
      <c r="C220" s="832" t="s">
        <v>3269</v>
      </c>
      <c r="D220" s="832" t="s">
        <v>3784</v>
      </c>
      <c r="E220" s="832" t="s">
        <v>3785</v>
      </c>
      <c r="F220" s="849">
        <v>354</v>
      </c>
      <c r="G220" s="849">
        <v>0</v>
      </c>
      <c r="H220" s="849"/>
      <c r="I220" s="849">
        <v>0</v>
      </c>
      <c r="J220" s="849">
        <v>305</v>
      </c>
      <c r="K220" s="849">
        <v>0</v>
      </c>
      <c r="L220" s="849"/>
      <c r="M220" s="849">
        <v>0</v>
      </c>
      <c r="N220" s="849">
        <v>177</v>
      </c>
      <c r="O220" s="849">
        <v>0</v>
      </c>
      <c r="P220" s="837"/>
      <c r="Q220" s="850">
        <v>0</v>
      </c>
    </row>
    <row r="221" spans="1:17" ht="14.4" customHeight="1" x14ac:dyDescent="0.3">
      <c r="A221" s="831" t="s">
        <v>567</v>
      </c>
      <c r="B221" s="832" t="s">
        <v>3493</v>
      </c>
      <c r="C221" s="832" t="s">
        <v>3269</v>
      </c>
      <c r="D221" s="832" t="s">
        <v>3786</v>
      </c>
      <c r="E221" s="832" t="s">
        <v>3787</v>
      </c>
      <c r="F221" s="849">
        <v>92</v>
      </c>
      <c r="G221" s="849">
        <v>0</v>
      </c>
      <c r="H221" s="849"/>
      <c r="I221" s="849">
        <v>0</v>
      </c>
      <c r="J221" s="849">
        <v>69</v>
      </c>
      <c r="K221" s="849">
        <v>0</v>
      </c>
      <c r="L221" s="849"/>
      <c r="M221" s="849">
        <v>0</v>
      </c>
      <c r="N221" s="849">
        <v>72</v>
      </c>
      <c r="O221" s="849">
        <v>0</v>
      </c>
      <c r="P221" s="837"/>
      <c r="Q221" s="850">
        <v>0</v>
      </c>
    </row>
    <row r="222" spans="1:17" ht="14.4" customHeight="1" x14ac:dyDescent="0.3">
      <c r="A222" s="831" t="s">
        <v>567</v>
      </c>
      <c r="B222" s="832" t="s">
        <v>3493</v>
      </c>
      <c r="C222" s="832" t="s">
        <v>3269</v>
      </c>
      <c r="D222" s="832" t="s">
        <v>3788</v>
      </c>
      <c r="E222" s="832" t="s">
        <v>3789</v>
      </c>
      <c r="F222" s="849"/>
      <c r="G222" s="849"/>
      <c r="H222" s="849"/>
      <c r="I222" s="849"/>
      <c r="J222" s="849"/>
      <c r="K222" s="849"/>
      <c r="L222" s="849"/>
      <c r="M222" s="849"/>
      <c r="N222" s="849">
        <v>1</v>
      </c>
      <c r="O222" s="849">
        <v>125</v>
      </c>
      <c r="P222" s="837"/>
      <c r="Q222" s="850">
        <v>125</v>
      </c>
    </row>
    <row r="223" spans="1:17" ht="14.4" customHeight="1" x14ac:dyDescent="0.3">
      <c r="A223" s="831" t="s">
        <v>567</v>
      </c>
      <c r="B223" s="832" t="s">
        <v>3493</v>
      </c>
      <c r="C223" s="832" t="s">
        <v>3269</v>
      </c>
      <c r="D223" s="832" t="s">
        <v>3437</v>
      </c>
      <c r="E223" s="832" t="s">
        <v>3438</v>
      </c>
      <c r="F223" s="849">
        <v>41</v>
      </c>
      <c r="G223" s="849">
        <v>3362</v>
      </c>
      <c r="H223" s="849">
        <v>0.73760421237384821</v>
      </c>
      <c r="I223" s="849">
        <v>82</v>
      </c>
      <c r="J223" s="849">
        <v>53</v>
      </c>
      <c r="K223" s="849">
        <v>4558</v>
      </c>
      <c r="L223" s="849">
        <v>1</v>
      </c>
      <c r="M223" s="849">
        <v>86</v>
      </c>
      <c r="N223" s="849">
        <v>99</v>
      </c>
      <c r="O223" s="849">
        <v>8514</v>
      </c>
      <c r="P223" s="837">
        <v>1.8679245283018868</v>
      </c>
      <c r="Q223" s="850">
        <v>86</v>
      </c>
    </row>
    <row r="224" spans="1:17" ht="14.4" customHeight="1" x14ac:dyDescent="0.3">
      <c r="A224" s="831" t="s">
        <v>567</v>
      </c>
      <c r="B224" s="832" t="s">
        <v>3493</v>
      </c>
      <c r="C224" s="832" t="s">
        <v>3269</v>
      </c>
      <c r="D224" s="832" t="s">
        <v>3790</v>
      </c>
      <c r="E224" s="832" t="s">
        <v>3791</v>
      </c>
      <c r="F224" s="849">
        <v>3797</v>
      </c>
      <c r="G224" s="849">
        <v>3899697</v>
      </c>
      <c r="H224" s="849">
        <v>1.1151176812214176</v>
      </c>
      <c r="I224" s="849">
        <v>1027.0468791150909</v>
      </c>
      <c r="J224" s="849">
        <v>3401</v>
      </c>
      <c r="K224" s="849">
        <v>3497117</v>
      </c>
      <c r="L224" s="849">
        <v>1</v>
      </c>
      <c r="M224" s="849">
        <v>1028.2613937077331</v>
      </c>
      <c r="N224" s="849">
        <v>2733</v>
      </c>
      <c r="O224" s="849">
        <v>2960286</v>
      </c>
      <c r="P224" s="837">
        <v>0.84649326859810525</v>
      </c>
      <c r="Q224" s="850">
        <v>1083.1635565312843</v>
      </c>
    </row>
    <row r="225" spans="1:17" ht="14.4" customHeight="1" x14ac:dyDescent="0.3">
      <c r="A225" s="831" t="s">
        <v>567</v>
      </c>
      <c r="B225" s="832" t="s">
        <v>3493</v>
      </c>
      <c r="C225" s="832" t="s">
        <v>3269</v>
      </c>
      <c r="D225" s="832" t="s">
        <v>3350</v>
      </c>
      <c r="E225" s="832" t="s">
        <v>3351</v>
      </c>
      <c r="F225" s="849">
        <v>33</v>
      </c>
      <c r="G225" s="849">
        <v>0</v>
      </c>
      <c r="H225" s="849"/>
      <c r="I225" s="849">
        <v>0</v>
      </c>
      <c r="J225" s="849">
        <v>37</v>
      </c>
      <c r="K225" s="849">
        <v>0</v>
      </c>
      <c r="L225" s="849"/>
      <c r="M225" s="849">
        <v>0</v>
      </c>
      <c r="N225" s="849">
        <v>40</v>
      </c>
      <c r="O225" s="849">
        <v>0</v>
      </c>
      <c r="P225" s="837"/>
      <c r="Q225" s="850">
        <v>0</v>
      </c>
    </row>
    <row r="226" spans="1:17" ht="14.4" customHeight="1" x14ac:dyDescent="0.3">
      <c r="A226" s="831" t="s">
        <v>567</v>
      </c>
      <c r="B226" s="832" t="s">
        <v>3493</v>
      </c>
      <c r="C226" s="832" t="s">
        <v>3269</v>
      </c>
      <c r="D226" s="832" t="s">
        <v>3792</v>
      </c>
      <c r="E226" s="832" t="s">
        <v>3793</v>
      </c>
      <c r="F226" s="849"/>
      <c r="G226" s="849"/>
      <c r="H226" s="849"/>
      <c r="I226" s="849"/>
      <c r="J226" s="849"/>
      <c r="K226" s="849"/>
      <c r="L226" s="849"/>
      <c r="M226" s="849"/>
      <c r="N226" s="849">
        <v>1</v>
      </c>
      <c r="O226" s="849">
        <v>25204</v>
      </c>
      <c r="P226" s="837"/>
      <c r="Q226" s="850">
        <v>25204</v>
      </c>
    </row>
    <row r="227" spans="1:17" ht="14.4" customHeight="1" x14ac:dyDescent="0.3">
      <c r="A227" s="831" t="s">
        <v>567</v>
      </c>
      <c r="B227" s="832" t="s">
        <v>3493</v>
      </c>
      <c r="C227" s="832" t="s">
        <v>3269</v>
      </c>
      <c r="D227" s="832" t="s">
        <v>3794</v>
      </c>
      <c r="E227" s="832" t="s">
        <v>3795</v>
      </c>
      <c r="F227" s="849">
        <v>4</v>
      </c>
      <c r="G227" s="849">
        <v>7688</v>
      </c>
      <c r="H227" s="849"/>
      <c r="I227" s="849">
        <v>1922</v>
      </c>
      <c r="J227" s="849"/>
      <c r="K227" s="849"/>
      <c r="L227" s="849"/>
      <c r="M227" s="849"/>
      <c r="N227" s="849">
        <v>2</v>
      </c>
      <c r="O227" s="849">
        <v>3924</v>
      </c>
      <c r="P227" s="837"/>
      <c r="Q227" s="850">
        <v>1962</v>
      </c>
    </row>
    <row r="228" spans="1:17" ht="14.4" customHeight="1" x14ac:dyDescent="0.3">
      <c r="A228" s="831" t="s">
        <v>567</v>
      </c>
      <c r="B228" s="832" t="s">
        <v>3493</v>
      </c>
      <c r="C228" s="832" t="s">
        <v>3269</v>
      </c>
      <c r="D228" s="832" t="s">
        <v>3796</v>
      </c>
      <c r="E228" s="832" t="s">
        <v>3797</v>
      </c>
      <c r="F228" s="849">
        <v>21</v>
      </c>
      <c r="G228" s="849">
        <v>14511</v>
      </c>
      <c r="H228" s="849">
        <v>3.3777932960893855</v>
      </c>
      <c r="I228" s="849">
        <v>691</v>
      </c>
      <c r="J228" s="849">
        <v>6</v>
      </c>
      <c r="K228" s="849">
        <v>4296</v>
      </c>
      <c r="L228" s="849">
        <v>1</v>
      </c>
      <c r="M228" s="849">
        <v>716</v>
      </c>
      <c r="N228" s="849">
        <v>10</v>
      </c>
      <c r="O228" s="849">
        <v>7160</v>
      </c>
      <c r="P228" s="837">
        <v>1.6666666666666667</v>
      </c>
      <c r="Q228" s="850">
        <v>716</v>
      </c>
    </row>
    <row r="229" spans="1:17" ht="14.4" customHeight="1" x14ac:dyDescent="0.3">
      <c r="A229" s="831" t="s">
        <v>567</v>
      </c>
      <c r="B229" s="832" t="s">
        <v>3493</v>
      </c>
      <c r="C229" s="832" t="s">
        <v>3269</v>
      </c>
      <c r="D229" s="832" t="s">
        <v>3798</v>
      </c>
      <c r="E229" s="832" t="s">
        <v>3799</v>
      </c>
      <c r="F229" s="849">
        <v>4</v>
      </c>
      <c r="G229" s="849">
        <v>11528</v>
      </c>
      <c r="H229" s="849">
        <v>1.9041955731747604</v>
      </c>
      <c r="I229" s="849">
        <v>2882</v>
      </c>
      <c r="J229" s="849">
        <v>2</v>
      </c>
      <c r="K229" s="849">
        <v>6054</v>
      </c>
      <c r="L229" s="849">
        <v>1</v>
      </c>
      <c r="M229" s="849">
        <v>3027</v>
      </c>
      <c r="N229" s="849">
        <v>3</v>
      </c>
      <c r="O229" s="849">
        <v>9087</v>
      </c>
      <c r="P229" s="837">
        <v>1.5009910802775024</v>
      </c>
      <c r="Q229" s="850">
        <v>3029</v>
      </c>
    </row>
    <row r="230" spans="1:17" ht="14.4" customHeight="1" x14ac:dyDescent="0.3">
      <c r="A230" s="831" t="s">
        <v>567</v>
      </c>
      <c r="B230" s="832" t="s">
        <v>3493</v>
      </c>
      <c r="C230" s="832" t="s">
        <v>3269</v>
      </c>
      <c r="D230" s="832" t="s">
        <v>3800</v>
      </c>
      <c r="E230" s="832" t="s">
        <v>3801</v>
      </c>
      <c r="F230" s="849">
        <v>5</v>
      </c>
      <c r="G230" s="849">
        <v>0</v>
      </c>
      <c r="H230" s="849"/>
      <c r="I230" s="849">
        <v>0</v>
      </c>
      <c r="J230" s="849"/>
      <c r="K230" s="849"/>
      <c r="L230" s="849"/>
      <c r="M230" s="849"/>
      <c r="N230" s="849">
        <v>2</v>
      </c>
      <c r="O230" s="849">
        <v>0</v>
      </c>
      <c r="P230" s="837"/>
      <c r="Q230" s="850">
        <v>0</v>
      </c>
    </row>
    <row r="231" spans="1:17" ht="14.4" customHeight="1" x14ac:dyDescent="0.3">
      <c r="A231" s="831" t="s">
        <v>567</v>
      </c>
      <c r="B231" s="832" t="s">
        <v>3493</v>
      </c>
      <c r="C231" s="832" t="s">
        <v>3269</v>
      </c>
      <c r="D231" s="832" t="s">
        <v>3459</v>
      </c>
      <c r="E231" s="832" t="s">
        <v>3460</v>
      </c>
      <c r="F231" s="849">
        <v>23</v>
      </c>
      <c r="G231" s="849">
        <v>61036</v>
      </c>
      <c r="H231" s="849">
        <v>1.3821557971014493</v>
      </c>
      <c r="I231" s="849">
        <v>2653.7391304347825</v>
      </c>
      <c r="J231" s="849">
        <v>16</v>
      </c>
      <c r="K231" s="849">
        <v>44160</v>
      </c>
      <c r="L231" s="849">
        <v>1</v>
      </c>
      <c r="M231" s="849">
        <v>2760</v>
      </c>
      <c r="N231" s="849">
        <v>4</v>
      </c>
      <c r="O231" s="849">
        <v>11048</v>
      </c>
      <c r="P231" s="837">
        <v>0.25018115942028984</v>
      </c>
      <c r="Q231" s="850">
        <v>2762</v>
      </c>
    </row>
    <row r="232" spans="1:17" ht="14.4" customHeight="1" x14ac:dyDescent="0.3">
      <c r="A232" s="831" t="s">
        <v>567</v>
      </c>
      <c r="B232" s="832" t="s">
        <v>3493</v>
      </c>
      <c r="C232" s="832" t="s">
        <v>3269</v>
      </c>
      <c r="D232" s="832" t="s">
        <v>3802</v>
      </c>
      <c r="E232" s="832" t="s">
        <v>3803</v>
      </c>
      <c r="F232" s="849">
        <v>9</v>
      </c>
      <c r="G232" s="849">
        <v>22594</v>
      </c>
      <c r="H232" s="849">
        <v>1.2314819861557749</v>
      </c>
      <c r="I232" s="849">
        <v>2510.4444444444443</v>
      </c>
      <c r="J232" s="849">
        <v>7</v>
      </c>
      <c r="K232" s="849">
        <v>18347</v>
      </c>
      <c r="L232" s="849">
        <v>1</v>
      </c>
      <c r="M232" s="849">
        <v>2621</v>
      </c>
      <c r="N232" s="849">
        <v>9</v>
      </c>
      <c r="O232" s="849">
        <v>23616</v>
      </c>
      <c r="P232" s="837">
        <v>1.2871859159535619</v>
      </c>
      <c r="Q232" s="850">
        <v>2624</v>
      </c>
    </row>
    <row r="233" spans="1:17" ht="14.4" customHeight="1" x14ac:dyDescent="0.3">
      <c r="A233" s="831" t="s">
        <v>567</v>
      </c>
      <c r="B233" s="832" t="s">
        <v>3493</v>
      </c>
      <c r="C233" s="832" t="s">
        <v>3269</v>
      </c>
      <c r="D233" s="832" t="s">
        <v>3804</v>
      </c>
      <c r="E233" s="832" t="s">
        <v>3805</v>
      </c>
      <c r="F233" s="849">
        <v>1</v>
      </c>
      <c r="G233" s="849">
        <v>5325</v>
      </c>
      <c r="H233" s="849">
        <v>0.31878591954022989</v>
      </c>
      <c r="I233" s="849">
        <v>5325</v>
      </c>
      <c r="J233" s="849">
        <v>3</v>
      </c>
      <c r="K233" s="849">
        <v>16704</v>
      </c>
      <c r="L233" s="849">
        <v>1</v>
      </c>
      <c r="M233" s="849">
        <v>5568</v>
      </c>
      <c r="N233" s="849">
        <v>3</v>
      </c>
      <c r="O233" s="849">
        <v>16722</v>
      </c>
      <c r="P233" s="837">
        <v>1.0010775862068966</v>
      </c>
      <c r="Q233" s="850">
        <v>5574</v>
      </c>
    </row>
    <row r="234" spans="1:17" ht="14.4" customHeight="1" x14ac:dyDescent="0.3">
      <c r="A234" s="831" t="s">
        <v>567</v>
      </c>
      <c r="B234" s="832" t="s">
        <v>3493</v>
      </c>
      <c r="C234" s="832" t="s">
        <v>3269</v>
      </c>
      <c r="D234" s="832" t="s">
        <v>3806</v>
      </c>
      <c r="E234" s="832" t="s">
        <v>3807</v>
      </c>
      <c r="F234" s="849">
        <v>14</v>
      </c>
      <c r="G234" s="849">
        <v>31262</v>
      </c>
      <c r="H234" s="849">
        <v>1.2134927412467975</v>
      </c>
      <c r="I234" s="849">
        <v>2233</v>
      </c>
      <c r="J234" s="849">
        <v>11</v>
      </c>
      <c r="K234" s="849">
        <v>25762</v>
      </c>
      <c r="L234" s="849">
        <v>1</v>
      </c>
      <c r="M234" s="849">
        <v>2342</v>
      </c>
      <c r="N234" s="849">
        <v>19</v>
      </c>
      <c r="O234" s="849">
        <v>44555</v>
      </c>
      <c r="P234" s="837">
        <v>1.7294852884092851</v>
      </c>
      <c r="Q234" s="850">
        <v>2345</v>
      </c>
    </row>
    <row r="235" spans="1:17" ht="14.4" customHeight="1" x14ac:dyDescent="0.3">
      <c r="A235" s="831" t="s">
        <v>567</v>
      </c>
      <c r="B235" s="832" t="s">
        <v>3493</v>
      </c>
      <c r="C235" s="832" t="s">
        <v>3269</v>
      </c>
      <c r="D235" s="832" t="s">
        <v>3447</v>
      </c>
      <c r="E235" s="832" t="s">
        <v>3448</v>
      </c>
      <c r="F235" s="849"/>
      <c r="G235" s="849"/>
      <c r="H235" s="849"/>
      <c r="I235" s="849"/>
      <c r="J235" s="849"/>
      <c r="K235" s="849"/>
      <c r="L235" s="849"/>
      <c r="M235" s="849"/>
      <c r="N235" s="849">
        <v>1</v>
      </c>
      <c r="O235" s="849">
        <v>334</v>
      </c>
      <c r="P235" s="837"/>
      <c r="Q235" s="850">
        <v>334</v>
      </c>
    </row>
    <row r="236" spans="1:17" ht="14.4" customHeight="1" x14ac:dyDescent="0.3">
      <c r="A236" s="831" t="s">
        <v>567</v>
      </c>
      <c r="B236" s="832" t="s">
        <v>3493</v>
      </c>
      <c r="C236" s="832" t="s">
        <v>3269</v>
      </c>
      <c r="D236" s="832" t="s">
        <v>3808</v>
      </c>
      <c r="E236" s="832" t="s">
        <v>3809</v>
      </c>
      <c r="F236" s="849">
        <v>763</v>
      </c>
      <c r="G236" s="849">
        <v>266285</v>
      </c>
      <c r="H236" s="849">
        <v>0.96863314272411138</v>
      </c>
      <c r="I236" s="849">
        <v>348.99737876802095</v>
      </c>
      <c r="J236" s="849">
        <v>739</v>
      </c>
      <c r="K236" s="849">
        <v>274908</v>
      </c>
      <c r="L236" s="849">
        <v>1</v>
      </c>
      <c r="M236" s="849">
        <v>372</v>
      </c>
      <c r="N236" s="849">
        <v>733</v>
      </c>
      <c r="O236" s="849">
        <v>273409</v>
      </c>
      <c r="P236" s="837">
        <v>0.99454726672195792</v>
      </c>
      <c r="Q236" s="850">
        <v>373</v>
      </c>
    </row>
    <row r="237" spans="1:17" ht="14.4" customHeight="1" x14ac:dyDescent="0.3">
      <c r="A237" s="831" t="s">
        <v>567</v>
      </c>
      <c r="B237" s="832" t="s">
        <v>3493</v>
      </c>
      <c r="C237" s="832" t="s">
        <v>3269</v>
      </c>
      <c r="D237" s="832" t="s">
        <v>3810</v>
      </c>
      <c r="E237" s="832" t="s">
        <v>3811</v>
      </c>
      <c r="F237" s="849">
        <v>10</v>
      </c>
      <c r="G237" s="849">
        <v>13580</v>
      </c>
      <c r="H237" s="849">
        <v>0.79137529137529139</v>
      </c>
      <c r="I237" s="849">
        <v>1358</v>
      </c>
      <c r="J237" s="849">
        <v>12</v>
      </c>
      <c r="K237" s="849">
        <v>17160</v>
      </c>
      <c r="L237" s="849">
        <v>1</v>
      </c>
      <c r="M237" s="849">
        <v>1430</v>
      </c>
      <c r="N237" s="849">
        <v>11</v>
      </c>
      <c r="O237" s="849">
        <v>15741</v>
      </c>
      <c r="P237" s="837">
        <v>0.91730769230769227</v>
      </c>
      <c r="Q237" s="850">
        <v>1431</v>
      </c>
    </row>
    <row r="238" spans="1:17" ht="14.4" customHeight="1" x14ac:dyDescent="0.3">
      <c r="A238" s="831" t="s">
        <v>567</v>
      </c>
      <c r="B238" s="832" t="s">
        <v>3493</v>
      </c>
      <c r="C238" s="832" t="s">
        <v>3269</v>
      </c>
      <c r="D238" s="832" t="s">
        <v>3812</v>
      </c>
      <c r="E238" s="832" t="s">
        <v>3813</v>
      </c>
      <c r="F238" s="849">
        <v>113</v>
      </c>
      <c r="G238" s="849">
        <v>277062</v>
      </c>
      <c r="H238" s="849">
        <v>0.80735137277299562</v>
      </c>
      <c r="I238" s="849">
        <v>2451.8761061946902</v>
      </c>
      <c r="J238" s="849">
        <v>134</v>
      </c>
      <c r="K238" s="849">
        <v>343174</v>
      </c>
      <c r="L238" s="849">
        <v>1</v>
      </c>
      <c r="M238" s="849">
        <v>2561</v>
      </c>
      <c r="N238" s="849">
        <v>121</v>
      </c>
      <c r="O238" s="849">
        <v>310244</v>
      </c>
      <c r="P238" s="837">
        <v>0.90404284706883387</v>
      </c>
      <c r="Q238" s="850">
        <v>2564</v>
      </c>
    </row>
    <row r="239" spans="1:17" ht="14.4" customHeight="1" x14ac:dyDescent="0.3">
      <c r="A239" s="831" t="s">
        <v>567</v>
      </c>
      <c r="B239" s="832" t="s">
        <v>3493</v>
      </c>
      <c r="C239" s="832" t="s">
        <v>3269</v>
      </c>
      <c r="D239" s="832" t="s">
        <v>3814</v>
      </c>
      <c r="E239" s="832" t="s">
        <v>3815</v>
      </c>
      <c r="F239" s="849">
        <v>3</v>
      </c>
      <c r="G239" s="849">
        <v>13836</v>
      </c>
      <c r="H239" s="849">
        <v>0.71614906832298142</v>
      </c>
      <c r="I239" s="849">
        <v>4612</v>
      </c>
      <c r="J239" s="849">
        <v>4</v>
      </c>
      <c r="K239" s="849">
        <v>19320</v>
      </c>
      <c r="L239" s="849">
        <v>1</v>
      </c>
      <c r="M239" s="849">
        <v>4830</v>
      </c>
      <c r="N239" s="849"/>
      <c r="O239" s="849"/>
      <c r="P239" s="837"/>
      <c r="Q239" s="850"/>
    </row>
    <row r="240" spans="1:17" ht="14.4" customHeight="1" x14ac:dyDescent="0.3">
      <c r="A240" s="831" t="s">
        <v>567</v>
      </c>
      <c r="B240" s="832" t="s">
        <v>3493</v>
      </c>
      <c r="C240" s="832" t="s">
        <v>3269</v>
      </c>
      <c r="D240" s="832" t="s">
        <v>3816</v>
      </c>
      <c r="E240" s="832" t="s">
        <v>3817</v>
      </c>
      <c r="F240" s="849">
        <v>5</v>
      </c>
      <c r="G240" s="849">
        <v>25660</v>
      </c>
      <c r="H240" s="849">
        <v>0.47360649686231082</v>
      </c>
      <c r="I240" s="849">
        <v>5132</v>
      </c>
      <c r="J240" s="849">
        <v>10</v>
      </c>
      <c r="K240" s="849">
        <v>54180</v>
      </c>
      <c r="L240" s="849">
        <v>1</v>
      </c>
      <c r="M240" s="849">
        <v>5418</v>
      </c>
      <c r="N240" s="849">
        <v>11</v>
      </c>
      <c r="O240" s="849">
        <v>59653</v>
      </c>
      <c r="P240" s="837">
        <v>1.101015134736065</v>
      </c>
      <c r="Q240" s="850">
        <v>5423</v>
      </c>
    </row>
    <row r="241" spans="1:17" ht="14.4" customHeight="1" x14ac:dyDescent="0.3">
      <c r="A241" s="831" t="s">
        <v>567</v>
      </c>
      <c r="B241" s="832" t="s">
        <v>3493</v>
      </c>
      <c r="C241" s="832" t="s">
        <v>3269</v>
      </c>
      <c r="D241" s="832" t="s">
        <v>3818</v>
      </c>
      <c r="E241" s="832" t="s">
        <v>3819</v>
      </c>
      <c r="F241" s="849">
        <v>5</v>
      </c>
      <c r="G241" s="849">
        <v>14837</v>
      </c>
      <c r="H241" s="849">
        <v>1.1900064164260507</v>
      </c>
      <c r="I241" s="849">
        <v>2967.4</v>
      </c>
      <c r="J241" s="849">
        <v>4</v>
      </c>
      <c r="K241" s="849">
        <v>12468</v>
      </c>
      <c r="L241" s="849">
        <v>1</v>
      </c>
      <c r="M241" s="849">
        <v>3117</v>
      </c>
      <c r="N241" s="849">
        <v>3</v>
      </c>
      <c r="O241" s="849">
        <v>9363</v>
      </c>
      <c r="P241" s="837">
        <v>0.75096246390760346</v>
      </c>
      <c r="Q241" s="850">
        <v>3121</v>
      </c>
    </row>
    <row r="242" spans="1:17" ht="14.4" customHeight="1" x14ac:dyDescent="0.3">
      <c r="A242" s="831" t="s">
        <v>567</v>
      </c>
      <c r="B242" s="832" t="s">
        <v>3493</v>
      </c>
      <c r="C242" s="832" t="s">
        <v>3269</v>
      </c>
      <c r="D242" s="832" t="s">
        <v>3820</v>
      </c>
      <c r="E242" s="832" t="s">
        <v>3821</v>
      </c>
      <c r="F242" s="849">
        <v>2</v>
      </c>
      <c r="G242" s="849">
        <v>2546</v>
      </c>
      <c r="H242" s="849">
        <v>0.38343373493975902</v>
      </c>
      <c r="I242" s="849">
        <v>1273</v>
      </c>
      <c r="J242" s="849">
        <v>5</v>
      </c>
      <c r="K242" s="849">
        <v>6640</v>
      </c>
      <c r="L242" s="849">
        <v>1</v>
      </c>
      <c r="M242" s="849">
        <v>1328</v>
      </c>
      <c r="N242" s="849">
        <v>2</v>
      </c>
      <c r="O242" s="849">
        <v>2658</v>
      </c>
      <c r="P242" s="837">
        <v>0.40030120481927711</v>
      </c>
      <c r="Q242" s="850">
        <v>1329</v>
      </c>
    </row>
    <row r="243" spans="1:17" ht="14.4" customHeight="1" x14ac:dyDescent="0.3">
      <c r="A243" s="831" t="s">
        <v>567</v>
      </c>
      <c r="B243" s="832" t="s">
        <v>3493</v>
      </c>
      <c r="C243" s="832" t="s">
        <v>3269</v>
      </c>
      <c r="D243" s="832" t="s">
        <v>3449</v>
      </c>
      <c r="E243" s="832" t="s">
        <v>3450</v>
      </c>
      <c r="F243" s="849">
        <v>64</v>
      </c>
      <c r="G243" s="849">
        <v>38912</v>
      </c>
      <c r="H243" s="849">
        <v>1.1189325971934667</v>
      </c>
      <c r="I243" s="849">
        <v>608</v>
      </c>
      <c r="J243" s="849">
        <v>54</v>
      </c>
      <c r="K243" s="849">
        <v>34776</v>
      </c>
      <c r="L243" s="849">
        <v>1</v>
      </c>
      <c r="M243" s="849">
        <v>644</v>
      </c>
      <c r="N243" s="849">
        <v>22</v>
      </c>
      <c r="O243" s="849">
        <v>14190</v>
      </c>
      <c r="P243" s="837">
        <v>0.40804002760524499</v>
      </c>
      <c r="Q243" s="850">
        <v>645</v>
      </c>
    </row>
    <row r="244" spans="1:17" ht="14.4" customHeight="1" x14ac:dyDescent="0.3">
      <c r="A244" s="831" t="s">
        <v>567</v>
      </c>
      <c r="B244" s="832" t="s">
        <v>3493</v>
      </c>
      <c r="C244" s="832" t="s">
        <v>3269</v>
      </c>
      <c r="D244" s="832" t="s">
        <v>3822</v>
      </c>
      <c r="E244" s="832" t="s">
        <v>3823</v>
      </c>
      <c r="F244" s="849">
        <v>40</v>
      </c>
      <c r="G244" s="849">
        <v>59000</v>
      </c>
      <c r="H244" s="849">
        <v>1.0300998673091697</v>
      </c>
      <c r="I244" s="849">
        <v>1475</v>
      </c>
      <c r="J244" s="849">
        <v>37</v>
      </c>
      <c r="K244" s="849">
        <v>57276</v>
      </c>
      <c r="L244" s="849">
        <v>1</v>
      </c>
      <c r="M244" s="849">
        <v>1548</v>
      </c>
      <c r="N244" s="849">
        <v>35</v>
      </c>
      <c r="O244" s="849">
        <v>54215</v>
      </c>
      <c r="P244" s="837">
        <v>0.94655702213841753</v>
      </c>
      <c r="Q244" s="850">
        <v>1549</v>
      </c>
    </row>
    <row r="245" spans="1:17" ht="14.4" customHeight="1" x14ac:dyDescent="0.3">
      <c r="A245" s="831" t="s">
        <v>567</v>
      </c>
      <c r="B245" s="832" t="s">
        <v>3493</v>
      </c>
      <c r="C245" s="832" t="s">
        <v>3269</v>
      </c>
      <c r="D245" s="832" t="s">
        <v>3824</v>
      </c>
      <c r="E245" s="832" t="s">
        <v>3825</v>
      </c>
      <c r="F245" s="849">
        <v>3</v>
      </c>
      <c r="G245" s="849">
        <v>7086</v>
      </c>
      <c r="H245" s="849">
        <v>0.72041480276535175</v>
      </c>
      <c r="I245" s="849">
        <v>2362</v>
      </c>
      <c r="J245" s="849">
        <v>4</v>
      </c>
      <c r="K245" s="849">
        <v>9836</v>
      </c>
      <c r="L245" s="849">
        <v>1</v>
      </c>
      <c r="M245" s="849">
        <v>2459</v>
      </c>
      <c r="N245" s="849">
        <v>2</v>
      </c>
      <c r="O245" s="849">
        <v>4922</v>
      </c>
      <c r="P245" s="837">
        <v>0.50040666937779588</v>
      </c>
      <c r="Q245" s="850">
        <v>2461</v>
      </c>
    </row>
    <row r="246" spans="1:17" ht="14.4" customHeight="1" x14ac:dyDescent="0.3">
      <c r="A246" s="831" t="s">
        <v>567</v>
      </c>
      <c r="B246" s="832" t="s">
        <v>3493</v>
      </c>
      <c r="C246" s="832" t="s">
        <v>3269</v>
      </c>
      <c r="D246" s="832" t="s">
        <v>3826</v>
      </c>
      <c r="E246" s="832" t="s">
        <v>3827</v>
      </c>
      <c r="F246" s="849">
        <v>14</v>
      </c>
      <c r="G246" s="849">
        <v>44282</v>
      </c>
      <c r="H246" s="849">
        <v>2.6772672309552599</v>
      </c>
      <c r="I246" s="849">
        <v>3163</v>
      </c>
      <c r="J246" s="849">
        <v>5</v>
      </c>
      <c r="K246" s="849">
        <v>16540</v>
      </c>
      <c r="L246" s="849">
        <v>1</v>
      </c>
      <c r="M246" s="849">
        <v>3308</v>
      </c>
      <c r="N246" s="849">
        <v>14</v>
      </c>
      <c r="O246" s="849">
        <v>46340</v>
      </c>
      <c r="P246" s="837">
        <v>2.8016928657799274</v>
      </c>
      <c r="Q246" s="850">
        <v>3310</v>
      </c>
    </row>
    <row r="247" spans="1:17" ht="14.4" customHeight="1" x14ac:dyDescent="0.3">
      <c r="A247" s="831" t="s">
        <v>567</v>
      </c>
      <c r="B247" s="832" t="s">
        <v>3493</v>
      </c>
      <c r="C247" s="832" t="s">
        <v>3269</v>
      </c>
      <c r="D247" s="832" t="s">
        <v>3828</v>
      </c>
      <c r="E247" s="832" t="s">
        <v>3829</v>
      </c>
      <c r="F247" s="849">
        <v>12</v>
      </c>
      <c r="G247" s="849">
        <v>37164</v>
      </c>
      <c r="H247" s="849">
        <v>0.7642196175200493</v>
      </c>
      <c r="I247" s="849">
        <v>3097</v>
      </c>
      <c r="J247" s="849">
        <v>15</v>
      </c>
      <c r="K247" s="849">
        <v>48630</v>
      </c>
      <c r="L247" s="849">
        <v>1</v>
      </c>
      <c r="M247" s="849">
        <v>3242</v>
      </c>
      <c r="N247" s="849">
        <v>12</v>
      </c>
      <c r="O247" s="849">
        <v>38928</v>
      </c>
      <c r="P247" s="837">
        <v>0.80049352251696482</v>
      </c>
      <c r="Q247" s="850">
        <v>3244</v>
      </c>
    </row>
    <row r="248" spans="1:17" ht="14.4" customHeight="1" x14ac:dyDescent="0.3">
      <c r="A248" s="831" t="s">
        <v>567</v>
      </c>
      <c r="B248" s="832" t="s">
        <v>3493</v>
      </c>
      <c r="C248" s="832" t="s">
        <v>3269</v>
      </c>
      <c r="D248" s="832" t="s">
        <v>3830</v>
      </c>
      <c r="E248" s="832" t="s">
        <v>3831</v>
      </c>
      <c r="F248" s="849">
        <v>9</v>
      </c>
      <c r="G248" s="849">
        <v>33192</v>
      </c>
      <c r="H248" s="849">
        <v>0.47538025264243361</v>
      </c>
      <c r="I248" s="849">
        <v>3688</v>
      </c>
      <c r="J248" s="849">
        <v>18</v>
      </c>
      <c r="K248" s="849">
        <v>69822</v>
      </c>
      <c r="L248" s="849">
        <v>1</v>
      </c>
      <c r="M248" s="849">
        <v>3879</v>
      </c>
      <c r="N248" s="849">
        <v>22</v>
      </c>
      <c r="O248" s="849">
        <v>85426</v>
      </c>
      <c r="P248" s="837">
        <v>1.2234825699636218</v>
      </c>
      <c r="Q248" s="850">
        <v>3883</v>
      </c>
    </row>
    <row r="249" spans="1:17" ht="14.4" customHeight="1" x14ac:dyDescent="0.3">
      <c r="A249" s="831" t="s">
        <v>567</v>
      </c>
      <c r="B249" s="832" t="s">
        <v>3493</v>
      </c>
      <c r="C249" s="832" t="s">
        <v>3269</v>
      </c>
      <c r="D249" s="832" t="s">
        <v>3832</v>
      </c>
      <c r="E249" s="832" t="s">
        <v>3833</v>
      </c>
      <c r="F249" s="849"/>
      <c r="G249" s="849"/>
      <c r="H249" s="849"/>
      <c r="I249" s="849"/>
      <c r="J249" s="849">
        <v>2</v>
      </c>
      <c r="K249" s="849">
        <v>10456</v>
      </c>
      <c r="L249" s="849">
        <v>1</v>
      </c>
      <c r="M249" s="849">
        <v>5228</v>
      </c>
      <c r="N249" s="849">
        <v>12</v>
      </c>
      <c r="O249" s="849">
        <v>62772</v>
      </c>
      <c r="P249" s="837">
        <v>6.0034429992348892</v>
      </c>
      <c r="Q249" s="850">
        <v>5231</v>
      </c>
    </row>
    <row r="250" spans="1:17" ht="14.4" customHeight="1" x14ac:dyDescent="0.3">
      <c r="A250" s="831" t="s">
        <v>567</v>
      </c>
      <c r="B250" s="832" t="s">
        <v>3493</v>
      </c>
      <c r="C250" s="832" t="s">
        <v>3269</v>
      </c>
      <c r="D250" s="832" t="s">
        <v>3834</v>
      </c>
      <c r="E250" s="832" t="s">
        <v>3835</v>
      </c>
      <c r="F250" s="849">
        <v>51</v>
      </c>
      <c r="G250" s="849">
        <v>90882</v>
      </c>
      <c r="H250" s="849">
        <v>1.2562305618909393</v>
      </c>
      <c r="I250" s="849">
        <v>1782</v>
      </c>
      <c r="J250" s="849">
        <v>39</v>
      </c>
      <c r="K250" s="849">
        <v>72345</v>
      </c>
      <c r="L250" s="849">
        <v>1</v>
      </c>
      <c r="M250" s="849">
        <v>1855</v>
      </c>
      <c r="N250" s="849">
        <v>26</v>
      </c>
      <c r="O250" s="849">
        <v>48256</v>
      </c>
      <c r="P250" s="837">
        <v>0.66702605570530094</v>
      </c>
      <c r="Q250" s="850">
        <v>1856</v>
      </c>
    </row>
    <row r="251" spans="1:17" ht="14.4" customHeight="1" x14ac:dyDescent="0.3">
      <c r="A251" s="831" t="s">
        <v>567</v>
      </c>
      <c r="B251" s="832" t="s">
        <v>3493</v>
      </c>
      <c r="C251" s="832" t="s">
        <v>3269</v>
      </c>
      <c r="D251" s="832" t="s">
        <v>3836</v>
      </c>
      <c r="E251" s="832" t="s">
        <v>3837</v>
      </c>
      <c r="F251" s="849"/>
      <c r="G251" s="849"/>
      <c r="H251" s="849"/>
      <c r="I251" s="849"/>
      <c r="J251" s="849">
        <v>3</v>
      </c>
      <c r="K251" s="849">
        <v>8796</v>
      </c>
      <c r="L251" s="849">
        <v>1</v>
      </c>
      <c r="M251" s="849">
        <v>2932</v>
      </c>
      <c r="N251" s="849">
        <v>2</v>
      </c>
      <c r="O251" s="849">
        <v>5870</v>
      </c>
      <c r="P251" s="837">
        <v>0.66734879490677579</v>
      </c>
      <c r="Q251" s="850">
        <v>2935</v>
      </c>
    </row>
    <row r="252" spans="1:17" ht="14.4" customHeight="1" x14ac:dyDescent="0.3">
      <c r="A252" s="831" t="s">
        <v>567</v>
      </c>
      <c r="B252" s="832" t="s">
        <v>3493</v>
      </c>
      <c r="C252" s="832" t="s">
        <v>3269</v>
      </c>
      <c r="D252" s="832" t="s">
        <v>3838</v>
      </c>
      <c r="E252" s="832" t="s">
        <v>3839</v>
      </c>
      <c r="F252" s="849">
        <v>8</v>
      </c>
      <c r="G252" s="849">
        <v>8800</v>
      </c>
      <c r="H252" s="849">
        <v>0.96745822339489884</v>
      </c>
      <c r="I252" s="849">
        <v>1100</v>
      </c>
      <c r="J252" s="849">
        <v>8</v>
      </c>
      <c r="K252" s="849">
        <v>9096</v>
      </c>
      <c r="L252" s="849">
        <v>1</v>
      </c>
      <c r="M252" s="849">
        <v>1137</v>
      </c>
      <c r="N252" s="849">
        <v>5</v>
      </c>
      <c r="O252" s="849">
        <v>5690</v>
      </c>
      <c r="P252" s="837">
        <v>0.62554969217238343</v>
      </c>
      <c r="Q252" s="850">
        <v>1138</v>
      </c>
    </row>
    <row r="253" spans="1:17" ht="14.4" customHeight="1" x14ac:dyDescent="0.3">
      <c r="A253" s="831" t="s">
        <v>567</v>
      </c>
      <c r="B253" s="832" t="s">
        <v>3493</v>
      </c>
      <c r="C253" s="832" t="s">
        <v>3269</v>
      </c>
      <c r="D253" s="832" t="s">
        <v>3840</v>
      </c>
      <c r="E253" s="832" t="s">
        <v>3841</v>
      </c>
      <c r="F253" s="849">
        <v>11</v>
      </c>
      <c r="G253" s="849">
        <v>5918</v>
      </c>
      <c r="H253" s="849">
        <v>0.93728222996515675</v>
      </c>
      <c r="I253" s="849">
        <v>538</v>
      </c>
      <c r="J253" s="849">
        <v>11</v>
      </c>
      <c r="K253" s="849">
        <v>6314</v>
      </c>
      <c r="L253" s="849">
        <v>1</v>
      </c>
      <c r="M253" s="849">
        <v>574</v>
      </c>
      <c r="N253" s="849">
        <v>8</v>
      </c>
      <c r="O253" s="849">
        <v>4600</v>
      </c>
      <c r="P253" s="837">
        <v>0.72853975292999684</v>
      </c>
      <c r="Q253" s="850">
        <v>575</v>
      </c>
    </row>
    <row r="254" spans="1:17" ht="14.4" customHeight="1" x14ac:dyDescent="0.3">
      <c r="A254" s="831" t="s">
        <v>567</v>
      </c>
      <c r="B254" s="832" t="s">
        <v>3493</v>
      </c>
      <c r="C254" s="832" t="s">
        <v>3269</v>
      </c>
      <c r="D254" s="832" t="s">
        <v>3842</v>
      </c>
      <c r="E254" s="832" t="s">
        <v>3843</v>
      </c>
      <c r="F254" s="849">
        <v>14</v>
      </c>
      <c r="G254" s="849">
        <v>6664</v>
      </c>
      <c r="H254" s="849">
        <v>1.2140644926216069</v>
      </c>
      <c r="I254" s="849">
        <v>476</v>
      </c>
      <c r="J254" s="849">
        <v>11</v>
      </c>
      <c r="K254" s="849">
        <v>5489</v>
      </c>
      <c r="L254" s="849">
        <v>1</v>
      </c>
      <c r="M254" s="849">
        <v>499</v>
      </c>
      <c r="N254" s="849">
        <v>11</v>
      </c>
      <c r="O254" s="849">
        <v>5489</v>
      </c>
      <c r="P254" s="837">
        <v>1</v>
      </c>
      <c r="Q254" s="850">
        <v>499</v>
      </c>
    </row>
    <row r="255" spans="1:17" ht="14.4" customHeight="1" x14ac:dyDescent="0.3">
      <c r="A255" s="831" t="s">
        <v>567</v>
      </c>
      <c r="B255" s="832" t="s">
        <v>3493</v>
      </c>
      <c r="C255" s="832" t="s">
        <v>3269</v>
      </c>
      <c r="D255" s="832" t="s">
        <v>3844</v>
      </c>
      <c r="E255" s="832" t="s">
        <v>3845</v>
      </c>
      <c r="F255" s="849">
        <v>3</v>
      </c>
      <c r="G255" s="849">
        <v>756</v>
      </c>
      <c r="H255" s="849">
        <v>1.4318181818181819</v>
      </c>
      <c r="I255" s="849">
        <v>252</v>
      </c>
      <c r="J255" s="849">
        <v>2</v>
      </c>
      <c r="K255" s="849">
        <v>528</v>
      </c>
      <c r="L255" s="849">
        <v>1</v>
      </c>
      <c r="M255" s="849">
        <v>264</v>
      </c>
      <c r="N255" s="849">
        <v>9</v>
      </c>
      <c r="O255" s="849">
        <v>2385</v>
      </c>
      <c r="P255" s="837">
        <v>4.5170454545454541</v>
      </c>
      <c r="Q255" s="850">
        <v>265</v>
      </c>
    </row>
    <row r="256" spans="1:17" ht="14.4" customHeight="1" x14ac:dyDescent="0.3">
      <c r="A256" s="831" t="s">
        <v>567</v>
      </c>
      <c r="B256" s="832" t="s">
        <v>3493</v>
      </c>
      <c r="C256" s="832" t="s">
        <v>3269</v>
      </c>
      <c r="D256" s="832" t="s">
        <v>3846</v>
      </c>
      <c r="E256" s="832" t="s">
        <v>3847</v>
      </c>
      <c r="F256" s="849">
        <v>1</v>
      </c>
      <c r="G256" s="849">
        <v>3737</v>
      </c>
      <c r="H256" s="849"/>
      <c r="I256" s="849">
        <v>3737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" customHeight="1" x14ac:dyDescent="0.3">
      <c r="A257" s="831" t="s">
        <v>567</v>
      </c>
      <c r="B257" s="832" t="s">
        <v>3493</v>
      </c>
      <c r="C257" s="832" t="s">
        <v>3269</v>
      </c>
      <c r="D257" s="832" t="s">
        <v>3848</v>
      </c>
      <c r="E257" s="832" t="s">
        <v>3849</v>
      </c>
      <c r="F257" s="849"/>
      <c r="G257" s="849"/>
      <c r="H257" s="849"/>
      <c r="I257" s="849"/>
      <c r="J257" s="849">
        <v>1</v>
      </c>
      <c r="K257" s="849">
        <v>1307</v>
      </c>
      <c r="L257" s="849">
        <v>1</v>
      </c>
      <c r="M257" s="849">
        <v>1307</v>
      </c>
      <c r="N257" s="849"/>
      <c r="O257" s="849"/>
      <c r="P257" s="837"/>
      <c r="Q257" s="850"/>
    </row>
    <row r="258" spans="1:17" ht="14.4" customHeight="1" x14ac:dyDescent="0.3">
      <c r="A258" s="831" t="s">
        <v>567</v>
      </c>
      <c r="B258" s="832" t="s">
        <v>3493</v>
      </c>
      <c r="C258" s="832" t="s">
        <v>3269</v>
      </c>
      <c r="D258" s="832" t="s">
        <v>3850</v>
      </c>
      <c r="E258" s="832" t="s">
        <v>3851</v>
      </c>
      <c r="F258" s="849">
        <v>3</v>
      </c>
      <c r="G258" s="849">
        <v>10857</v>
      </c>
      <c r="H258" s="849">
        <v>2.8563535911602211</v>
      </c>
      <c r="I258" s="849">
        <v>3619</v>
      </c>
      <c r="J258" s="849">
        <v>1</v>
      </c>
      <c r="K258" s="849">
        <v>3801</v>
      </c>
      <c r="L258" s="849">
        <v>1</v>
      </c>
      <c r="M258" s="849">
        <v>3801</v>
      </c>
      <c r="N258" s="849">
        <v>1</v>
      </c>
      <c r="O258" s="849">
        <v>3806</v>
      </c>
      <c r="P258" s="837">
        <v>1.0013154433043936</v>
      </c>
      <c r="Q258" s="850">
        <v>3806</v>
      </c>
    </row>
    <row r="259" spans="1:17" ht="14.4" customHeight="1" x14ac:dyDescent="0.3">
      <c r="A259" s="831" t="s">
        <v>567</v>
      </c>
      <c r="B259" s="832" t="s">
        <v>3493</v>
      </c>
      <c r="C259" s="832" t="s">
        <v>3269</v>
      </c>
      <c r="D259" s="832" t="s">
        <v>3852</v>
      </c>
      <c r="E259" s="832" t="s">
        <v>3853</v>
      </c>
      <c r="F259" s="849">
        <v>1</v>
      </c>
      <c r="G259" s="849">
        <v>2086</v>
      </c>
      <c r="H259" s="849"/>
      <c r="I259" s="849">
        <v>2086</v>
      </c>
      <c r="J259" s="849"/>
      <c r="K259" s="849"/>
      <c r="L259" s="849"/>
      <c r="M259" s="849"/>
      <c r="N259" s="849"/>
      <c r="O259" s="849"/>
      <c r="P259" s="837"/>
      <c r="Q259" s="850"/>
    </row>
    <row r="260" spans="1:17" ht="14.4" customHeight="1" x14ac:dyDescent="0.3">
      <c r="A260" s="831" t="s">
        <v>567</v>
      </c>
      <c r="B260" s="832" t="s">
        <v>3493</v>
      </c>
      <c r="C260" s="832" t="s">
        <v>3269</v>
      </c>
      <c r="D260" s="832" t="s">
        <v>3854</v>
      </c>
      <c r="E260" s="832" t="s">
        <v>3855</v>
      </c>
      <c r="F260" s="849">
        <v>1</v>
      </c>
      <c r="G260" s="849">
        <v>1879</v>
      </c>
      <c r="H260" s="849"/>
      <c r="I260" s="849">
        <v>1879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" customHeight="1" x14ac:dyDescent="0.3">
      <c r="A261" s="831" t="s">
        <v>567</v>
      </c>
      <c r="B261" s="832" t="s">
        <v>3493</v>
      </c>
      <c r="C261" s="832" t="s">
        <v>3269</v>
      </c>
      <c r="D261" s="832" t="s">
        <v>3856</v>
      </c>
      <c r="E261" s="832" t="s">
        <v>3857</v>
      </c>
      <c r="F261" s="849">
        <v>1</v>
      </c>
      <c r="G261" s="849">
        <v>2553</v>
      </c>
      <c r="H261" s="849"/>
      <c r="I261" s="849">
        <v>2553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" customHeight="1" x14ac:dyDescent="0.3">
      <c r="A262" s="831" t="s">
        <v>567</v>
      </c>
      <c r="B262" s="832" t="s">
        <v>3493</v>
      </c>
      <c r="C262" s="832" t="s">
        <v>3269</v>
      </c>
      <c r="D262" s="832" t="s">
        <v>3858</v>
      </c>
      <c r="E262" s="832" t="s">
        <v>3859</v>
      </c>
      <c r="F262" s="849">
        <v>1</v>
      </c>
      <c r="G262" s="849">
        <v>2418</v>
      </c>
      <c r="H262" s="849"/>
      <c r="I262" s="849">
        <v>2418</v>
      </c>
      <c r="J262" s="849"/>
      <c r="K262" s="849"/>
      <c r="L262" s="849"/>
      <c r="M262" s="849"/>
      <c r="N262" s="849"/>
      <c r="O262" s="849"/>
      <c r="P262" s="837"/>
      <c r="Q262" s="850"/>
    </row>
    <row r="263" spans="1:17" ht="14.4" customHeight="1" x14ac:dyDescent="0.3">
      <c r="A263" s="831" t="s">
        <v>567</v>
      </c>
      <c r="B263" s="832" t="s">
        <v>3493</v>
      </c>
      <c r="C263" s="832" t="s">
        <v>3269</v>
      </c>
      <c r="D263" s="832" t="s">
        <v>3860</v>
      </c>
      <c r="E263" s="832" t="s">
        <v>3861</v>
      </c>
      <c r="F263" s="849">
        <v>1</v>
      </c>
      <c r="G263" s="849">
        <v>992</v>
      </c>
      <c r="H263" s="849">
        <v>0.19022051773729626</v>
      </c>
      <c r="I263" s="849">
        <v>992</v>
      </c>
      <c r="J263" s="849">
        <v>5</v>
      </c>
      <c r="K263" s="849">
        <v>5215</v>
      </c>
      <c r="L263" s="849">
        <v>1</v>
      </c>
      <c r="M263" s="849">
        <v>1043</v>
      </c>
      <c r="N263" s="849"/>
      <c r="O263" s="849"/>
      <c r="P263" s="837"/>
      <c r="Q263" s="850"/>
    </row>
    <row r="264" spans="1:17" ht="14.4" customHeight="1" x14ac:dyDescent="0.3">
      <c r="A264" s="831" t="s">
        <v>567</v>
      </c>
      <c r="B264" s="832" t="s">
        <v>3493</v>
      </c>
      <c r="C264" s="832" t="s">
        <v>3269</v>
      </c>
      <c r="D264" s="832" t="s">
        <v>3862</v>
      </c>
      <c r="E264" s="832" t="s">
        <v>3863</v>
      </c>
      <c r="F264" s="849"/>
      <c r="G264" s="849"/>
      <c r="H264" s="849"/>
      <c r="I264" s="849"/>
      <c r="J264" s="849">
        <v>1</v>
      </c>
      <c r="K264" s="849">
        <v>1723</v>
      </c>
      <c r="L264" s="849">
        <v>1</v>
      </c>
      <c r="M264" s="849">
        <v>1723</v>
      </c>
      <c r="N264" s="849"/>
      <c r="O264" s="849"/>
      <c r="P264" s="837"/>
      <c r="Q264" s="850"/>
    </row>
    <row r="265" spans="1:17" ht="14.4" customHeight="1" x14ac:dyDescent="0.3">
      <c r="A265" s="831" t="s">
        <v>567</v>
      </c>
      <c r="B265" s="832" t="s">
        <v>3493</v>
      </c>
      <c r="C265" s="832" t="s">
        <v>3269</v>
      </c>
      <c r="D265" s="832" t="s">
        <v>3864</v>
      </c>
      <c r="E265" s="832" t="s">
        <v>3865</v>
      </c>
      <c r="F265" s="849"/>
      <c r="G265" s="849"/>
      <c r="H265" s="849"/>
      <c r="I265" s="849"/>
      <c r="J265" s="849">
        <v>1</v>
      </c>
      <c r="K265" s="849">
        <v>1642</v>
      </c>
      <c r="L265" s="849">
        <v>1</v>
      </c>
      <c r="M265" s="849">
        <v>1642</v>
      </c>
      <c r="N265" s="849"/>
      <c r="O265" s="849"/>
      <c r="P265" s="837"/>
      <c r="Q265" s="850"/>
    </row>
    <row r="266" spans="1:17" ht="14.4" customHeight="1" x14ac:dyDescent="0.3">
      <c r="A266" s="831" t="s">
        <v>567</v>
      </c>
      <c r="B266" s="832" t="s">
        <v>3493</v>
      </c>
      <c r="C266" s="832" t="s">
        <v>3269</v>
      </c>
      <c r="D266" s="832" t="s">
        <v>3866</v>
      </c>
      <c r="E266" s="832" t="s">
        <v>3867</v>
      </c>
      <c r="F266" s="849"/>
      <c r="G266" s="849"/>
      <c r="H266" s="849"/>
      <c r="I266" s="849"/>
      <c r="J266" s="849">
        <v>5</v>
      </c>
      <c r="K266" s="849">
        <v>5230</v>
      </c>
      <c r="L266" s="849">
        <v>1</v>
      </c>
      <c r="M266" s="849">
        <v>1046</v>
      </c>
      <c r="N266" s="849"/>
      <c r="O266" s="849"/>
      <c r="P266" s="837"/>
      <c r="Q266" s="850"/>
    </row>
    <row r="267" spans="1:17" ht="14.4" customHeight="1" x14ac:dyDescent="0.3">
      <c r="A267" s="831" t="s">
        <v>567</v>
      </c>
      <c r="B267" s="832" t="s">
        <v>3493</v>
      </c>
      <c r="C267" s="832" t="s">
        <v>3269</v>
      </c>
      <c r="D267" s="832" t="s">
        <v>3868</v>
      </c>
      <c r="E267" s="832" t="s">
        <v>3869</v>
      </c>
      <c r="F267" s="849"/>
      <c r="G267" s="849"/>
      <c r="H267" s="849"/>
      <c r="I267" s="849"/>
      <c r="J267" s="849">
        <v>1</v>
      </c>
      <c r="K267" s="849">
        <v>278</v>
      </c>
      <c r="L267" s="849">
        <v>1</v>
      </c>
      <c r="M267" s="849">
        <v>278</v>
      </c>
      <c r="N267" s="849"/>
      <c r="O267" s="849"/>
      <c r="P267" s="837"/>
      <c r="Q267" s="850"/>
    </row>
    <row r="268" spans="1:17" ht="14.4" customHeight="1" x14ac:dyDescent="0.3">
      <c r="A268" s="831" t="s">
        <v>567</v>
      </c>
      <c r="B268" s="832" t="s">
        <v>3493</v>
      </c>
      <c r="C268" s="832" t="s">
        <v>3269</v>
      </c>
      <c r="D268" s="832" t="s">
        <v>3870</v>
      </c>
      <c r="E268" s="832" t="s">
        <v>3871</v>
      </c>
      <c r="F268" s="849"/>
      <c r="G268" s="849"/>
      <c r="H268" s="849"/>
      <c r="I268" s="849"/>
      <c r="J268" s="849">
        <v>1</v>
      </c>
      <c r="K268" s="849">
        <v>4790</v>
      </c>
      <c r="L268" s="849">
        <v>1</v>
      </c>
      <c r="M268" s="849">
        <v>4790</v>
      </c>
      <c r="N268" s="849"/>
      <c r="O268" s="849"/>
      <c r="P268" s="837"/>
      <c r="Q268" s="850"/>
    </row>
    <row r="269" spans="1:17" ht="14.4" customHeight="1" x14ac:dyDescent="0.3">
      <c r="A269" s="831" t="s">
        <v>567</v>
      </c>
      <c r="B269" s="832" t="s">
        <v>3493</v>
      </c>
      <c r="C269" s="832" t="s">
        <v>3269</v>
      </c>
      <c r="D269" s="832" t="s">
        <v>3872</v>
      </c>
      <c r="E269" s="832" t="s">
        <v>3873</v>
      </c>
      <c r="F269" s="849">
        <v>1</v>
      </c>
      <c r="G269" s="849">
        <v>2639</v>
      </c>
      <c r="H269" s="849"/>
      <c r="I269" s="849">
        <v>2639</v>
      </c>
      <c r="J269" s="849"/>
      <c r="K269" s="849"/>
      <c r="L269" s="849"/>
      <c r="M269" s="849"/>
      <c r="N269" s="849">
        <v>1</v>
      </c>
      <c r="O269" s="849">
        <v>2751</v>
      </c>
      <c r="P269" s="837"/>
      <c r="Q269" s="850">
        <v>2751</v>
      </c>
    </row>
    <row r="270" spans="1:17" ht="14.4" customHeight="1" x14ac:dyDescent="0.3">
      <c r="A270" s="831" t="s">
        <v>567</v>
      </c>
      <c r="B270" s="832" t="s">
        <v>3493</v>
      </c>
      <c r="C270" s="832" t="s">
        <v>3269</v>
      </c>
      <c r="D270" s="832" t="s">
        <v>3874</v>
      </c>
      <c r="E270" s="832" t="s">
        <v>3875</v>
      </c>
      <c r="F270" s="849"/>
      <c r="G270" s="849"/>
      <c r="H270" s="849"/>
      <c r="I270" s="849"/>
      <c r="J270" s="849"/>
      <c r="K270" s="849"/>
      <c r="L270" s="849"/>
      <c r="M270" s="849"/>
      <c r="N270" s="849">
        <v>3</v>
      </c>
      <c r="O270" s="849">
        <v>7368</v>
      </c>
      <c r="P270" s="837"/>
      <c r="Q270" s="850">
        <v>2456</v>
      </c>
    </row>
    <row r="271" spans="1:17" ht="14.4" customHeight="1" x14ac:dyDescent="0.3">
      <c r="A271" s="831" t="s">
        <v>567</v>
      </c>
      <c r="B271" s="832" t="s">
        <v>3493</v>
      </c>
      <c r="C271" s="832" t="s">
        <v>3269</v>
      </c>
      <c r="D271" s="832" t="s">
        <v>3876</v>
      </c>
      <c r="E271" s="832" t="s">
        <v>3877</v>
      </c>
      <c r="F271" s="849"/>
      <c r="G271" s="849"/>
      <c r="H271" s="849"/>
      <c r="I271" s="849"/>
      <c r="J271" s="849"/>
      <c r="K271" s="849"/>
      <c r="L271" s="849"/>
      <c r="M271" s="849"/>
      <c r="N271" s="849">
        <v>1</v>
      </c>
      <c r="O271" s="849">
        <v>3963</v>
      </c>
      <c r="P271" s="837"/>
      <c r="Q271" s="850">
        <v>3963</v>
      </c>
    </row>
    <row r="272" spans="1:17" ht="14.4" customHeight="1" x14ac:dyDescent="0.3">
      <c r="A272" s="831" t="s">
        <v>567</v>
      </c>
      <c r="B272" s="832" t="s">
        <v>3493</v>
      </c>
      <c r="C272" s="832" t="s">
        <v>3269</v>
      </c>
      <c r="D272" s="832" t="s">
        <v>3878</v>
      </c>
      <c r="E272" s="832" t="s">
        <v>3879</v>
      </c>
      <c r="F272" s="849">
        <v>1</v>
      </c>
      <c r="G272" s="849">
        <v>393</v>
      </c>
      <c r="H272" s="849">
        <v>0.94927536231884058</v>
      </c>
      <c r="I272" s="849">
        <v>393</v>
      </c>
      <c r="J272" s="849">
        <v>1</v>
      </c>
      <c r="K272" s="849">
        <v>414</v>
      </c>
      <c r="L272" s="849">
        <v>1</v>
      </c>
      <c r="M272" s="849">
        <v>414</v>
      </c>
      <c r="N272" s="849"/>
      <c r="O272" s="849"/>
      <c r="P272" s="837"/>
      <c r="Q272" s="850"/>
    </row>
    <row r="273" spans="1:17" ht="14.4" customHeight="1" x14ac:dyDescent="0.3">
      <c r="A273" s="831" t="s">
        <v>567</v>
      </c>
      <c r="B273" s="832" t="s">
        <v>3493</v>
      </c>
      <c r="C273" s="832" t="s">
        <v>3269</v>
      </c>
      <c r="D273" s="832" t="s">
        <v>3880</v>
      </c>
      <c r="E273" s="832" t="s">
        <v>3881</v>
      </c>
      <c r="F273" s="849"/>
      <c r="G273" s="849"/>
      <c r="H273" s="849"/>
      <c r="I273" s="849"/>
      <c r="J273" s="849"/>
      <c r="K273" s="849"/>
      <c r="L273" s="849"/>
      <c r="M273" s="849"/>
      <c r="N273" s="849">
        <v>2</v>
      </c>
      <c r="O273" s="849">
        <v>4950</v>
      </c>
      <c r="P273" s="837"/>
      <c r="Q273" s="850">
        <v>2475</v>
      </c>
    </row>
    <row r="274" spans="1:17" ht="14.4" customHeight="1" x14ac:dyDescent="0.3">
      <c r="A274" s="831" t="s">
        <v>567</v>
      </c>
      <c r="B274" s="832" t="s">
        <v>3493</v>
      </c>
      <c r="C274" s="832" t="s">
        <v>3269</v>
      </c>
      <c r="D274" s="832" t="s">
        <v>3882</v>
      </c>
      <c r="E274" s="832" t="s">
        <v>3883</v>
      </c>
      <c r="F274" s="849"/>
      <c r="G274" s="849"/>
      <c r="H274" s="849"/>
      <c r="I274" s="849"/>
      <c r="J274" s="849"/>
      <c r="K274" s="849"/>
      <c r="L274" s="849"/>
      <c r="M274" s="849"/>
      <c r="N274" s="849">
        <v>1</v>
      </c>
      <c r="O274" s="849">
        <v>5237</v>
      </c>
      <c r="P274" s="837"/>
      <c r="Q274" s="850">
        <v>5237</v>
      </c>
    </row>
    <row r="275" spans="1:17" ht="14.4" customHeight="1" x14ac:dyDescent="0.3">
      <c r="A275" s="831" t="s">
        <v>567</v>
      </c>
      <c r="B275" s="832" t="s">
        <v>3493</v>
      </c>
      <c r="C275" s="832" t="s">
        <v>3269</v>
      </c>
      <c r="D275" s="832" t="s">
        <v>3884</v>
      </c>
      <c r="E275" s="832" t="s">
        <v>3885</v>
      </c>
      <c r="F275" s="849">
        <v>1</v>
      </c>
      <c r="G275" s="849">
        <v>511</v>
      </c>
      <c r="H275" s="849"/>
      <c r="I275" s="849">
        <v>511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" customHeight="1" x14ac:dyDescent="0.3">
      <c r="A276" s="831" t="s">
        <v>567</v>
      </c>
      <c r="B276" s="832" t="s">
        <v>3886</v>
      </c>
      <c r="C276" s="832" t="s">
        <v>3269</v>
      </c>
      <c r="D276" s="832" t="s">
        <v>3887</v>
      </c>
      <c r="E276" s="832" t="s">
        <v>3888</v>
      </c>
      <c r="F276" s="849"/>
      <c r="G276" s="849"/>
      <c r="H276" s="849"/>
      <c r="I276" s="849"/>
      <c r="J276" s="849">
        <v>3</v>
      </c>
      <c r="K276" s="849">
        <v>1116</v>
      </c>
      <c r="L276" s="849">
        <v>1</v>
      </c>
      <c r="M276" s="849">
        <v>372</v>
      </c>
      <c r="N276" s="849"/>
      <c r="O276" s="849"/>
      <c r="P276" s="837"/>
      <c r="Q276" s="850"/>
    </row>
    <row r="277" spans="1:17" ht="14.4" customHeight="1" x14ac:dyDescent="0.3">
      <c r="A277" s="831" t="s">
        <v>567</v>
      </c>
      <c r="B277" s="832" t="s">
        <v>3886</v>
      </c>
      <c r="C277" s="832" t="s">
        <v>3269</v>
      </c>
      <c r="D277" s="832" t="s">
        <v>3889</v>
      </c>
      <c r="E277" s="832" t="s">
        <v>3890</v>
      </c>
      <c r="F277" s="849"/>
      <c r="G277" s="849"/>
      <c r="H277" s="849"/>
      <c r="I277" s="849"/>
      <c r="J277" s="849">
        <v>3</v>
      </c>
      <c r="K277" s="849">
        <v>753</v>
      </c>
      <c r="L277" s="849">
        <v>1</v>
      </c>
      <c r="M277" s="849">
        <v>251</v>
      </c>
      <c r="N277" s="849"/>
      <c r="O277" s="849"/>
      <c r="P277" s="837"/>
      <c r="Q277" s="850"/>
    </row>
    <row r="278" spans="1:17" ht="14.4" customHeight="1" x14ac:dyDescent="0.3">
      <c r="A278" s="831" t="s">
        <v>567</v>
      </c>
      <c r="B278" s="832" t="s">
        <v>3886</v>
      </c>
      <c r="C278" s="832" t="s">
        <v>3269</v>
      </c>
      <c r="D278" s="832" t="s">
        <v>3891</v>
      </c>
      <c r="E278" s="832" t="s">
        <v>3892</v>
      </c>
      <c r="F278" s="849">
        <v>2</v>
      </c>
      <c r="G278" s="849">
        <v>838</v>
      </c>
      <c r="H278" s="849"/>
      <c r="I278" s="849">
        <v>419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" customHeight="1" x14ac:dyDescent="0.3">
      <c r="A279" s="831" t="s">
        <v>567</v>
      </c>
      <c r="B279" s="832" t="s">
        <v>3886</v>
      </c>
      <c r="C279" s="832" t="s">
        <v>3269</v>
      </c>
      <c r="D279" s="832" t="s">
        <v>3893</v>
      </c>
      <c r="E279" s="832" t="s">
        <v>3894</v>
      </c>
      <c r="F279" s="849"/>
      <c r="G279" s="849"/>
      <c r="H279" s="849"/>
      <c r="I279" s="849"/>
      <c r="J279" s="849">
        <v>3</v>
      </c>
      <c r="K279" s="849">
        <v>1152</v>
      </c>
      <c r="L279" s="849">
        <v>1</v>
      </c>
      <c r="M279" s="849">
        <v>384</v>
      </c>
      <c r="N279" s="849"/>
      <c r="O279" s="849"/>
      <c r="P279" s="837"/>
      <c r="Q279" s="850"/>
    </row>
    <row r="280" spans="1:17" ht="14.4" customHeight="1" x14ac:dyDescent="0.3">
      <c r="A280" s="831" t="s">
        <v>567</v>
      </c>
      <c r="B280" s="832" t="s">
        <v>3886</v>
      </c>
      <c r="C280" s="832" t="s">
        <v>3269</v>
      </c>
      <c r="D280" s="832" t="s">
        <v>3895</v>
      </c>
      <c r="E280" s="832" t="s">
        <v>3896</v>
      </c>
      <c r="F280" s="849"/>
      <c r="G280" s="849"/>
      <c r="H280" s="849"/>
      <c r="I280" s="849"/>
      <c r="J280" s="849">
        <v>3</v>
      </c>
      <c r="K280" s="849">
        <v>1167</v>
      </c>
      <c r="L280" s="849">
        <v>1</v>
      </c>
      <c r="M280" s="849">
        <v>389</v>
      </c>
      <c r="N280" s="849"/>
      <c r="O280" s="849"/>
      <c r="P280" s="837"/>
      <c r="Q280" s="850"/>
    </row>
    <row r="281" spans="1:17" ht="14.4" customHeight="1" x14ac:dyDescent="0.3">
      <c r="A281" s="831" t="s">
        <v>567</v>
      </c>
      <c r="B281" s="832" t="s">
        <v>3886</v>
      </c>
      <c r="C281" s="832" t="s">
        <v>3269</v>
      </c>
      <c r="D281" s="832" t="s">
        <v>3897</v>
      </c>
      <c r="E281" s="832" t="s">
        <v>3898</v>
      </c>
      <c r="F281" s="849"/>
      <c r="G281" s="849"/>
      <c r="H281" s="849"/>
      <c r="I281" s="849"/>
      <c r="J281" s="849">
        <v>1</v>
      </c>
      <c r="K281" s="849">
        <v>2281</v>
      </c>
      <c r="L281" s="849">
        <v>1</v>
      </c>
      <c r="M281" s="849">
        <v>2281</v>
      </c>
      <c r="N281" s="849"/>
      <c r="O281" s="849"/>
      <c r="P281" s="837"/>
      <c r="Q281" s="850"/>
    </row>
    <row r="282" spans="1:17" ht="14.4" customHeight="1" x14ac:dyDescent="0.3">
      <c r="A282" s="831" t="s">
        <v>567</v>
      </c>
      <c r="B282" s="832" t="s">
        <v>3886</v>
      </c>
      <c r="C282" s="832" t="s">
        <v>3269</v>
      </c>
      <c r="D282" s="832" t="s">
        <v>3899</v>
      </c>
      <c r="E282" s="832" t="s">
        <v>3900</v>
      </c>
      <c r="F282" s="849"/>
      <c r="G282" s="849"/>
      <c r="H282" s="849"/>
      <c r="I282" s="849"/>
      <c r="J282" s="849"/>
      <c r="K282" s="849"/>
      <c r="L282" s="849"/>
      <c r="M282" s="849"/>
      <c r="N282" s="849">
        <v>1</v>
      </c>
      <c r="O282" s="849">
        <v>406</v>
      </c>
      <c r="P282" s="837"/>
      <c r="Q282" s="850">
        <v>406</v>
      </c>
    </row>
    <row r="283" spans="1:17" ht="14.4" customHeight="1" x14ac:dyDescent="0.3">
      <c r="A283" s="831" t="s">
        <v>567</v>
      </c>
      <c r="B283" s="832" t="s">
        <v>3886</v>
      </c>
      <c r="C283" s="832" t="s">
        <v>3269</v>
      </c>
      <c r="D283" s="832" t="s">
        <v>3901</v>
      </c>
      <c r="E283" s="832" t="s">
        <v>3902</v>
      </c>
      <c r="F283" s="849"/>
      <c r="G283" s="849"/>
      <c r="H283" s="849"/>
      <c r="I283" s="849"/>
      <c r="J283" s="849">
        <v>5</v>
      </c>
      <c r="K283" s="849">
        <v>330</v>
      </c>
      <c r="L283" s="849">
        <v>1</v>
      </c>
      <c r="M283" s="849">
        <v>66</v>
      </c>
      <c r="N283" s="849"/>
      <c r="O283" s="849"/>
      <c r="P283" s="837"/>
      <c r="Q283" s="850"/>
    </row>
    <row r="284" spans="1:17" ht="14.4" customHeight="1" x14ac:dyDescent="0.3">
      <c r="A284" s="831" t="s">
        <v>567</v>
      </c>
      <c r="B284" s="832" t="s">
        <v>3886</v>
      </c>
      <c r="C284" s="832" t="s">
        <v>3269</v>
      </c>
      <c r="D284" s="832" t="s">
        <v>3903</v>
      </c>
      <c r="E284" s="832" t="s">
        <v>3904</v>
      </c>
      <c r="F284" s="849"/>
      <c r="G284" s="849"/>
      <c r="H284" s="849"/>
      <c r="I284" s="849"/>
      <c r="J284" s="849">
        <v>3</v>
      </c>
      <c r="K284" s="849">
        <v>339</v>
      </c>
      <c r="L284" s="849">
        <v>1</v>
      </c>
      <c r="M284" s="849">
        <v>113</v>
      </c>
      <c r="N284" s="849"/>
      <c r="O284" s="849"/>
      <c r="P284" s="837"/>
      <c r="Q284" s="850"/>
    </row>
    <row r="285" spans="1:17" ht="14.4" customHeight="1" x14ac:dyDescent="0.3">
      <c r="A285" s="831" t="s">
        <v>567</v>
      </c>
      <c r="B285" s="832" t="s">
        <v>3886</v>
      </c>
      <c r="C285" s="832" t="s">
        <v>3269</v>
      </c>
      <c r="D285" s="832" t="s">
        <v>3905</v>
      </c>
      <c r="E285" s="832" t="s">
        <v>3906</v>
      </c>
      <c r="F285" s="849">
        <v>1</v>
      </c>
      <c r="G285" s="849">
        <v>43</v>
      </c>
      <c r="H285" s="849"/>
      <c r="I285" s="849">
        <v>43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567</v>
      </c>
      <c r="B286" s="832" t="s">
        <v>3886</v>
      </c>
      <c r="C286" s="832" t="s">
        <v>3269</v>
      </c>
      <c r="D286" s="832" t="s">
        <v>3907</v>
      </c>
      <c r="E286" s="832" t="s">
        <v>3908</v>
      </c>
      <c r="F286" s="849">
        <v>1</v>
      </c>
      <c r="G286" s="849">
        <v>1447</v>
      </c>
      <c r="H286" s="849"/>
      <c r="I286" s="849">
        <v>1447</v>
      </c>
      <c r="J286" s="849"/>
      <c r="K286" s="849"/>
      <c r="L286" s="849"/>
      <c r="M286" s="849"/>
      <c r="N286" s="849"/>
      <c r="O286" s="849"/>
      <c r="P286" s="837"/>
      <c r="Q286" s="850"/>
    </row>
    <row r="287" spans="1:17" ht="14.4" customHeight="1" x14ac:dyDescent="0.3">
      <c r="A287" s="831" t="s">
        <v>3909</v>
      </c>
      <c r="B287" s="832" t="s">
        <v>3403</v>
      </c>
      <c r="C287" s="832" t="s">
        <v>3269</v>
      </c>
      <c r="D287" s="832" t="s">
        <v>3427</v>
      </c>
      <c r="E287" s="832" t="s">
        <v>3428</v>
      </c>
      <c r="F287" s="849">
        <v>1</v>
      </c>
      <c r="G287" s="849">
        <v>35</v>
      </c>
      <c r="H287" s="849"/>
      <c r="I287" s="849">
        <v>35</v>
      </c>
      <c r="J287" s="849"/>
      <c r="K287" s="849"/>
      <c r="L287" s="849"/>
      <c r="M287" s="849"/>
      <c r="N287" s="849"/>
      <c r="O287" s="849"/>
      <c r="P287" s="837"/>
      <c r="Q287" s="850"/>
    </row>
    <row r="288" spans="1:17" ht="14.4" customHeight="1" x14ac:dyDescent="0.3">
      <c r="A288" s="831" t="s">
        <v>3910</v>
      </c>
      <c r="B288" s="832" t="s">
        <v>3403</v>
      </c>
      <c r="C288" s="832" t="s">
        <v>3269</v>
      </c>
      <c r="D288" s="832" t="s">
        <v>3427</v>
      </c>
      <c r="E288" s="832" t="s">
        <v>3428</v>
      </c>
      <c r="F288" s="849">
        <v>1</v>
      </c>
      <c r="G288" s="849">
        <v>35</v>
      </c>
      <c r="H288" s="849"/>
      <c r="I288" s="849">
        <v>35</v>
      </c>
      <c r="J288" s="849"/>
      <c r="K288" s="849"/>
      <c r="L288" s="849"/>
      <c r="M288" s="849"/>
      <c r="N288" s="849"/>
      <c r="O288" s="849"/>
      <c r="P288" s="837"/>
      <c r="Q288" s="850"/>
    </row>
    <row r="289" spans="1:17" ht="14.4" customHeight="1" x14ac:dyDescent="0.3">
      <c r="A289" s="831" t="s">
        <v>3911</v>
      </c>
      <c r="B289" s="832" t="s">
        <v>3403</v>
      </c>
      <c r="C289" s="832" t="s">
        <v>3269</v>
      </c>
      <c r="D289" s="832" t="s">
        <v>3433</v>
      </c>
      <c r="E289" s="832" t="s">
        <v>3434</v>
      </c>
      <c r="F289" s="849">
        <v>2</v>
      </c>
      <c r="G289" s="849">
        <v>236</v>
      </c>
      <c r="H289" s="849"/>
      <c r="I289" s="849">
        <v>118</v>
      </c>
      <c r="J289" s="849"/>
      <c r="K289" s="849"/>
      <c r="L289" s="849"/>
      <c r="M289" s="849"/>
      <c r="N289" s="849">
        <v>4</v>
      </c>
      <c r="O289" s="849">
        <v>504</v>
      </c>
      <c r="P289" s="837"/>
      <c r="Q289" s="850">
        <v>126</v>
      </c>
    </row>
    <row r="290" spans="1:17" ht="14.4" customHeight="1" thickBot="1" x14ac:dyDescent="0.35">
      <c r="A290" s="839" t="s">
        <v>3911</v>
      </c>
      <c r="B290" s="840" t="s">
        <v>3403</v>
      </c>
      <c r="C290" s="840" t="s">
        <v>3269</v>
      </c>
      <c r="D290" s="840" t="s">
        <v>3340</v>
      </c>
      <c r="E290" s="840" t="s">
        <v>3341</v>
      </c>
      <c r="F290" s="851">
        <v>1</v>
      </c>
      <c r="G290" s="851">
        <v>33.33</v>
      </c>
      <c r="H290" s="851"/>
      <c r="I290" s="851">
        <v>33.33</v>
      </c>
      <c r="J290" s="851"/>
      <c r="K290" s="851"/>
      <c r="L290" s="851"/>
      <c r="M290" s="851"/>
      <c r="N290" s="851"/>
      <c r="O290" s="851"/>
      <c r="P290" s="845"/>
      <c r="Q290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329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2016</v>
      </c>
      <c r="D4" s="125">
        <v>2017</v>
      </c>
      <c r="E4" s="418" t="s">
        <v>281</v>
      </c>
      <c r="F4" s="419" t="s">
        <v>2</v>
      </c>
      <c r="G4" s="124">
        <v>2015</v>
      </c>
      <c r="H4" s="125">
        <v>2016</v>
      </c>
      <c r="I4" s="125">
        <v>2017</v>
      </c>
      <c r="J4" s="125" t="s">
        <v>281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292</v>
      </c>
      <c r="Q4" s="128" t="s">
        <v>293</v>
      </c>
    </row>
    <row r="5" spans="1:17" ht="14.4" hidden="1" customHeight="1" outlineLevel="1" x14ac:dyDescent="0.3">
      <c r="A5" s="440" t="s">
        <v>167</v>
      </c>
      <c r="B5" s="119">
        <v>566</v>
      </c>
      <c r="C5" s="114">
        <v>538.35500000000002</v>
      </c>
      <c r="D5" s="114">
        <v>515.80899999999997</v>
      </c>
      <c r="E5" s="424">
        <f>IF(OR(D5=0,B5=0),"",D5/B5)</f>
        <v>0.91132332155477025</v>
      </c>
      <c r="F5" s="129">
        <f>IF(OR(D5=0,C5=0),"",D5/C5)</f>
        <v>0.95812057099869041</v>
      </c>
      <c r="G5" s="130">
        <v>372</v>
      </c>
      <c r="H5" s="114">
        <v>367</v>
      </c>
      <c r="I5" s="114">
        <v>373</v>
      </c>
      <c r="J5" s="424">
        <f>IF(OR(I5=0,G5=0),"",I5/G5)</f>
        <v>1.0026881720430108</v>
      </c>
      <c r="K5" s="131">
        <f>IF(OR(I5=0,H5=0),"",I5/H5)</f>
        <v>1.0163487738419619</v>
      </c>
      <c r="L5" s="121"/>
      <c r="M5" s="121"/>
      <c r="N5" s="7">
        <f>D5-C5</f>
        <v>-22.546000000000049</v>
      </c>
      <c r="O5" s="8">
        <f>I5-H5</f>
        <v>6</v>
      </c>
      <c r="P5" s="7">
        <f>D5-B5</f>
        <v>-50.191000000000031</v>
      </c>
      <c r="Q5" s="8">
        <f>I5-G5</f>
        <v>1</v>
      </c>
    </row>
    <row r="6" spans="1:17" ht="14.4" hidden="1" customHeight="1" outlineLevel="1" x14ac:dyDescent="0.3">
      <c r="A6" s="441" t="s">
        <v>168</v>
      </c>
      <c r="B6" s="120">
        <v>99.644000000000005</v>
      </c>
      <c r="C6" s="113">
        <v>116.389</v>
      </c>
      <c r="D6" s="113">
        <v>97.117000000000004</v>
      </c>
      <c r="E6" s="424">
        <f t="shared" ref="E6:E12" si="0">IF(OR(D6=0,B6=0),"",D6/B6)</f>
        <v>0.9746397173939223</v>
      </c>
      <c r="F6" s="129">
        <f t="shared" ref="F6:F12" si="1">IF(OR(D6=0,C6=0),"",D6/C6)</f>
        <v>0.83441734184501981</v>
      </c>
      <c r="G6" s="133">
        <v>78</v>
      </c>
      <c r="H6" s="113">
        <v>76</v>
      </c>
      <c r="I6" s="113">
        <v>61</v>
      </c>
      <c r="J6" s="425">
        <f t="shared" ref="J6:J12" si="2">IF(OR(I6=0,G6=0),"",I6/G6)</f>
        <v>0.78205128205128205</v>
      </c>
      <c r="K6" s="134">
        <f t="shared" ref="K6:K12" si="3">IF(OR(I6=0,H6=0),"",I6/H6)</f>
        <v>0.80263157894736847</v>
      </c>
      <c r="L6" s="121"/>
      <c r="M6" s="121"/>
      <c r="N6" s="5">
        <f t="shared" ref="N6:N13" si="4">D6-C6</f>
        <v>-19.271999999999991</v>
      </c>
      <c r="O6" s="6">
        <f t="shared" ref="O6:O13" si="5">I6-H6</f>
        <v>-15</v>
      </c>
      <c r="P6" s="5">
        <f t="shared" ref="P6:P13" si="6">D6-B6</f>
        <v>-2.527000000000001</v>
      </c>
      <c r="Q6" s="6">
        <f t="shared" ref="Q6:Q13" si="7">I6-G6</f>
        <v>-17</v>
      </c>
    </row>
    <row r="7" spans="1:17" ht="14.4" hidden="1" customHeight="1" outlineLevel="1" x14ac:dyDescent="0.3">
      <c r="A7" s="441" t="s">
        <v>169</v>
      </c>
      <c r="B7" s="120">
        <v>318.10700000000003</v>
      </c>
      <c r="C7" s="113">
        <v>318.67700000000002</v>
      </c>
      <c r="D7" s="113">
        <v>296.58699999999999</v>
      </c>
      <c r="E7" s="424">
        <f t="shared" si="0"/>
        <v>0.93234980682600499</v>
      </c>
      <c r="F7" s="129">
        <f t="shared" si="1"/>
        <v>0.93068216407208548</v>
      </c>
      <c r="G7" s="133">
        <v>206</v>
      </c>
      <c r="H7" s="113">
        <v>205</v>
      </c>
      <c r="I7" s="113">
        <v>200</v>
      </c>
      <c r="J7" s="425">
        <f t="shared" si="2"/>
        <v>0.970873786407767</v>
      </c>
      <c r="K7" s="134">
        <f t="shared" si="3"/>
        <v>0.97560975609756095</v>
      </c>
      <c r="L7" s="121"/>
      <c r="M7" s="121"/>
      <c r="N7" s="5">
        <f t="shared" si="4"/>
        <v>-22.090000000000032</v>
      </c>
      <c r="O7" s="6">
        <f t="shared" si="5"/>
        <v>-5</v>
      </c>
      <c r="P7" s="5">
        <f t="shared" si="6"/>
        <v>-21.520000000000039</v>
      </c>
      <c r="Q7" s="6">
        <f t="shared" si="7"/>
        <v>-6</v>
      </c>
    </row>
    <row r="8" spans="1:17" ht="14.4" hidden="1" customHeight="1" outlineLevel="1" x14ac:dyDescent="0.3">
      <c r="A8" s="441" t="s">
        <v>170</v>
      </c>
      <c r="B8" s="120">
        <v>50.658999999999999</v>
      </c>
      <c r="C8" s="113">
        <v>31.268000000000001</v>
      </c>
      <c r="D8" s="113">
        <v>57.521000000000001</v>
      </c>
      <c r="E8" s="424">
        <f t="shared" si="0"/>
        <v>1.1354547069622378</v>
      </c>
      <c r="F8" s="129">
        <f t="shared" si="1"/>
        <v>1.839612383267238</v>
      </c>
      <c r="G8" s="133">
        <v>35</v>
      </c>
      <c r="H8" s="113">
        <v>26</v>
      </c>
      <c r="I8" s="113">
        <v>38</v>
      </c>
      <c r="J8" s="425">
        <f t="shared" si="2"/>
        <v>1.0857142857142856</v>
      </c>
      <c r="K8" s="134">
        <f t="shared" si="3"/>
        <v>1.4615384615384615</v>
      </c>
      <c r="L8" s="121"/>
      <c r="M8" s="121"/>
      <c r="N8" s="5">
        <f t="shared" si="4"/>
        <v>26.253</v>
      </c>
      <c r="O8" s="6">
        <f t="shared" si="5"/>
        <v>12</v>
      </c>
      <c r="P8" s="5">
        <f t="shared" si="6"/>
        <v>6.8620000000000019</v>
      </c>
      <c r="Q8" s="6">
        <f t="shared" si="7"/>
        <v>3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160.821</v>
      </c>
      <c r="C10" s="113">
        <v>167.59800000000001</v>
      </c>
      <c r="D10" s="113">
        <v>133.84800000000001</v>
      </c>
      <c r="E10" s="424">
        <f t="shared" si="0"/>
        <v>0.83227936650064371</v>
      </c>
      <c r="F10" s="129">
        <f t="shared" si="1"/>
        <v>0.79862528192460536</v>
      </c>
      <c r="G10" s="133">
        <v>107</v>
      </c>
      <c r="H10" s="113">
        <v>120</v>
      </c>
      <c r="I10" s="113">
        <v>94</v>
      </c>
      <c r="J10" s="425">
        <f t="shared" si="2"/>
        <v>0.87850467289719625</v>
      </c>
      <c r="K10" s="134">
        <f t="shared" si="3"/>
        <v>0.78333333333333333</v>
      </c>
      <c r="L10" s="121"/>
      <c r="M10" s="121"/>
      <c r="N10" s="5">
        <f t="shared" si="4"/>
        <v>-33.75</v>
      </c>
      <c r="O10" s="6">
        <f t="shared" si="5"/>
        <v>-26</v>
      </c>
      <c r="P10" s="5">
        <f t="shared" si="6"/>
        <v>-26.972999999999985</v>
      </c>
      <c r="Q10" s="6">
        <f t="shared" si="7"/>
        <v>-13</v>
      </c>
    </row>
    <row r="11" spans="1:17" ht="14.4" hidden="1" customHeight="1" outlineLevel="1" x14ac:dyDescent="0.3">
      <c r="A11" s="441" t="s">
        <v>173</v>
      </c>
      <c r="B11" s="120">
        <v>76.619</v>
      </c>
      <c r="C11" s="113">
        <v>57.384</v>
      </c>
      <c r="D11" s="113">
        <v>58.96</v>
      </c>
      <c r="E11" s="424">
        <f t="shared" si="0"/>
        <v>0.76952192015035437</v>
      </c>
      <c r="F11" s="129">
        <f t="shared" si="1"/>
        <v>1.027464101491705</v>
      </c>
      <c r="G11" s="133">
        <v>44</v>
      </c>
      <c r="H11" s="113">
        <v>38</v>
      </c>
      <c r="I11" s="113">
        <v>27</v>
      </c>
      <c r="J11" s="425">
        <f t="shared" si="2"/>
        <v>0.61363636363636365</v>
      </c>
      <c r="K11" s="134">
        <f t="shared" si="3"/>
        <v>0.71052631578947367</v>
      </c>
      <c r="L11" s="121"/>
      <c r="M11" s="121"/>
      <c r="N11" s="5">
        <f t="shared" si="4"/>
        <v>1.5760000000000005</v>
      </c>
      <c r="O11" s="6">
        <f t="shared" si="5"/>
        <v>-11</v>
      </c>
      <c r="P11" s="5">
        <f t="shared" si="6"/>
        <v>-17.658999999999999</v>
      </c>
      <c r="Q11" s="6">
        <f t="shared" si="7"/>
        <v>-17</v>
      </c>
    </row>
    <row r="12" spans="1:17" ht="14.4" hidden="1" customHeight="1" outlineLevel="1" thickBot="1" x14ac:dyDescent="0.35">
      <c r="A12" s="442" t="s">
        <v>208</v>
      </c>
      <c r="B12" s="238">
        <v>6.4989999999999997</v>
      </c>
      <c r="C12" s="239">
        <v>17.800999999999998</v>
      </c>
      <c r="D12" s="239">
        <v>14.364000000000001</v>
      </c>
      <c r="E12" s="424">
        <f t="shared" si="0"/>
        <v>2.2101861824896138</v>
      </c>
      <c r="F12" s="129">
        <f t="shared" si="1"/>
        <v>0.80692095949665765</v>
      </c>
      <c r="G12" s="241">
        <v>4</v>
      </c>
      <c r="H12" s="239">
        <v>8</v>
      </c>
      <c r="I12" s="239">
        <v>10</v>
      </c>
      <c r="J12" s="426">
        <f t="shared" si="2"/>
        <v>2.5</v>
      </c>
      <c r="K12" s="242">
        <f t="shared" si="3"/>
        <v>1.25</v>
      </c>
      <c r="L12" s="121"/>
      <c r="M12" s="121"/>
      <c r="N12" s="243">
        <f t="shared" si="4"/>
        <v>-3.4369999999999976</v>
      </c>
      <c r="O12" s="244">
        <f t="shared" si="5"/>
        <v>2</v>
      </c>
      <c r="P12" s="243">
        <f t="shared" si="6"/>
        <v>7.8650000000000011</v>
      </c>
      <c r="Q12" s="244">
        <f t="shared" si="7"/>
        <v>6</v>
      </c>
    </row>
    <row r="13" spans="1:17" ht="14.4" customHeight="1" collapsed="1" thickBot="1" x14ac:dyDescent="0.35">
      <c r="A13" s="117" t="s">
        <v>3</v>
      </c>
      <c r="B13" s="115">
        <f>SUM(B5:B12)</f>
        <v>1278.3489999999999</v>
      </c>
      <c r="C13" s="116">
        <f>SUM(C5:C12)</f>
        <v>1247.472</v>
      </c>
      <c r="D13" s="116">
        <f>SUM(D5:D12)</f>
        <v>1174.2059999999999</v>
      </c>
      <c r="E13" s="420">
        <f>IF(OR(D13=0,B13=0),0,D13/B13)</f>
        <v>0.91853320180952147</v>
      </c>
      <c r="F13" s="135">
        <f>IF(OR(D13=0,C13=0),0,D13/C13)</f>
        <v>0.94126842125514631</v>
      </c>
      <c r="G13" s="136">
        <f>SUM(G5:G12)</f>
        <v>846</v>
      </c>
      <c r="H13" s="116">
        <f>SUM(H5:H12)</f>
        <v>840</v>
      </c>
      <c r="I13" s="116">
        <f>SUM(I5:I12)</f>
        <v>803</v>
      </c>
      <c r="J13" s="420">
        <f>IF(OR(I13=0,G13=0),0,I13/G13)</f>
        <v>0.94917257683215128</v>
      </c>
      <c r="K13" s="137">
        <f>IF(OR(I13=0,H13=0),0,I13/H13)</f>
        <v>0.955952380952381</v>
      </c>
      <c r="L13" s="121"/>
      <c r="M13" s="121"/>
      <c r="N13" s="127">
        <f t="shared" si="4"/>
        <v>-73.266000000000076</v>
      </c>
      <c r="O13" s="138">
        <f t="shared" si="5"/>
        <v>-37</v>
      </c>
      <c r="P13" s="127">
        <f t="shared" si="6"/>
        <v>-104.14300000000003</v>
      </c>
      <c r="Q13" s="138">
        <f t="shared" si="7"/>
        <v>-43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282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2016</v>
      </c>
      <c r="D17" s="141">
        <v>2017</v>
      </c>
      <c r="E17" s="141" t="s">
        <v>281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281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292</v>
      </c>
      <c r="Q17" s="144" t="s">
        <v>293</v>
      </c>
    </row>
    <row r="18" spans="1:17" ht="14.4" hidden="1" customHeight="1" outlineLevel="1" x14ac:dyDescent="0.3">
      <c r="A18" s="440" t="s">
        <v>167</v>
      </c>
      <c r="B18" s="119">
        <v>566</v>
      </c>
      <c r="C18" s="114">
        <v>538.35500000000002</v>
      </c>
      <c r="D18" s="114">
        <v>515.80899999999997</v>
      </c>
      <c r="E18" s="424">
        <f>IF(OR(D18=0,B18=0),"",D18/B18)</f>
        <v>0.91132332155477025</v>
      </c>
      <c r="F18" s="129">
        <f>IF(OR(D18=0,C18=0),"",D18/C18)</f>
        <v>0.95812057099869041</v>
      </c>
      <c r="G18" s="119">
        <v>372</v>
      </c>
      <c r="H18" s="114">
        <v>367</v>
      </c>
      <c r="I18" s="114">
        <v>373</v>
      </c>
      <c r="J18" s="424">
        <f>IF(OR(I18=0,G18=0),"",I18/G18)</f>
        <v>1.0026881720430108</v>
      </c>
      <c r="K18" s="131">
        <f>IF(OR(I18=0,H18=0),"",I18/H18)</f>
        <v>1.0163487738419619</v>
      </c>
      <c r="L18" s="659">
        <v>0.91871999999999998</v>
      </c>
      <c r="M18" s="660"/>
      <c r="N18" s="145">
        <f t="shared" ref="N18:N26" si="8">D18-C18</f>
        <v>-22.546000000000049</v>
      </c>
      <c r="O18" s="146">
        <f t="shared" ref="O18:O26" si="9">I18-H18</f>
        <v>6</v>
      </c>
      <c r="P18" s="145">
        <f t="shared" ref="P18:P26" si="10">D18-B18</f>
        <v>-50.191000000000031</v>
      </c>
      <c r="Q18" s="146">
        <f t="shared" ref="Q18:Q26" si="11">I18-G18</f>
        <v>1</v>
      </c>
    </row>
    <row r="19" spans="1:17" ht="14.4" hidden="1" customHeight="1" outlineLevel="1" x14ac:dyDescent="0.3">
      <c r="A19" s="441" t="s">
        <v>168</v>
      </c>
      <c r="B19" s="120">
        <v>99.644000000000005</v>
      </c>
      <c r="C19" s="113">
        <v>116.389</v>
      </c>
      <c r="D19" s="113">
        <v>97.117000000000004</v>
      </c>
      <c r="E19" s="425">
        <f t="shared" ref="E19:E25" si="12">IF(OR(D19=0,B19=0),"",D19/B19)</f>
        <v>0.9746397173939223</v>
      </c>
      <c r="F19" s="132">
        <f t="shared" ref="F19:F25" si="13">IF(OR(D19=0,C19=0),"",D19/C19)</f>
        <v>0.83441734184501981</v>
      </c>
      <c r="G19" s="120">
        <v>78</v>
      </c>
      <c r="H19" s="113">
        <v>76</v>
      </c>
      <c r="I19" s="113">
        <v>61</v>
      </c>
      <c r="J19" s="425">
        <f t="shared" ref="J19:J25" si="14">IF(OR(I19=0,G19=0),"",I19/G19)</f>
        <v>0.78205128205128205</v>
      </c>
      <c r="K19" s="134">
        <f t="shared" ref="K19:K25" si="15">IF(OR(I19=0,H19=0),"",I19/H19)</f>
        <v>0.80263157894736847</v>
      </c>
      <c r="L19" s="659">
        <v>0.99456</v>
      </c>
      <c r="M19" s="660"/>
      <c r="N19" s="147">
        <f t="shared" si="8"/>
        <v>-19.271999999999991</v>
      </c>
      <c r="O19" s="148">
        <f t="shared" si="9"/>
        <v>-15</v>
      </c>
      <c r="P19" s="147">
        <f t="shared" si="10"/>
        <v>-2.527000000000001</v>
      </c>
      <c r="Q19" s="148">
        <f t="shared" si="11"/>
        <v>-17</v>
      </c>
    </row>
    <row r="20" spans="1:17" ht="14.4" hidden="1" customHeight="1" outlineLevel="1" x14ac:dyDescent="0.3">
      <c r="A20" s="441" t="s">
        <v>169</v>
      </c>
      <c r="B20" s="120">
        <v>318.10700000000003</v>
      </c>
      <c r="C20" s="113">
        <v>318.67700000000002</v>
      </c>
      <c r="D20" s="113">
        <v>296.58699999999999</v>
      </c>
      <c r="E20" s="425">
        <f t="shared" si="12"/>
        <v>0.93234980682600499</v>
      </c>
      <c r="F20" s="132">
        <f t="shared" si="13"/>
        <v>0.93068216407208548</v>
      </c>
      <c r="G20" s="120">
        <v>206</v>
      </c>
      <c r="H20" s="113">
        <v>205</v>
      </c>
      <c r="I20" s="113">
        <v>200</v>
      </c>
      <c r="J20" s="425">
        <f t="shared" si="14"/>
        <v>0.970873786407767</v>
      </c>
      <c r="K20" s="134">
        <f t="shared" si="15"/>
        <v>0.97560975609756095</v>
      </c>
      <c r="L20" s="659">
        <v>0.96671999999999991</v>
      </c>
      <c r="M20" s="660"/>
      <c r="N20" s="147">
        <f t="shared" si="8"/>
        <v>-22.090000000000032</v>
      </c>
      <c r="O20" s="148">
        <f t="shared" si="9"/>
        <v>-5</v>
      </c>
      <c r="P20" s="147">
        <f t="shared" si="10"/>
        <v>-21.520000000000039</v>
      </c>
      <c r="Q20" s="148">
        <f t="shared" si="11"/>
        <v>-6</v>
      </c>
    </row>
    <row r="21" spans="1:17" ht="14.4" hidden="1" customHeight="1" outlineLevel="1" x14ac:dyDescent="0.3">
      <c r="A21" s="441" t="s">
        <v>170</v>
      </c>
      <c r="B21" s="120">
        <v>50.658999999999999</v>
      </c>
      <c r="C21" s="113">
        <v>31.268000000000001</v>
      </c>
      <c r="D21" s="113">
        <v>57.521000000000001</v>
      </c>
      <c r="E21" s="425">
        <f t="shared" si="12"/>
        <v>1.1354547069622378</v>
      </c>
      <c r="F21" s="132">
        <f t="shared" si="13"/>
        <v>1.839612383267238</v>
      </c>
      <c r="G21" s="120">
        <v>35</v>
      </c>
      <c r="H21" s="113">
        <v>26</v>
      </c>
      <c r="I21" s="113">
        <v>38</v>
      </c>
      <c r="J21" s="425">
        <f t="shared" si="14"/>
        <v>1.0857142857142856</v>
      </c>
      <c r="K21" s="134">
        <f t="shared" si="15"/>
        <v>1.4615384615384615</v>
      </c>
      <c r="L21" s="659">
        <v>1.11744</v>
      </c>
      <c r="M21" s="660"/>
      <c r="N21" s="147">
        <f t="shared" si="8"/>
        <v>26.253</v>
      </c>
      <c r="O21" s="148">
        <f t="shared" si="9"/>
        <v>12</v>
      </c>
      <c r="P21" s="147">
        <f t="shared" si="10"/>
        <v>6.8620000000000019</v>
      </c>
      <c r="Q21" s="148">
        <f t="shared" si="11"/>
        <v>3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160.821</v>
      </c>
      <c r="C23" s="113">
        <v>167.59800000000001</v>
      </c>
      <c r="D23" s="113">
        <v>133.84800000000001</v>
      </c>
      <c r="E23" s="425">
        <f t="shared" si="12"/>
        <v>0.83227936650064371</v>
      </c>
      <c r="F23" s="132">
        <f t="shared" si="13"/>
        <v>0.79862528192460536</v>
      </c>
      <c r="G23" s="120">
        <v>107</v>
      </c>
      <c r="H23" s="113">
        <v>120</v>
      </c>
      <c r="I23" s="113">
        <v>94</v>
      </c>
      <c r="J23" s="425">
        <f t="shared" si="14"/>
        <v>0.87850467289719625</v>
      </c>
      <c r="K23" s="134">
        <f t="shared" si="15"/>
        <v>0.78333333333333333</v>
      </c>
      <c r="L23" s="659">
        <v>0.98495999999999995</v>
      </c>
      <c r="M23" s="660"/>
      <c r="N23" s="147">
        <f t="shared" si="8"/>
        <v>-33.75</v>
      </c>
      <c r="O23" s="148">
        <f t="shared" si="9"/>
        <v>-26</v>
      </c>
      <c r="P23" s="147">
        <f t="shared" si="10"/>
        <v>-26.972999999999985</v>
      </c>
      <c r="Q23" s="148">
        <f t="shared" si="11"/>
        <v>-13</v>
      </c>
    </row>
    <row r="24" spans="1:17" ht="14.4" hidden="1" customHeight="1" outlineLevel="1" x14ac:dyDescent="0.3">
      <c r="A24" s="441" t="s">
        <v>173</v>
      </c>
      <c r="B24" s="120">
        <v>76.619</v>
      </c>
      <c r="C24" s="113">
        <v>57.384</v>
      </c>
      <c r="D24" s="113">
        <v>58.96</v>
      </c>
      <c r="E24" s="425">
        <f t="shared" si="12"/>
        <v>0.76952192015035437</v>
      </c>
      <c r="F24" s="132">
        <f t="shared" si="13"/>
        <v>1.027464101491705</v>
      </c>
      <c r="G24" s="120">
        <v>44</v>
      </c>
      <c r="H24" s="113">
        <v>38</v>
      </c>
      <c r="I24" s="113">
        <v>27</v>
      </c>
      <c r="J24" s="425">
        <f t="shared" si="14"/>
        <v>0.61363636363636365</v>
      </c>
      <c r="K24" s="134">
        <f t="shared" si="15"/>
        <v>0.71052631578947367</v>
      </c>
      <c r="L24" s="659">
        <v>1.0147199999999998</v>
      </c>
      <c r="M24" s="660"/>
      <c r="N24" s="147">
        <f t="shared" si="8"/>
        <v>1.5760000000000005</v>
      </c>
      <c r="O24" s="148">
        <f t="shared" si="9"/>
        <v>-11</v>
      </c>
      <c r="P24" s="147">
        <f t="shared" si="10"/>
        <v>-17.658999999999999</v>
      </c>
      <c r="Q24" s="148">
        <f t="shared" si="11"/>
        <v>-17</v>
      </c>
    </row>
    <row r="25" spans="1:17" ht="14.4" hidden="1" customHeight="1" outlineLevel="1" thickBot="1" x14ac:dyDescent="0.35">
      <c r="A25" s="442" t="s">
        <v>208</v>
      </c>
      <c r="B25" s="238">
        <v>6.4989999999999997</v>
      </c>
      <c r="C25" s="239">
        <v>17.800999999999998</v>
      </c>
      <c r="D25" s="239">
        <v>14.364000000000001</v>
      </c>
      <c r="E25" s="426">
        <f t="shared" si="12"/>
        <v>2.2101861824896138</v>
      </c>
      <c r="F25" s="240">
        <f t="shared" si="13"/>
        <v>0.80692095949665765</v>
      </c>
      <c r="G25" s="238">
        <v>4</v>
      </c>
      <c r="H25" s="239">
        <v>8</v>
      </c>
      <c r="I25" s="239">
        <v>10</v>
      </c>
      <c r="J25" s="426">
        <f t="shared" si="14"/>
        <v>2.5</v>
      </c>
      <c r="K25" s="242">
        <f t="shared" si="15"/>
        <v>1.25</v>
      </c>
      <c r="L25" s="356"/>
      <c r="M25" s="357"/>
      <c r="N25" s="245">
        <f t="shared" si="8"/>
        <v>-3.4369999999999976</v>
      </c>
      <c r="O25" s="246">
        <f t="shared" si="9"/>
        <v>2</v>
      </c>
      <c r="P25" s="245">
        <f t="shared" si="10"/>
        <v>7.8650000000000011</v>
      </c>
      <c r="Q25" s="246">
        <f t="shared" si="11"/>
        <v>6</v>
      </c>
    </row>
    <row r="26" spans="1:17" ht="14.4" customHeight="1" collapsed="1" thickBot="1" x14ac:dyDescent="0.35">
      <c r="A26" s="445" t="s">
        <v>3</v>
      </c>
      <c r="B26" s="149">
        <f>SUM(B18:B25)</f>
        <v>1278.3489999999999</v>
      </c>
      <c r="C26" s="150">
        <f>SUM(C18:C25)</f>
        <v>1247.472</v>
      </c>
      <c r="D26" s="150">
        <f>SUM(D18:D25)</f>
        <v>1174.2059999999999</v>
      </c>
      <c r="E26" s="421">
        <f>IF(OR(D26=0,B26=0),0,D26/B26)</f>
        <v>0.91853320180952147</v>
      </c>
      <c r="F26" s="151">
        <f>IF(OR(D26=0,C26=0),0,D26/C26)</f>
        <v>0.94126842125514631</v>
      </c>
      <c r="G26" s="149">
        <f>SUM(G18:G25)</f>
        <v>846</v>
      </c>
      <c r="H26" s="150">
        <f>SUM(H18:H25)</f>
        <v>840</v>
      </c>
      <c r="I26" s="150">
        <f>SUM(I18:I25)</f>
        <v>803</v>
      </c>
      <c r="J26" s="421">
        <f>IF(OR(I26=0,G26=0),0,I26/G26)</f>
        <v>0.94917257683215128</v>
      </c>
      <c r="K26" s="152">
        <f>IF(OR(I26=0,H26=0),0,I26/H26)</f>
        <v>0.955952380952381</v>
      </c>
      <c r="L26" s="121"/>
      <c r="M26" s="121"/>
      <c r="N26" s="143">
        <f t="shared" si="8"/>
        <v>-73.266000000000076</v>
      </c>
      <c r="O26" s="153">
        <f t="shared" si="9"/>
        <v>-37</v>
      </c>
      <c r="P26" s="143">
        <f t="shared" si="10"/>
        <v>-104.14300000000003</v>
      </c>
      <c r="Q26" s="153">
        <f t="shared" si="11"/>
        <v>-43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283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2016</v>
      </c>
      <c r="D30" s="158">
        <v>2017</v>
      </c>
      <c r="E30" s="158" t="s">
        <v>281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281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292</v>
      </c>
      <c r="Q30" s="161" t="s">
        <v>293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284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2016</v>
      </c>
      <c r="D43" s="408">
        <v>2017</v>
      </c>
      <c r="E43" s="408" t="s">
        <v>281</v>
      </c>
      <c r="F43" s="409" t="s">
        <v>2</v>
      </c>
      <c r="G43" s="408">
        <v>2015</v>
      </c>
      <c r="H43" s="408">
        <v>2016</v>
      </c>
      <c r="I43" s="408">
        <v>2017</v>
      </c>
      <c r="J43" s="408" t="s">
        <v>281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292</v>
      </c>
      <c r="Q43" s="417" t="s">
        <v>293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280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276</v>
      </c>
    </row>
    <row r="56" spans="1:17" ht="14.4" customHeight="1" x14ac:dyDescent="0.25">
      <c r="A56" s="386" t="s">
        <v>277</v>
      </c>
    </row>
    <row r="57" spans="1:17" ht="14.4" customHeight="1" x14ac:dyDescent="0.25">
      <c r="A57" s="385" t="s">
        <v>278</v>
      </c>
    </row>
    <row r="58" spans="1:17" ht="14.4" customHeight="1" x14ac:dyDescent="0.25">
      <c r="A58" s="386" t="s">
        <v>287</v>
      </c>
    </row>
    <row r="59" spans="1:17" ht="14.4" customHeight="1" x14ac:dyDescent="0.25">
      <c r="A59" s="386" t="s">
        <v>288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329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375</v>
      </c>
      <c r="C33" s="199">
        <v>283</v>
      </c>
      <c r="D33" s="84">
        <f>IF(C33="","",C33-B33)</f>
        <v>-92</v>
      </c>
      <c r="E33" s="85">
        <f>IF(C33="","",C33/B33)</f>
        <v>0.75466666666666671</v>
      </c>
      <c r="F33" s="86">
        <v>22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780</v>
      </c>
      <c r="C34" s="200">
        <v>644</v>
      </c>
      <c r="D34" s="87">
        <f t="shared" ref="D34:D45" si="0">IF(C34="","",C34-B34)</f>
        <v>-136</v>
      </c>
      <c r="E34" s="88">
        <f t="shared" ref="E34:E45" si="1">IF(C34="","",C34/B34)</f>
        <v>0.82564102564102559</v>
      </c>
      <c r="F34" s="89">
        <v>82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1203</v>
      </c>
      <c r="C35" s="200">
        <v>998</v>
      </c>
      <c r="D35" s="87">
        <f t="shared" si="0"/>
        <v>-205</v>
      </c>
      <c r="E35" s="88">
        <f t="shared" si="1"/>
        <v>0.82959268495428096</v>
      </c>
      <c r="F35" s="89">
        <v>121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1711</v>
      </c>
      <c r="C36" s="200">
        <v>1482</v>
      </c>
      <c r="D36" s="87">
        <f t="shared" si="0"/>
        <v>-229</v>
      </c>
      <c r="E36" s="88">
        <f t="shared" si="1"/>
        <v>0.86616014026884858</v>
      </c>
      <c r="F36" s="89">
        <v>214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2173</v>
      </c>
      <c r="C37" s="200">
        <v>1877</v>
      </c>
      <c r="D37" s="87">
        <f t="shared" si="0"/>
        <v>-296</v>
      </c>
      <c r="E37" s="88">
        <f t="shared" si="1"/>
        <v>0.86378278877128389</v>
      </c>
      <c r="F37" s="89">
        <v>257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2708</v>
      </c>
      <c r="C38" s="200">
        <v>2271</v>
      </c>
      <c r="D38" s="87">
        <f t="shared" si="0"/>
        <v>-437</v>
      </c>
      <c r="E38" s="88">
        <f t="shared" si="1"/>
        <v>0.83862629246676512</v>
      </c>
      <c r="F38" s="89">
        <v>290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2874</v>
      </c>
      <c r="C39" s="200">
        <v>2415</v>
      </c>
      <c r="D39" s="87">
        <f t="shared" si="0"/>
        <v>-459</v>
      </c>
      <c r="E39" s="88">
        <f t="shared" si="1"/>
        <v>0.84029227557411279</v>
      </c>
      <c r="F39" s="89">
        <v>314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2865</v>
      </c>
      <c r="C40" s="200">
        <v>2413</v>
      </c>
      <c r="D40" s="87">
        <f t="shared" si="0"/>
        <v>-452</v>
      </c>
      <c r="E40" s="88">
        <f t="shared" si="1"/>
        <v>0.8422338568935428</v>
      </c>
      <c r="F40" s="89">
        <v>314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3170</v>
      </c>
      <c r="C41" s="200">
        <v>2628</v>
      </c>
      <c r="D41" s="87">
        <f t="shared" si="0"/>
        <v>-542</v>
      </c>
      <c r="E41" s="88">
        <f t="shared" si="1"/>
        <v>0.82902208201892746</v>
      </c>
      <c r="F41" s="89">
        <v>328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3625</v>
      </c>
      <c r="C42" s="200">
        <v>3003</v>
      </c>
      <c r="D42" s="87">
        <f t="shared" si="0"/>
        <v>-622</v>
      </c>
      <c r="E42" s="88">
        <f t="shared" si="1"/>
        <v>0.82841379310344831</v>
      </c>
      <c r="F42" s="89">
        <v>392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>
        <v>4120</v>
      </c>
      <c r="C43" s="200">
        <v>3402</v>
      </c>
      <c r="D43" s="87">
        <f t="shared" si="0"/>
        <v>-718</v>
      </c>
      <c r="E43" s="88">
        <f t="shared" si="1"/>
        <v>0.82572815533980581</v>
      </c>
      <c r="F43" s="89">
        <v>452</v>
      </c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>
        <v>4505</v>
      </c>
      <c r="C44" s="200">
        <v>3679</v>
      </c>
      <c r="D44" s="87">
        <f t="shared" si="0"/>
        <v>-826</v>
      </c>
      <c r="E44" s="88">
        <f t="shared" si="1"/>
        <v>0.81664816870144286</v>
      </c>
      <c r="F44" s="89">
        <v>481</v>
      </c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9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4077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2016</v>
      </c>
      <c r="F3" s="688"/>
      <c r="G3" s="689"/>
      <c r="H3" s="687">
        <v>2017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295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67" t="s">
        <v>3913</v>
      </c>
      <c r="B5" s="968">
        <v>2</v>
      </c>
      <c r="C5" s="969">
        <v>14.76</v>
      </c>
      <c r="D5" s="970">
        <v>20</v>
      </c>
      <c r="E5" s="971"/>
      <c r="F5" s="972"/>
      <c r="G5" s="973"/>
      <c r="H5" s="974">
        <v>1</v>
      </c>
      <c r="I5" s="975">
        <v>7.21</v>
      </c>
      <c r="J5" s="976">
        <v>24</v>
      </c>
      <c r="K5" s="977">
        <v>7.09</v>
      </c>
      <c r="L5" s="978">
        <v>5</v>
      </c>
      <c r="M5" s="978">
        <v>45</v>
      </c>
      <c r="N5" s="979">
        <v>15</v>
      </c>
      <c r="O5" s="978" t="s">
        <v>3914</v>
      </c>
      <c r="P5" s="980" t="s">
        <v>3915</v>
      </c>
      <c r="Q5" s="981">
        <f>H5-B5</f>
        <v>-1</v>
      </c>
      <c r="R5" s="994">
        <f>I5-C5</f>
        <v>-7.55</v>
      </c>
      <c r="S5" s="981">
        <f>H5-E5</f>
        <v>1</v>
      </c>
      <c r="T5" s="994">
        <f>I5-F5</f>
        <v>7.21</v>
      </c>
      <c r="U5" s="1008">
        <v>15</v>
      </c>
      <c r="V5" s="968">
        <v>24</v>
      </c>
      <c r="W5" s="968">
        <v>9</v>
      </c>
      <c r="X5" s="1009">
        <v>1.6</v>
      </c>
      <c r="Y5" s="1010">
        <v>9</v>
      </c>
    </row>
    <row r="6" spans="1:25" ht="14.4" customHeight="1" x14ac:dyDescent="0.3">
      <c r="A6" s="965" t="s">
        <v>3916</v>
      </c>
      <c r="B6" s="951"/>
      <c r="C6" s="952"/>
      <c r="D6" s="945"/>
      <c r="E6" s="953">
        <v>1</v>
      </c>
      <c r="F6" s="954">
        <v>9.6</v>
      </c>
      <c r="G6" s="920">
        <v>36</v>
      </c>
      <c r="H6" s="955">
        <v>1</v>
      </c>
      <c r="I6" s="956">
        <v>9.02</v>
      </c>
      <c r="J6" s="921">
        <v>26</v>
      </c>
      <c r="K6" s="957">
        <v>7.77</v>
      </c>
      <c r="L6" s="958">
        <v>5</v>
      </c>
      <c r="M6" s="958">
        <v>45</v>
      </c>
      <c r="N6" s="959">
        <v>15</v>
      </c>
      <c r="O6" s="958" t="s">
        <v>3914</v>
      </c>
      <c r="P6" s="960" t="s">
        <v>3917</v>
      </c>
      <c r="Q6" s="961">
        <f t="shared" ref="Q6:R69" si="0">H6-B6</f>
        <v>1</v>
      </c>
      <c r="R6" s="995">
        <f t="shared" si="0"/>
        <v>9.02</v>
      </c>
      <c r="S6" s="961">
        <f t="shared" ref="S6:S69" si="1">H6-E6</f>
        <v>0</v>
      </c>
      <c r="T6" s="995">
        <f t="shared" ref="T6:T69" si="2">I6-F6</f>
        <v>-0.58000000000000007</v>
      </c>
      <c r="U6" s="1006">
        <v>15</v>
      </c>
      <c r="V6" s="951">
        <v>26</v>
      </c>
      <c r="W6" s="951">
        <v>11</v>
      </c>
      <c r="X6" s="1004">
        <v>1.7333333333333334</v>
      </c>
      <c r="Y6" s="1000">
        <v>11</v>
      </c>
    </row>
    <row r="7" spans="1:25" ht="14.4" customHeight="1" x14ac:dyDescent="0.3">
      <c r="A7" s="964" t="s">
        <v>3918</v>
      </c>
      <c r="B7" s="940">
        <v>1</v>
      </c>
      <c r="C7" s="941">
        <v>12.38</v>
      </c>
      <c r="D7" s="942">
        <v>53</v>
      </c>
      <c r="E7" s="943"/>
      <c r="F7" s="911"/>
      <c r="G7" s="912"/>
      <c r="H7" s="913"/>
      <c r="I7" s="914"/>
      <c r="J7" s="922"/>
      <c r="K7" s="916">
        <v>12.38</v>
      </c>
      <c r="L7" s="917">
        <v>5</v>
      </c>
      <c r="M7" s="917">
        <v>60</v>
      </c>
      <c r="N7" s="918">
        <v>20</v>
      </c>
      <c r="O7" s="917" t="s">
        <v>3914</v>
      </c>
      <c r="P7" s="944" t="s">
        <v>3919</v>
      </c>
      <c r="Q7" s="919">
        <f t="shared" si="0"/>
        <v>-1</v>
      </c>
      <c r="R7" s="996">
        <f t="shared" si="0"/>
        <v>-12.38</v>
      </c>
      <c r="S7" s="919">
        <f t="shared" si="1"/>
        <v>0</v>
      </c>
      <c r="T7" s="996">
        <f t="shared" si="2"/>
        <v>0</v>
      </c>
      <c r="U7" s="1005" t="s">
        <v>569</v>
      </c>
      <c r="V7" s="940" t="s">
        <v>569</v>
      </c>
      <c r="W7" s="940" t="s">
        <v>569</v>
      </c>
      <c r="X7" s="1002" t="s">
        <v>569</v>
      </c>
      <c r="Y7" s="999"/>
    </row>
    <row r="8" spans="1:25" ht="14.4" customHeight="1" x14ac:dyDescent="0.3">
      <c r="A8" s="965" t="s">
        <v>3920</v>
      </c>
      <c r="B8" s="951"/>
      <c r="C8" s="952"/>
      <c r="D8" s="945"/>
      <c r="E8" s="953"/>
      <c r="F8" s="954"/>
      <c r="G8" s="920"/>
      <c r="H8" s="955">
        <v>1</v>
      </c>
      <c r="I8" s="956">
        <v>12.38</v>
      </c>
      <c r="J8" s="923">
        <v>19</v>
      </c>
      <c r="K8" s="957">
        <v>12.38</v>
      </c>
      <c r="L8" s="958">
        <v>5</v>
      </c>
      <c r="M8" s="958">
        <v>60</v>
      </c>
      <c r="N8" s="959">
        <v>20</v>
      </c>
      <c r="O8" s="958" t="s">
        <v>3914</v>
      </c>
      <c r="P8" s="960" t="s">
        <v>3919</v>
      </c>
      <c r="Q8" s="961">
        <f t="shared" si="0"/>
        <v>1</v>
      </c>
      <c r="R8" s="995">
        <f t="shared" si="0"/>
        <v>12.38</v>
      </c>
      <c r="S8" s="961">
        <f t="shared" si="1"/>
        <v>1</v>
      </c>
      <c r="T8" s="995">
        <f t="shared" si="2"/>
        <v>12.38</v>
      </c>
      <c r="U8" s="1006">
        <v>20</v>
      </c>
      <c r="V8" s="951">
        <v>19</v>
      </c>
      <c r="W8" s="951">
        <v>-1</v>
      </c>
      <c r="X8" s="1004">
        <v>0.95</v>
      </c>
      <c r="Y8" s="1000"/>
    </row>
    <row r="9" spans="1:25" ht="14.4" customHeight="1" x14ac:dyDescent="0.3">
      <c r="A9" s="966" t="s">
        <v>3921</v>
      </c>
      <c r="B9" s="946"/>
      <c r="C9" s="947"/>
      <c r="D9" s="948"/>
      <c r="E9" s="949">
        <v>1</v>
      </c>
      <c r="F9" s="924">
        <v>1.24</v>
      </c>
      <c r="G9" s="925">
        <v>4</v>
      </c>
      <c r="H9" s="926"/>
      <c r="I9" s="927"/>
      <c r="J9" s="928"/>
      <c r="K9" s="929">
        <v>1.24</v>
      </c>
      <c r="L9" s="930">
        <v>2</v>
      </c>
      <c r="M9" s="930">
        <v>18</v>
      </c>
      <c r="N9" s="931">
        <v>6</v>
      </c>
      <c r="O9" s="930" t="s">
        <v>3914</v>
      </c>
      <c r="P9" s="950" t="s">
        <v>3922</v>
      </c>
      <c r="Q9" s="932">
        <f t="shared" si="0"/>
        <v>0</v>
      </c>
      <c r="R9" s="997">
        <f t="shared" si="0"/>
        <v>0</v>
      </c>
      <c r="S9" s="932">
        <f t="shared" si="1"/>
        <v>-1</v>
      </c>
      <c r="T9" s="997">
        <f t="shared" si="2"/>
        <v>-1.24</v>
      </c>
      <c r="U9" s="1007" t="s">
        <v>569</v>
      </c>
      <c r="V9" s="946" t="s">
        <v>569</v>
      </c>
      <c r="W9" s="946" t="s">
        <v>569</v>
      </c>
      <c r="X9" s="1003" t="s">
        <v>569</v>
      </c>
      <c r="Y9" s="1001"/>
    </row>
    <row r="10" spans="1:25" ht="14.4" customHeight="1" x14ac:dyDescent="0.3">
      <c r="A10" s="965" t="s">
        <v>3923</v>
      </c>
      <c r="B10" s="951">
        <v>1</v>
      </c>
      <c r="C10" s="952">
        <v>2.5</v>
      </c>
      <c r="D10" s="945">
        <v>9</v>
      </c>
      <c r="E10" s="953"/>
      <c r="F10" s="954"/>
      <c r="G10" s="920"/>
      <c r="H10" s="955">
        <v>1</v>
      </c>
      <c r="I10" s="956">
        <v>2.5</v>
      </c>
      <c r="J10" s="923">
        <v>11</v>
      </c>
      <c r="K10" s="957">
        <v>2.5</v>
      </c>
      <c r="L10" s="958">
        <v>4</v>
      </c>
      <c r="M10" s="958">
        <v>36</v>
      </c>
      <c r="N10" s="959">
        <v>12</v>
      </c>
      <c r="O10" s="958" t="s">
        <v>3914</v>
      </c>
      <c r="P10" s="960" t="s">
        <v>3924</v>
      </c>
      <c r="Q10" s="961">
        <f t="shared" si="0"/>
        <v>0</v>
      </c>
      <c r="R10" s="995">
        <f t="shared" si="0"/>
        <v>0</v>
      </c>
      <c r="S10" s="961">
        <f t="shared" si="1"/>
        <v>1</v>
      </c>
      <c r="T10" s="995">
        <f t="shared" si="2"/>
        <v>2.5</v>
      </c>
      <c r="U10" s="1006">
        <v>12</v>
      </c>
      <c r="V10" s="951">
        <v>11</v>
      </c>
      <c r="W10" s="951">
        <v>-1</v>
      </c>
      <c r="X10" s="1004">
        <v>0.91666666666666663</v>
      </c>
      <c r="Y10" s="1000"/>
    </row>
    <row r="11" spans="1:25" ht="14.4" customHeight="1" x14ac:dyDescent="0.3">
      <c r="A11" s="964" t="s">
        <v>3925</v>
      </c>
      <c r="B11" s="940">
        <v>2</v>
      </c>
      <c r="C11" s="941">
        <v>0.99</v>
      </c>
      <c r="D11" s="942">
        <v>12.5</v>
      </c>
      <c r="E11" s="913">
        <v>2</v>
      </c>
      <c r="F11" s="914">
        <v>0.99</v>
      </c>
      <c r="G11" s="922">
        <v>8</v>
      </c>
      <c r="H11" s="917"/>
      <c r="I11" s="911"/>
      <c r="J11" s="912"/>
      <c r="K11" s="916">
        <v>0.5</v>
      </c>
      <c r="L11" s="917">
        <v>2</v>
      </c>
      <c r="M11" s="917">
        <v>18</v>
      </c>
      <c r="N11" s="918">
        <v>6</v>
      </c>
      <c r="O11" s="917" t="s">
        <v>3914</v>
      </c>
      <c r="P11" s="944" t="s">
        <v>3926</v>
      </c>
      <c r="Q11" s="919">
        <f t="shared" si="0"/>
        <v>-2</v>
      </c>
      <c r="R11" s="996">
        <f t="shared" si="0"/>
        <v>-0.99</v>
      </c>
      <c r="S11" s="919">
        <f t="shared" si="1"/>
        <v>-2</v>
      </c>
      <c r="T11" s="996">
        <f t="shared" si="2"/>
        <v>-0.99</v>
      </c>
      <c r="U11" s="1005" t="s">
        <v>569</v>
      </c>
      <c r="V11" s="940" t="s">
        <v>569</v>
      </c>
      <c r="W11" s="940" t="s">
        <v>569</v>
      </c>
      <c r="X11" s="1002" t="s">
        <v>569</v>
      </c>
      <c r="Y11" s="999"/>
    </row>
    <row r="12" spans="1:25" ht="14.4" customHeight="1" x14ac:dyDescent="0.3">
      <c r="A12" s="964" t="s">
        <v>3927</v>
      </c>
      <c r="B12" s="940">
        <v>1</v>
      </c>
      <c r="C12" s="941">
        <v>0.67</v>
      </c>
      <c r="D12" s="942">
        <v>5</v>
      </c>
      <c r="E12" s="943"/>
      <c r="F12" s="911"/>
      <c r="G12" s="912"/>
      <c r="H12" s="913"/>
      <c r="I12" s="914"/>
      <c r="J12" s="922"/>
      <c r="K12" s="916">
        <v>0.67</v>
      </c>
      <c r="L12" s="917">
        <v>2</v>
      </c>
      <c r="M12" s="917">
        <v>18</v>
      </c>
      <c r="N12" s="918">
        <v>6</v>
      </c>
      <c r="O12" s="917" t="s">
        <v>3914</v>
      </c>
      <c r="P12" s="944" t="s">
        <v>3928</v>
      </c>
      <c r="Q12" s="919">
        <f t="shared" si="0"/>
        <v>-1</v>
      </c>
      <c r="R12" s="996">
        <f t="shared" si="0"/>
        <v>-0.67</v>
      </c>
      <c r="S12" s="919">
        <f t="shared" si="1"/>
        <v>0</v>
      </c>
      <c r="T12" s="996">
        <f t="shared" si="2"/>
        <v>0</v>
      </c>
      <c r="U12" s="1005" t="s">
        <v>569</v>
      </c>
      <c r="V12" s="940" t="s">
        <v>569</v>
      </c>
      <c r="W12" s="940" t="s">
        <v>569</v>
      </c>
      <c r="X12" s="1002" t="s">
        <v>569</v>
      </c>
      <c r="Y12" s="999"/>
    </row>
    <row r="13" spans="1:25" ht="14.4" customHeight="1" x14ac:dyDescent="0.3">
      <c r="A13" s="965" t="s">
        <v>3929</v>
      </c>
      <c r="B13" s="951"/>
      <c r="C13" s="952"/>
      <c r="D13" s="945"/>
      <c r="E13" s="953">
        <v>1</v>
      </c>
      <c r="F13" s="954">
        <v>1.1200000000000001</v>
      </c>
      <c r="G13" s="920">
        <v>3</v>
      </c>
      <c r="H13" s="955">
        <v>1</v>
      </c>
      <c r="I13" s="956">
        <v>1.1200000000000001</v>
      </c>
      <c r="J13" s="923">
        <v>8</v>
      </c>
      <c r="K13" s="957">
        <v>1.1200000000000001</v>
      </c>
      <c r="L13" s="958">
        <v>3</v>
      </c>
      <c r="M13" s="958">
        <v>27</v>
      </c>
      <c r="N13" s="959">
        <v>9</v>
      </c>
      <c r="O13" s="958" t="s">
        <v>3914</v>
      </c>
      <c r="P13" s="960" t="s">
        <v>3930</v>
      </c>
      <c r="Q13" s="961">
        <f t="shared" si="0"/>
        <v>1</v>
      </c>
      <c r="R13" s="995">
        <f t="shared" si="0"/>
        <v>1.1200000000000001</v>
      </c>
      <c r="S13" s="961">
        <f t="shared" si="1"/>
        <v>0</v>
      </c>
      <c r="T13" s="995">
        <f t="shared" si="2"/>
        <v>0</v>
      </c>
      <c r="U13" s="1006">
        <v>9</v>
      </c>
      <c r="V13" s="951">
        <v>8</v>
      </c>
      <c r="W13" s="951">
        <v>-1</v>
      </c>
      <c r="X13" s="1004">
        <v>0.88888888888888884</v>
      </c>
      <c r="Y13" s="1000"/>
    </row>
    <row r="14" spans="1:25" ht="14.4" customHeight="1" x14ac:dyDescent="0.3">
      <c r="A14" s="964" t="s">
        <v>3931</v>
      </c>
      <c r="B14" s="933">
        <v>4</v>
      </c>
      <c r="C14" s="934">
        <v>1.53</v>
      </c>
      <c r="D14" s="935">
        <v>3</v>
      </c>
      <c r="E14" s="943">
        <v>4</v>
      </c>
      <c r="F14" s="911">
        <v>1.53</v>
      </c>
      <c r="G14" s="912">
        <v>3.5</v>
      </c>
      <c r="H14" s="917">
        <v>1</v>
      </c>
      <c r="I14" s="911">
        <v>0.38</v>
      </c>
      <c r="J14" s="912">
        <v>3</v>
      </c>
      <c r="K14" s="916">
        <v>0.38</v>
      </c>
      <c r="L14" s="917">
        <v>1</v>
      </c>
      <c r="M14" s="917">
        <v>9</v>
      </c>
      <c r="N14" s="918">
        <v>3</v>
      </c>
      <c r="O14" s="917" t="s">
        <v>3914</v>
      </c>
      <c r="P14" s="944" t="s">
        <v>3932</v>
      </c>
      <c r="Q14" s="919">
        <f t="shared" si="0"/>
        <v>-3</v>
      </c>
      <c r="R14" s="996">
        <f t="shared" si="0"/>
        <v>-1.1499999999999999</v>
      </c>
      <c r="S14" s="919">
        <f t="shared" si="1"/>
        <v>-3</v>
      </c>
      <c r="T14" s="996">
        <f t="shared" si="2"/>
        <v>-1.1499999999999999</v>
      </c>
      <c r="U14" s="1005">
        <v>3</v>
      </c>
      <c r="V14" s="940">
        <v>3</v>
      </c>
      <c r="W14" s="940">
        <v>0</v>
      </c>
      <c r="X14" s="1002">
        <v>1</v>
      </c>
      <c r="Y14" s="999"/>
    </row>
    <row r="15" spans="1:25" ht="14.4" customHeight="1" x14ac:dyDescent="0.3">
      <c r="A15" s="965" t="s">
        <v>3933</v>
      </c>
      <c r="B15" s="962">
        <v>1</v>
      </c>
      <c r="C15" s="963">
        <v>0.51</v>
      </c>
      <c r="D15" s="936">
        <v>3</v>
      </c>
      <c r="E15" s="953"/>
      <c r="F15" s="954"/>
      <c r="G15" s="920"/>
      <c r="H15" s="958"/>
      <c r="I15" s="954"/>
      <c r="J15" s="920"/>
      <c r="K15" s="957">
        <v>0.51</v>
      </c>
      <c r="L15" s="958">
        <v>2</v>
      </c>
      <c r="M15" s="958">
        <v>18</v>
      </c>
      <c r="N15" s="959">
        <v>6</v>
      </c>
      <c r="O15" s="958" t="s">
        <v>3914</v>
      </c>
      <c r="P15" s="960" t="s">
        <v>3934</v>
      </c>
      <c r="Q15" s="961">
        <f t="shared" si="0"/>
        <v>-1</v>
      </c>
      <c r="R15" s="995">
        <f t="shared" si="0"/>
        <v>-0.51</v>
      </c>
      <c r="S15" s="961">
        <f t="shared" si="1"/>
        <v>0</v>
      </c>
      <c r="T15" s="995">
        <f t="shared" si="2"/>
        <v>0</v>
      </c>
      <c r="U15" s="1006" t="s">
        <v>569</v>
      </c>
      <c r="V15" s="951" t="s">
        <v>569</v>
      </c>
      <c r="W15" s="951" t="s">
        <v>569</v>
      </c>
      <c r="X15" s="1004" t="s">
        <v>569</v>
      </c>
      <c r="Y15" s="1000"/>
    </row>
    <row r="16" spans="1:25" ht="14.4" customHeight="1" x14ac:dyDescent="0.3">
      <c r="A16" s="966" t="s">
        <v>3935</v>
      </c>
      <c r="B16" s="946">
        <v>9</v>
      </c>
      <c r="C16" s="947">
        <v>10.23</v>
      </c>
      <c r="D16" s="948">
        <v>6.8</v>
      </c>
      <c r="E16" s="949">
        <v>2</v>
      </c>
      <c r="F16" s="924">
        <v>2.27</v>
      </c>
      <c r="G16" s="925">
        <v>7</v>
      </c>
      <c r="H16" s="926">
        <v>6</v>
      </c>
      <c r="I16" s="927">
        <v>6.82</v>
      </c>
      <c r="J16" s="928">
        <v>4.7</v>
      </c>
      <c r="K16" s="929">
        <v>1.1399999999999999</v>
      </c>
      <c r="L16" s="930">
        <v>2</v>
      </c>
      <c r="M16" s="930">
        <v>21</v>
      </c>
      <c r="N16" s="931">
        <v>7</v>
      </c>
      <c r="O16" s="930" t="s">
        <v>3914</v>
      </c>
      <c r="P16" s="950" t="s">
        <v>3936</v>
      </c>
      <c r="Q16" s="932">
        <f t="shared" si="0"/>
        <v>-3</v>
      </c>
      <c r="R16" s="997">
        <f t="shared" si="0"/>
        <v>-3.41</v>
      </c>
      <c r="S16" s="932">
        <f t="shared" si="1"/>
        <v>4</v>
      </c>
      <c r="T16" s="997">
        <f t="shared" si="2"/>
        <v>4.5500000000000007</v>
      </c>
      <c r="U16" s="1007">
        <v>42</v>
      </c>
      <c r="V16" s="946">
        <v>28.200000000000003</v>
      </c>
      <c r="W16" s="946">
        <v>-13.799999999999997</v>
      </c>
      <c r="X16" s="1003">
        <v>0.67142857142857149</v>
      </c>
      <c r="Y16" s="1001">
        <v>1</v>
      </c>
    </row>
    <row r="17" spans="1:25" ht="14.4" customHeight="1" x14ac:dyDescent="0.3">
      <c r="A17" s="965" t="s">
        <v>3937</v>
      </c>
      <c r="B17" s="951">
        <v>2</v>
      </c>
      <c r="C17" s="952">
        <v>3.33</v>
      </c>
      <c r="D17" s="945">
        <v>5</v>
      </c>
      <c r="E17" s="953"/>
      <c r="F17" s="954"/>
      <c r="G17" s="920"/>
      <c r="H17" s="955">
        <v>6</v>
      </c>
      <c r="I17" s="956">
        <v>9.98</v>
      </c>
      <c r="J17" s="923">
        <v>4.8</v>
      </c>
      <c r="K17" s="957">
        <v>1.66</v>
      </c>
      <c r="L17" s="958">
        <v>3</v>
      </c>
      <c r="M17" s="958">
        <v>27</v>
      </c>
      <c r="N17" s="959">
        <v>9</v>
      </c>
      <c r="O17" s="958" t="s">
        <v>3914</v>
      </c>
      <c r="P17" s="960" t="s">
        <v>3938</v>
      </c>
      <c r="Q17" s="961">
        <f t="shared" si="0"/>
        <v>4</v>
      </c>
      <c r="R17" s="995">
        <f t="shared" si="0"/>
        <v>6.65</v>
      </c>
      <c r="S17" s="961">
        <f t="shared" si="1"/>
        <v>6</v>
      </c>
      <c r="T17" s="995">
        <f t="shared" si="2"/>
        <v>9.98</v>
      </c>
      <c r="U17" s="1006">
        <v>54</v>
      </c>
      <c r="V17" s="951">
        <v>28.799999999999997</v>
      </c>
      <c r="W17" s="951">
        <v>-25.200000000000003</v>
      </c>
      <c r="X17" s="1004">
        <v>0.53333333333333333</v>
      </c>
      <c r="Y17" s="1000"/>
    </row>
    <row r="18" spans="1:25" ht="14.4" customHeight="1" x14ac:dyDescent="0.3">
      <c r="A18" s="965" t="s">
        <v>3939</v>
      </c>
      <c r="B18" s="951"/>
      <c r="C18" s="952"/>
      <c r="D18" s="945"/>
      <c r="E18" s="953">
        <v>1</v>
      </c>
      <c r="F18" s="954">
        <v>2.1800000000000002</v>
      </c>
      <c r="G18" s="920">
        <v>5</v>
      </c>
      <c r="H18" s="955"/>
      <c r="I18" s="956"/>
      <c r="J18" s="923"/>
      <c r="K18" s="957">
        <v>2.1800000000000002</v>
      </c>
      <c r="L18" s="958">
        <v>3</v>
      </c>
      <c r="M18" s="958">
        <v>30</v>
      </c>
      <c r="N18" s="959">
        <v>10</v>
      </c>
      <c r="O18" s="958" t="s">
        <v>3914</v>
      </c>
      <c r="P18" s="960" t="s">
        <v>3940</v>
      </c>
      <c r="Q18" s="961">
        <f t="shared" si="0"/>
        <v>0</v>
      </c>
      <c r="R18" s="995">
        <f t="shared" si="0"/>
        <v>0</v>
      </c>
      <c r="S18" s="961">
        <f t="shared" si="1"/>
        <v>-1</v>
      </c>
      <c r="T18" s="995">
        <f t="shared" si="2"/>
        <v>-2.1800000000000002</v>
      </c>
      <c r="U18" s="1006" t="s">
        <v>569</v>
      </c>
      <c r="V18" s="951" t="s">
        <v>569</v>
      </c>
      <c r="W18" s="951" t="s">
        <v>569</v>
      </c>
      <c r="X18" s="1004" t="s">
        <v>569</v>
      </c>
      <c r="Y18" s="1000"/>
    </row>
    <row r="19" spans="1:25" ht="14.4" customHeight="1" x14ac:dyDescent="0.3">
      <c r="A19" s="964" t="s">
        <v>3941</v>
      </c>
      <c r="B19" s="933">
        <v>1</v>
      </c>
      <c r="C19" s="934">
        <v>0.76</v>
      </c>
      <c r="D19" s="935">
        <v>14</v>
      </c>
      <c r="E19" s="943"/>
      <c r="F19" s="911"/>
      <c r="G19" s="912"/>
      <c r="H19" s="917"/>
      <c r="I19" s="911"/>
      <c r="J19" s="912"/>
      <c r="K19" s="916">
        <v>0.56000000000000005</v>
      </c>
      <c r="L19" s="917">
        <v>1</v>
      </c>
      <c r="M19" s="917">
        <v>12</v>
      </c>
      <c r="N19" s="918">
        <v>4</v>
      </c>
      <c r="O19" s="917" t="s">
        <v>3914</v>
      </c>
      <c r="P19" s="944" t="s">
        <v>3942</v>
      </c>
      <c r="Q19" s="919">
        <f t="shared" si="0"/>
        <v>-1</v>
      </c>
      <c r="R19" s="996">
        <f t="shared" si="0"/>
        <v>-0.76</v>
      </c>
      <c r="S19" s="919">
        <f t="shared" si="1"/>
        <v>0</v>
      </c>
      <c r="T19" s="996">
        <f t="shared" si="2"/>
        <v>0</v>
      </c>
      <c r="U19" s="1005" t="s">
        <v>569</v>
      </c>
      <c r="V19" s="940" t="s">
        <v>569</v>
      </c>
      <c r="W19" s="940" t="s">
        <v>569</v>
      </c>
      <c r="X19" s="1002" t="s">
        <v>569</v>
      </c>
      <c r="Y19" s="999"/>
    </row>
    <row r="20" spans="1:25" ht="14.4" customHeight="1" x14ac:dyDescent="0.3">
      <c r="A20" s="966" t="s">
        <v>3943</v>
      </c>
      <c r="B20" s="946">
        <v>3</v>
      </c>
      <c r="C20" s="947">
        <v>1.03</v>
      </c>
      <c r="D20" s="948">
        <v>2.7</v>
      </c>
      <c r="E20" s="926">
        <v>4</v>
      </c>
      <c r="F20" s="927">
        <v>1.37</v>
      </c>
      <c r="G20" s="928">
        <v>3</v>
      </c>
      <c r="H20" s="930">
        <v>5</v>
      </c>
      <c r="I20" s="924">
        <v>1.71</v>
      </c>
      <c r="J20" s="925">
        <v>2</v>
      </c>
      <c r="K20" s="929">
        <v>0.34</v>
      </c>
      <c r="L20" s="930">
        <v>1</v>
      </c>
      <c r="M20" s="930">
        <v>12</v>
      </c>
      <c r="N20" s="931">
        <v>4</v>
      </c>
      <c r="O20" s="930" t="s">
        <v>3914</v>
      </c>
      <c r="P20" s="950" t="s">
        <v>3944</v>
      </c>
      <c r="Q20" s="932">
        <f t="shared" si="0"/>
        <v>2</v>
      </c>
      <c r="R20" s="997">
        <f t="shared" si="0"/>
        <v>0.67999999999999994</v>
      </c>
      <c r="S20" s="932">
        <f t="shared" si="1"/>
        <v>1</v>
      </c>
      <c r="T20" s="997">
        <f t="shared" si="2"/>
        <v>0.33999999999999986</v>
      </c>
      <c r="U20" s="1007">
        <v>20</v>
      </c>
      <c r="V20" s="946">
        <v>10</v>
      </c>
      <c r="W20" s="946">
        <v>-10</v>
      </c>
      <c r="X20" s="1003">
        <v>0.5</v>
      </c>
      <c r="Y20" s="1001"/>
    </row>
    <row r="21" spans="1:25" ht="14.4" customHeight="1" x14ac:dyDescent="0.3">
      <c r="A21" s="965" t="s">
        <v>3945</v>
      </c>
      <c r="B21" s="951">
        <v>1</v>
      </c>
      <c r="C21" s="952">
        <v>0.41</v>
      </c>
      <c r="D21" s="945">
        <v>2</v>
      </c>
      <c r="E21" s="955">
        <v>2</v>
      </c>
      <c r="F21" s="956">
        <v>0.82</v>
      </c>
      <c r="G21" s="923">
        <v>3</v>
      </c>
      <c r="H21" s="958"/>
      <c r="I21" s="954"/>
      <c r="J21" s="920"/>
      <c r="K21" s="957">
        <v>0.41</v>
      </c>
      <c r="L21" s="958">
        <v>1</v>
      </c>
      <c r="M21" s="958">
        <v>12</v>
      </c>
      <c r="N21" s="959">
        <v>4</v>
      </c>
      <c r="O21" s="958" t="s">
        <v>3914</v>
      </c>
      <c r="P21" s="960" t="s">
        <v>3946</v>
      </c>
      <c r="Q21" s="961">
        <f t="shared" si="0"/>
        <v>-1</v>
      </c>
      <c r="R21" s="995">
        <f t="shared" si="0"/>
        <v>-0.41</v>
      </c>
      <c r="S21" s="961">
        <f t="shared" si="1"/>
        <v>-2</v>
      </c>
      <c r="T21" s="995">
        <f t="shared" si="2"/>
        <v>-0.82</v>
      </c>
      <c r="U21" s="1006" t="s">
        <v>569</v>
      </c>
      <c r="V21" s="951" t="s">
        <v>569</v>
      </c>
      <c r="W21" s="951" t="s">
        <v>569</v>
      </c>
      <c r="X21" s="1004" t="s">
        <v>569</v>
      </c>
      <c r="Y21" s="1000"/>
    </row>
    <row r="22" spans="1:25" ht="14.4" customHeight="1" x14ac:dyDescent="0.3">
      <c r="A22" s="964" t="s">
        <v>3947</v>
      </c>
      <c r="B22" s="940">
        <v>26</v>
      </c>
      <c r="C22" s="941">
        <v>63.83</v>
      </c>
      <c r="D22" s="942">
        <v>14.6</v>
      </c>
      <c r="E22" s="913">
        <v>16</v>
      </c>
      <c r="F22" s="914">
        <v>38.03</v>
      </c>
      <c r="G22" s="922">
        <v>10.1</v>
      </c>
      <c r="H22" s="917">
        <v>17</v>
      </c>
      <c r="I22" s="911">
        <v>37.56</v>
      </c>
      <c r="J22" s="915">
        <v>9.8000000000000007</v>
      </c>
      <c r="K22" s="916">
        <v>2.19</v>
      </c>
      <c r="L22" s="917">
        <v>3</v>
      </c>
      <c r="M22" s="917">
        <v>27</v>
      </c>
      <c r="N22" s="918">
        <v>9</v>
      </c>
      <c r="O22" s="917" t="s">
        <v>3914</v>
      </c>
      <c r="P22" s="944" t="s">
        <v>3948</v>
      </c>
      <c r="Q22" s="919">
        <f t="shared" si="0"/>
        <v>-9</v>
      </c>
      <c r="R22" s="996">
        <f t="shared" si="0"/>
        <v>-26.269999999999996</v>
      </c>
      <c r="S22" s="919">
        <f t="shared" si="1"/>
        <v>1</v>
      </c>
      <c r="T22" s="996">
        <f t="shared" si="2"/>
        <v>-0.46999999999999886</v>
      </c>
      <c r="U22" s="1005">
        <v>153</v>
      </c>
      <c r="V22" s="940">
        <v>166.60000000000002</v>
      </c>
      <c r="W22" s="940">
        <v>13.600000000000023</v>
      </c>
      <c r="X22" s="1002">
        <v>1.088888888888889</v>
      </c>
      <c r="Y22" s="999">
        <v>29</v>
      </c>
    </row>
    <row r="23" spans="1:25" ht="14.4" customHeight="1" x14ac:dyDescent="0.3">
      <c r="A23" s="965" t="s">
        <v>3949</v>
      </c>
      <c r="B23" s="951">
        <v>9</v>
      </c>
      <c r="C23" s="952">
        <v>39.229999999999997</v>
      </c>
      <c r="D23" s="945">
        <v>16.7</v>
      </c>
      <c r="E23" s="955">
        <v>21</v>
      </c>
      <c r="F23" s="956">
        <v>98.55</v>
      </c>
      <c r="G23" s="923">
        <v>22</v>
      </c>
      <c r="H23" s="958">
        <v>12</v>
      </c>
      <c r="I23" s="954">
        <v>53</v>
      </c>
      <c r="J23" s="920">
        <v>14.9</v>
      </c>
      <c r="K23" s="957">
        <v>4.29</v>
      </c>
      <c r="L23" s="958">
        <v>5</v>
      </c>
      <c r="M23" s="958">
        <v>45</v>
      </c>
      <c r="N23" s="959">
        <v>15</v>
      </c>
      <c r="O23" s="958" t="s">
        <v>3914</v>
      </c>
      <c r="P23" s="960" t="s">
        <v>3950</v>
      </c>
      <c r="Q23" s="961">
        <f t="shared" si="0"/>
        <v>3</v>
      </c>
      <c r="R23" s="995">
        <f t="shared" si="0"/>
        <v>13.770000000000003</v>
      </c>
      <c r="S23" s="961">
        <f t="shared" si="1"/>
        <v>-9</v>
      </c>
      <c r="T23" s="995">
        <f t="shared" si="2"/>
        <v>-45.55</v>
      </c>
      <c r="U23" s="1006">
        <v>180</v>
      </c>
      <c r="V23" s="951">
        <v>178.8</v>
      </c>
      <c r="W23" s="951">
        <v>-1.1999999999999886</v>
      </c>
      <c r="X23" s="1004">
        <v>0.9933333333333334</v>
      </c>
      <c r="Y23" s="1000">
        <v>32</v>
      </c>
    </row>
    <row r="24" spans="1:25" ht="14.4" customHeight="1" x14ac:dyDescent="0.3">
      <c r="A24" s="965" t="s">
        <v>3951</v>
      </c>
      <c r="B24" s="951">
        <v>1</v>
      </c>
      <c r="C24" s="952">
        <v>6.86</v>
      </c>
      <c r="D24" s="945">
        <v>47</v>
      </c>
      <c r="E24" s="955">
        <v>1</v>
      </c>
      <c r="F24" s="956">
        <v>6.86</v>
      </c>
      <c r="G24" s="923">
        <v>23</v>
      </c>
      <c r="H24" s="958">
        <v>5</v>
      </c>
      <c r="I24" s="954">
        <v>34.76</v>
      </c>
      <c r="J24" s="920">
        <v>16.600000000000001</v>
      </c>
      <c r="K24" s="957">
        <v>6.86</v>
      </c>
      <c r="L24" s="958">
        <v>6</v>
      </c>
      <c r="M24" s="958">
        <v>57</v>
      </c>
      <c r="N24" s="959">
        <v>19</v>
      </c>
      <c r="O24" s="958" t="s">
        <v>3914</v>
      </c>
      <c r="P24" s="960" t="s">
        <v>3952</v>
      </c>
      <c r="Q24" s="961">
        <f t="shared" si="0"/>
        <v>4</v>
      </c>
      <c r="R24" s="995">
        <f t="shared" si="0"/>
        <v>27.9</v>
      </c>
      <c r="S24" s="961">
        <f t="shared" si="1"/>
        <v>4</v>
      </c>
      <c r="T24" s="995">
        <f t="shared" si="2"/>
        <v>27.9</v>
      </c>
      <c r="U24" s="1006">
        <v>95</v>
      </c>
      <c r="V24" s="951">
        <v>83</v>
      </c>
      <c r="W24" s="951">
        <v>-12</v>
      </c>
      <c r="X24" s="1004">
        <v>0.87368421052631584</v>
      </c>
      <c r="Y24" s="1000"/>
    </row>
    <row r="25" spans="1:25" ht="14.4" customHeight="1" x14ac:dyDescent="0.3">
      <c r="A25" s="966" t="s">
        <v>3953</v>
      </c>
      <c r="B25" s="937">
        <v>77</v>
      </c>
      <c r="C25" s="938">
        <v>228.25</v>
      </c>
      <c r="D25" s="939">
        <v>5.8</v>
      </c>
      <c r="E25" s="949">
        <v>76</v>
      </c>
      <c r="F25" s="924">
        <v>228.03</v>
      </c>
      <c r="G25" s="925">
        <v>4.5</v>
      </c>
      <c r="H25" s="930">
        <v>62</v>
      </c>
      <c r="I25" s="924">
        <v>185.98</v>
      </c>
      <c r="J25" s="925">
        <v>4.2</v>
      </c>
      <c r="K25" s="929">
        <v>2.95</v>
      </c>
      <c r="L25" s="930">
        <v>2</v>
      </c>
      <c r="M25" s="930">
        <v>18</v>
      </c>
      <c r="N25" s="931">
        <v>6</v>
      </c>
      <c r="O25" s="930" t="s">
        <v>3914</v>
      </c>
      <c r="P25" s="950" t="s">
        <v>3954</v>
      </c>
      <c r="Q25" s="932">
        <f t="shared" si="0"/>
        <v>-15</v>
      </c>
      <c r="R25" s="997">
        <f t="shared" si="0"/>
        <v>-42.27000000000001</v>
      </c>
      <c r="S25" s="932">
        <f t="shared" si="1"/>
        <v>-14</v>
      </c>
      <c r="T25" s="997">
        <f t="shared" si="2"/>
        <v>-42.050000000000011</v>
      </c>
      <c r="U25" s="1007">
        <v>372</v>
      </c>
      <c r="V25" s="946">
        <v>260.40000000000003</v>
      </c>
      <c r="W25" s="946">
        <v>-111.59999999999997</v>
      </c>
      <c r="X25" s="1003">
        <v>0.70000000000000007</v>
      </c>
      <c r="Y25" s="1001">
        <v>14</v>
      </c>
    </row>
    <row r="26" spans="1:25" ht="14.4" customHeight="1" x14ac:dyDescent="0.3">
      <c r="A26" s="965" t="s">
        <v>3955</v>
      </c>
      <c r="B26" s="962">
        <v>14</v>
      </c>
      <c r="C26" s="963">
        <v>51.11</v>
      </c>
      <c r="D26" s="936">
        <v>9.4</v>
      </c>
      <c r="E26" s="953">
        <v>9</v>
      </c>
      <c r="F26" s="954">
        <v>29.88</v>
      </c>
      <c r="G26" s="920">
        <v>13.6</v>
      </c>
      <c r="H26" s="958">
        <v>11</v>
      </c>
      <c r="I26" s="954">
        <v>33.49</v>
      </c>
      <c r="J26" s="920">
        <v>4.7</v>
      </c>
      <c r="K26" s="957">
        <v>3.1</v>
      </c>
      <c r="L26" s="958">
        <v>3</v>
      </c>
      <c r="M26" s="958">
        <v>24</v>
      </c>
      <c r="N26" s="959">
        <v>8</v>
      </c>
      <c r="O26" s="958" t="s">
        <v>3914</v>
      </c>
      <c r="P26" s="960" t="s">
        <v>3954</v>
      </c>
      <c r="Q26" s="961">
        <f t="shared" si="0"/>
        <v>-3</v>
      </c>
      <c r="R26" s="995">
        <f t="shared" si="0"/>
        <v>-17.619999999999997</v>
      </c>
      <c r="S26" s="961">
        <f t="shared" si="1"/>
        <v>2</v>
      </c>
      <c r="T26" s="995">
        <f t="shared" si="2"/>
        <v>3.610000000000003</v>
      </c>
      <c r="U26" s="1006">
        <v>88</v>
      </c>
      <c r="V26" s="951">
        <v>51.7</v>
      </c>
      <c r="W26" s="951">
        <v>-36.299999999999997</v>
      </c>
      <c r="X26" s="1004">
        <v>0.58750000000000002</v>
      </c>
      <c r="Y26" s="1000"/>
    </row>
    <row r="27" spans="1:25" ht="14.4" customHeight="1" x14ac:dyDescent="0.3">
      <c r="A27" s="965" t="s">
        <v>3956</v>
      </c>
      <c r="B27" s="962">
        <v>5</v>
      </c>
      <c r="C27" s="963">
        <v>28.46</v>
      </c>
      <c r="D27" s="936">
        <v>12</v>
      </c>
      <c r="E27" s="953">
        <v>2</v>
      </c>
      <c r="F27" s="954">
        <v>11.15</v>
      </c>
      <c r="G27" s="920">
        <v>9</v>
      </c>
      <c r="H27" s="958">
        <v>1</v>
      </c>
      <c r="I27" s="954">
        <v>5.58</v>
      </c>
      <c r="J27" s="920">
        <v>5</v>
      </c>
      <c r="K27" s="957">
        <v>5.58</v>
      </c>
      <c r="L27" s="958">
        <v>3</v>
      </c>
      <c r="M27" s="958">
        <v>27</v>
      </c>
      <c r="N27" s="959">
        <v>9</v>
      </c>
      <c r="O27" s="958" t="s">
        <v>3914</v>
      </c>
      <c r="P27" s="960" t="s">
        <v>3954</v>
      </c>
      <c r="Q27" s="961">
        <f t="shared" si="0"/>
        <v>-4</v>
      </c>
      <c r="R27" s="995">
        <f t="shared" si="0"/>
        <v>-22.880000000000003</v>
      </c>
      <c r="S27" s="961">
        <f t="shared" si="1"/>
        <v>-1</v>
      </c>
      <c r="T27" s="995">
        <f t="shared" si="2"/>
        <v>-5.57</v>
      </c>
      <c r="U27" s="1006">
        <v>9</v>
      </c>
      <c r="V27" s="951">
        <v>5</v>
      </c>
      <c r="W27" s="951">
        <v>-4</v>
      </c>
      <c r="X27" s="1004">
        <v>0.55555555555555558</v>
      </c>
      <c r="Y27" s="1000"/>
    </row>
    <row r="28" spans="1:25" ht="14.4" customHeight="1" x14ac:dyDescent="0.3">
      <c r="A28" s="966" t="s">
        <v>3957</v>
      </c>
      <c r="B28" s="937">
        <v>222</v>
      </c>
      <c r="C28" s="938">
        <v>317.27</v>
      </c>
      <c r="D28" s="939">
        <v>5.5</v>
      </c>
      <c r="E28" s="949">
        <v>214</v>
      </c>
      <c r="F28" s="924">
        <v>293.94</v>
      </c>
      <c r="G28" s="925">
        <v>4.5999999999999996</v>
      </c>
      <c r="H28" s="930">
        <v>193</v>
      </c>
      <c r="I28" s="924">
        <v>263.52999999999997</v>
      </c>
      <c r="J28" s="925">
        <v>4</v>
      </c>
      <c r="K28" s="929">
        <v>1.36</v>
      </c>
      <c r="L28" s="930">
        <v>2</v>
      </c>
      <c r="M28" s="930">
        <v>15</v>
      </c>
      <c r="N28" s="931">
        <v>5</v>
      </c>
      <c r="O28" s="930" t="s">
        <v>3914</v>
      </c>
      <c r="P28" s="950" t="s">
        <v>3958</v>
      </c>
      <c r="Q28" s="932">
        <f t="shared" si="0"/>
        <v>-29</v>
      </c>
      <c r="R28" s="997">
        <f t="shared" si="0"/>
        <v>-53.740000000000009</v>
      </c>
      <c r="S28" s="932">
        <f t="shared" si="1"/>
        <v>-21</v>
      </c>
      <c r="T28" s="997">
        <f t="shared" si="2"/>
        <v>-30.410000000000025</v>
      </c>
      <c r="U28" s="1007">
        <v>965</v>
      </c>
      <c r="V28" s="946">
        <v>772</v>
      </c>
      <c r="W28" s="946">
        <v>-193</v>
      </c>
      <c r="X28" s="1003">
        <v>0.8</v>
      </c>
      <c r="Y28" s="1001">
        <v>85</v>
      </c>
    </row>
    <row r="29" spans="1:25" ht="14.4" customHeight="1" x14ac:dyDescent="0.3">
      <c r="A29" s="965" t="s">
        <v>3959</v>
      </c>
      <c r="B29" s="962">
        <v>33</v>
      </c>
      <c r="C29" s="963">
        <v>74.08</v>
      </c>
      <c r="D29" s="936">
        <v>6.8</v>
      </c>
      <c r="E29" s="953">
        <v>28</v>
      </c>
      <c r="F29" s="954">
        <v>63.48</v>
      </c>
      <c r="G29" s="920">
        <v>7.1</v>
      </c>
      <c r="H29" s="958">
        <v>37</v>
      </c>
      <c r="I29" s="954">
        <v>77</v>
      </c>
      <c r="J29" s="920">
        <v>5.0999999999999996</v>
      </c>
      <c r="K29" s="957">
        <v>2.12</v>
      </c>
      <c r="L29" s="958">
        <v>3</v>
      </c>
      <c r="M29" s="958">
        <v>24</v>
      </c>
      <c r="N29" s="959">
        <v>8</v>
      </c>
      <c r="O29" s="958" t="s">
        <v>3914</v>
      </c>
      <c r="P29" s="960" t="s">
        <v>3960</v>
      </c>
      <c r="Q29" s="961">
        <f t="shared" si="0"/>
        <v>4</v>
      </c>
      <c r="R29" s="995">
        <f t="shared" si="0"/>
        <v>2.9200000000000017</v>
      </c>
      <c r="S29" s="961">
        <f t="shared" si="1"/>
        <v>9</v>
      </c>
      <c r="T29" s="995">
        <f t="shared" si="2"/>
        <v>13.520000000000003</v>
      </c>
      <c r="U29" s="1006">
        <v>296</v>
      </c>
      <c r="V29" s="951">
        <v>188.7</v>
      </c>
      <c r="W29" s="951">
        <v>-107.30000000000001</v>
      </c>
      <c r="X29" s="1004">
        <v>0.63749999999999996</v>
      </c>
      <c r="Y29" s="1000">
        <v>22</v>
      </c>
    </row>
    <row r="30" spans="1:25" ht="14.4" customHeight="1" x14ac:dyDescent="0.3">
      <c r="A30" s="965" t="s">
        <v>3961</v>
      </c>
      <c r="B30" s="962">
        <v>4</v>
      </c>
      <c r="C30" s="963">
        <v>9.44</v>
      </c>
      <c r="D30" s="936">
        <v>4.3</v>
      </c>
      <c r="E30" s="953">
        <v>6</v>
      </c>
      <c r="F30" s="954">
        <v>14.16</v>
      </c>
      <c r="G30" s="920">
        <v>5.8</v>
      </c>
      <c r="H30" s="958">
        <v>4</v>
      </c>
      <c r="I30" s="954">
        <v>9.44</v>
      </c>
      <c r="J30" s="920">
        <v>4.8</v>
      </c>
      <c r="K30" s="957">
        <v>2.36</v>
      </c>
      <c r="L30" s="958">
        <v>2</v>
      </c>
      <c r="M30" s="958">
        <v>21</v>
      </c>
      <c r="N30" s="959">
        <v>7</v>
      </c>
      <c r="O30" s="958" t="s">
        <v>3914</v>
      </c>
      <c r="P30" s="960" t="s">
        <v>3962</v>
      </c>
      <c r="Q30" s="961">
        <f t="shared" si="0"/>
        <v>0</v>
      </c>
      <c r="R30" s="995">
        <f t="shared" si="0"/>
        <v>0</v>
      </c>
      <c r="S30" s="961">
        <f t="shared" si="1"/>
        <v>-2</v>
      </c>
      <c r="T30" s="995">
        <f t="shared" si="2"/>
        <v>-4.7200000000000006</v>
      </c>
      <c r="U30" s="1006">
        <v>28</v>
      </c>
      <c r="V30" s="951">
        <v>19.2</v>
      </c>
      <c r="W30" s="951">
        <v>-8.8000000000000007</v>
      </c>
      <c r="X30" s="1004">
        <v>0.68571428571428572</v>
      </c>
      <c r="Y30" s="1000">
        <v>2</v>
      </c>
    </row>
    <row r="31" spans="1:25" ht="14.4" customHeight="1" x14ac:dyDescent="0.3">
      <c r="A31" s="964" t="s">
        <v>3963</v>
      </c>
      <c r="B31" s="940">
        <v>20</v>
      </c>
      <c r="C31" s="941">
        <v>25.99</v>
      </c>
      <c r="D31" s="942">
        <v>5.3</v>
      </c>
      <c r="E31" s="913">
        <v>28</v>
      </c>
      <c r="F31" s="914">
        <v>36.39</v>
      </c>
      <c r="G31" s="922">
        <v>4.5</v>
      </c>
      <c r="H31" s="917">
        <v>16</v>
      </c>
      <c r="I31" s="911">
        <v>20.79</v>
      </c>
      <c r="J31" s="912">
        <v>4.2</v>
      </c>
      <c r="K31" s="916">
        <v>1.3</v>
      </c>
      <c r="L31" s="917">
        <v>2</v>
      </c>
      <c r="M31" s="917">
        <v>18</v>
      </c>
      <c r="N31" s="918">
        <v>6</v>
      </c>
      <c r="O31" s="917" t="s">
        <v>3914</v>
      </c>
      <c r="P31" s="944" t="s">
        <v>3964</v>
      </c>
      <c r="Q31" s="919">
        <f t="shared" si="0"/>
        <v>-4</v>
      </c>
      <c r="R31" s="996">
        <f t="shared" si="0"/>
        <v>-5.1999999999999993</v>
      </c>
      <c r="S31" s="919">
        <f t="shared" si="1"/>
        <v>-12</v>
      </c>
      <c r="T31" s="996">
        <f t="shared" si="2"/>
        <v>-15.600000000000001</v>
      </c>
      <c r="U31" s="1005">
        <v>96</v>
      </c>
      <c r="V31" s="940">
        <v>67.2</v>
      </c>
      <c r="W31" s="940">
        <v>-28.799999999999997</v>
      </c>
      <c r="X31" s="1002">
        <v>0.70000000000000007</v>
      </c>
      <c r="Y31" s="999">
        <v>2</v>
      </c>
    </row>
    <row r="32" spans="1:25" ht="14.4" customHeight="1" x14ac:dyDescent="0.3">
      <c r="A32" s="965" t="s">
        <v>3965</v>
      </c>
      <c r="B32" s="951">
        <v>5</v>
      </c>
      <c r="C32" s="952">
        <v>7.98</v>
      </c>
      <c r="D32" s="945">
        <v>6</v>
      </c>
      <c r="E32" s="955">
        <v>3</v>
      </c>
      <c r="F32" s="956">
        <v>4.79</v>
      </c>
      <c r="G32" s="923">
        <v>6.7</v>
      </c>
      <c r="H32" s="958">
        <v>4</v>
      </c>
      <c r="I32" s="954">
        <v>6.39</v>
      </c>
      <c r="J32" s="920">
        <v>3</v>
      </c>
      <c r="K32" s="957">
        <v>1.6</v>
      </c>
      <c r="L32" s="958">
        <v>2</v>
      </c>
      <c r="M32" s="958">
        <v>18</v>
      </c>
      <c r="N32" s="959">
        <v>6</v>
      </c>
      <c r="O32" s="958" t="s">
        <v>3914</v>
      </c>
      <c r="P32" s="960" t="s">
        <v>3966</v>
      </c>
      <c r="Q32" s="961">
        <f t="shared" si="0"/>
        <v>-1</v>
      </c>
      <c r="R32" s="995">
        <f t="shared" si="0"/>
        <v>-1.5900000000000007</v>
      </c>
      <c r="S32" s="961">
        <f t="shared" si="1"/>
        <v>1</v>
      </c>
      <c r="T32" s="995">
        <f t="shared" si="2"/>
        <v>1.5999999999999996</v>
      </c>
      <c r="U32" s="1006">
        <v>24</v>
      </c>
      <c r="V32" s="951">
        <v>12</v>
      </c>
      <c r="W32" s="951">
        <v>-12</v>
      </c>
      <c r="X32" s="1004">
        <v>0.5</v>
      </c>
      <c r="Y32" s="1000"/>
    </row>
    <row r="33" spans="1:25" ht="14.4" customHeight="1" x14ac:dyDescent="0.3">
      <c r="A33" s="965" t="s">
        <v>3967</v>
      </c>
      <c r="B33" s="951">
        <v>1</v>
      </c>
      <c r="C33" s="952">
        <v>1.65</v>
      </c>
      <c r="D33" s="945">
        <v>6</v>
      </c>
      <c r="E33" s="955">
        <v>1</v>
      </c>
      <c r="F33" s="956">
        <v>1.65</v>
      </c>
      <c r="G33" s="923">
        <v>12</v>
      </c>
      <c r="H33" s="958">
        <v>2</v>
      </c>
      <c r="I33" s="954">
        <v>3.29</v>
      </c>
      <c r="J33" s="920">
        <v>5</v>
      </c>
      <c r="K33" s="957">
        <v>1.65</v>
      </c>
      <c r="L33" s="958">
        <v>2</v>
      </c>
      <c r="M33" s="958">
        <v>18</v>
      </c>
      <c r="N33" s="959">
        <v>6</v>
      </c>
      <c r="O33" s="958" t="s">
        <v>3914</v>
      </c>
      <c r="P33" s="960" t="s">
        <v>3968</v>
      </c>
      <c r="Q33" s="961">
        <f t="shared" si="0"/>
        <v>1</v>
      </c>
      <c r="R33" s="995">
        <f t="shared" si="0"/>
        <v>1.6400000000000001</v>
      </c>
      <c r="S33" s="961">
        <f t="shared" si="1"/>
        <v>1</v>
      </c>
      <c r="T33" s="995">
        <f t="shared" si="2"/>
        <v>1.6400000000000001</v>
      </c>
      <c r="U33" s="1006">
        <v>12</v>
      </c>
      <c r="V33" s="951">
        <v>10</v>
      </c>
      <c r="W33" s="951">
        <v>-2</v>
      </c>
      <c r="X33" s="1004">
        <v>0.83333333333333337</v>
      </c>
      <c r="Y33" s="1000"/>
    </row>
    <row r="34" spans="1:25" ht="14.4" customHeight="1" x14ac:dyDescent="0.3">
      <c r="A34" s="964" t="s">
        <v>3969</v>
      </c>
      <c r="B34" s="940">
        <v>8</v>
      </c>
      <c r="C34" s="941">
        <v>8.73</v>
      </c>
      <c r="D34" s="942">
        <v>5.8</v>
      </c>
      <c r="E34" s="943">
        <v>10</v>
      </c>
      <c r="F34" s="911">
        <v>10.91</v>
      </c>
      <c r="G34" s="912">
        <v>5.2</v>
      </c>
      <c r="H34" s="913">
        <v>15</v>
      </c>
      <c r="I34" s="914">
        <v>15.77</v>
      </c>
      <c r="J34" s="922">
        <v>3.7</v>
      </c>
      <c r="K34" s="916">
        <v>1.0900000000000001</v>
      </c>
      <c r="L34" s="917">
        <v>2</v>
      </c>
      <c r="M34" s="917">
        <v>18</v>
      </c>
      <c r="N34" s="918">
        <v>6</v>
      </c>
      <c r="O34" s="917" t="s">
        <v>3914</v>
      </c>
      <c r="P34" s="944" t="s">
        <v>3970</v>
      </c>
      <c r="Q34" s="919">
        <f t="shared" si="0"/>
        <v>7</v>
      </c>
      <c r="R34" s="996">
        <f t="shared" si="0"/>
        <v>7.0399999999999991</v>
      </c>
      <c r="S34" s="919">
        <f t="shared" si="1"/>
        <v>5</v>
      </c>
      <c r="T34" s="996">
        <f t="shared" si="2"/>
        <v>4.8599999999999994</v>
      </c>
      <c r="U34" s="1005">
        <v>90</v>
      </c>
      <c r="V34" s="940">
        <v>55.5</v>
      </c>
      <c r="W34" s="940">
        <v>-34.5</v>
      </c>
      <c r="X34" s="1002">
        <v>0.6166666666666667</v>
      </c>
      <c r="Y34" s="999"/>
    </row>
    <row r="35" spans="1:25" ht="14.4" customHeight="1" x14ac:dyDescent="0.3">
      <c r="A35" s="965" t="s">
        <v>3971</v>
      </c>
      <c r="B35" s="951"/>
      <c r="C35" s="952"/>
      <c r="D35" s="945"/>
      <c r="E35" s="953">
        <v>1</v>
      </c>
      <c r="F35" s="954">
        <v>1.32</v>
      </c>
      <c r="G35" s="920">
        <v>5</v>
      </c>
      <c r="H35" s="955">
        <v>2</v>
      </c>
      <c r="I35" s="956">
        <v>2.64</v>
      </c>
      <c r="J35" s="923">
        <v>3</v>
      </c>
      <c r="K35" s="957">
        <v>1.32</v>
      </c>
      <c r="L35" s="958">
        <v>2</v>
      </c>
      <c r="M35" s="958">
        <v>21</v>
      </c>
      <c r="N35" s="959">
        <v>7</v>
      </c>
      <c r="O35" s="958" t="s">
        <v>3914</v>
      </c>
      <c r="P35" s="960" t="s">
        <v>3972</v>
      </c>
      <c r="Q35" s="961">
        <f t="shared" si="0"/>
        <v>2</v>
      </c>
      <c r="R35" s="995">
        <f t="shared" si="0"/>
        <v>2.64</v>
      </c>
      <c r="S35" s="961">
        <f t="shared" si="1"/>
        <v>1</v>
      </c>
      <c r="T35" s="995">
        <f t="shared" si="2"/>
        <v>1.32</v>
      </c>
      <c r="U35" s="1006">
        <v>14</v>
      </c>
      <c r="V35" s="951">
        <v>6</v>
      </c>
      <c r="W35" s="951">
        <v>-8</v>
      </c>
      <c r="X35" s="1004">
        <v>0.42857142857142855</v>
      </c>
      <c r="Y35" s="1000"/>
    </row>
    <row r="36" spans="1:25" ht="14.4" customHeight="1" x14ac:dyDescent="0.3">
      <c r="A36" s="964" t="s">
        <v>3973</v>
      </c>
      <c r="B36" s="933">
        <v>1</v>
      </c>
      <c r="C36" s="934">
        <v>0.46</v>
      </c>
      <c r="D36" s="935">
        <v>3</v>
      </c>
      <c r="E36" s="943"/>
      <c r="F36" s="911"/>
      <c r="G36" s="912"/>
      <c r="H36" s="917"/>
      <c r="I36" s="911"/>
      <c r="J36" s="912"/>
      <c r="K36" s="916">
        <v>0.46</v>
      </c>
      <c r="L36" s="917">
        <v>1</v>
      </c>
      <c r="M36" s="917">
        <v>9</v>
      </c>
      <c r="N36" s="918">
        <v>3</v>
      </c>
      <c r="O36" s="917" t="s">
        <v>3914</v>
      </c>
      <c r="P36" s="944" t="s">
        <v>3974</v>
      </c>
      <c r="Q36" s="919">
        <f t="shared" si="0"/>
        <v>-1</v>
      </c>
      <c r="R36" s="996">
        <f t="shared" si="0"/>
        <v>-0.46</v>
      </c>
      <c r="S36" s="919">
        <f t="shared" si="1"/>
        <v>0</v>
      </c>
      <c r="T36" s="996">
        <f t="shared" si="2"/>
        <v>0</v>
      </c>
      <c r="U36" s="1005" t="s">
        <v>569</v>
      </c>
      <c r="V36" s="940" t="s">
        <v>569</v>
      </c>
      <c r="W36" s="940" t="s">
        <v>569</v>
      </c>
      <c r="X36" s="1002" t="s">
        <v>569</v>
      </c>
      <c r="Y36" s="999"/>
    </row>
    <row r="37" spans="1:25" ht="14.4" customHeight="1" x14ac:dyDescent="0.3">
      <c r="A37" s="964" t="s">
        <v>3975</v>
      </c>
      <c r="B37" s="940">
        <v>15</v>
      </c>
      <c r="C37" s="941">
        <v>8.59</v>
      </c>
      <c r="D37" s="942">
        <v>4.5</v>
      </c>
      <c r="E37" s="913">
        <v>19</v>
      </c>
      <c r="F37" s="914">
        <v>14.2</v>
      </c>
      <c r="G37" s="922">
        <v>7.2</v>
      </c>
      <c r="H37" s="917">
        <v>12</v>
      </c>
      <c r="I37" s="911">
        <v>7.03</v>
      </c>
      <c r="J37" s="915">
        <v>5.0999999999999996</v>
      </c>
      <c r="K37" s="916">
        <v>0.56999999999999995</v>
      </c>
      <c r="L37" s="917">
        <v>1</v>
      </c>
      <c r="M37" s="917">
        <v>12</v>
      </c>
      <c r="N37" s="918">
        <v>4</v>
      </c>
      <c r="O37" s="917" t="s">
        <v>3914</v>
      </c>
      <c r="P37" s="944" t="s">
        <v>3976</v>
      </c>
      <c r="Q37" s="919">
        <f t="shared" si="0"/>
        <v>-3</v>
      </c>
      <c r="R37" s="996">
        <f t="shared" si="0"/>
        <v>-1.5599999999999996</v>
      </c>
      <c r="S37" s="919">
        <f t="shared" si="1"/>
        <v>-7</v>
      </c>
      <c r="T37" s="996">
        <f t="shared" si="2"/>
        <v>-7.169999999999999</v>
      </c>
      <c r="U37" s="1005">
        <v>48</v>
      </c>
      <c r="V37" s="940">
        <v>61.199999999999996</v>
      </c>
      <c r="W37" s="940">
        <v>13.199999999999996</v>
      </c>
      <c r="X37" s="1002">
        <v>1.2749999999999999</v>
      </c>
      <c r="Y37" s="999">
        <v>20</v>
      </c>
    </row>
    <row r="38" spans="1:25" ht="14.4" customHeight="1" x14ac:dyDescent="0.3">
      <c r="A38" s="965" t="s">
        <v>3977</v>
      </c>
      <c r="B38" s="951">
        <v>6</v>
      </c>
      <c r="C38" s="952">
        <v>4.95</v>
      </c>
      <c r="D38" s="945">
        <v>8.6999999999999993</v>
      </c>
      <c r="E38" s="955">
        <v>2</v>
      </c>
      <c r="F38" s="956">
        <v>2.15</v>
      </c>
      <c r="G38" s="923">
        <v>14.5</v>
      </c>
      <c r="H38" s="958">
        <v>5</v>
      </c>
      <c r="I38" s="954">
        <v>4.12</v>
      </c>
      <c r="J38" s="921">
        <v>6.4</v>
      </c>
      <c r="K38" s="957">
        <v>0.82</v>
      </c>
      <c r="L38" s="958">
        <v>2</v>
      </c>
      <c r="M38" s="958">
        <v>18</v>
      </c>
      <c r="N38" s="959">
        <v>6</v>
      </c>
      <c r="O38" s="958" t="s">
        <v>3914</v>
      </c>
      <c r="P38" s="960" t="s">
        <v>3976</v>
      </c>
      <c r="Q38" s="961">
        <f t="shared" si="0"/>
        <v>-1</v>
      </c>
      <c r="R38" s="995">
        <f t="shared" si="0"/>
        <v>-0.83000000000000007</v>
      </c>
      <c r="S38" s="961">
        <f t="shared" si="1"/>
        <v>3</v>
      </c>
      <c r="T38" s="995">
        <f t="shared" si="2"/>
        <v>1.9700000000000002</v>
      </c>
      <c r="U38" s="1006">
        <v>30</v>
      </c>
      <c r="V38" s="951">
        <v>32</v>
      </c>
      <c r="W38" s="951">
        <v>2</v>
      </c>
      <c r="X38" s="1004">
        <v>1.0666666666666667</v>
      </c>
      <c r="Y38" s="1000">
        <v>7</v>
      </c>
    </row>
    <row r="39" spans="1:25" ht="14.4" customHeight="1" x14ac:dyDescent="0.3">
      <c r="A39" s="965" t="s">
        <v>3978</v>
      </c>
      <c r="B39" s="951">
        <v>1</v>
      </c>
      <c r="C39" s="952">
        <v>1.41</v>
      </c>
      <c r="D39" s="945">
        <v>5</v>
      </c>
      <c r="E39" s="955">
        <v>1</v>
      </c>
      <c r="F39" s="956">
        <v>1.41</v>
      </c>
      <c r="G39" s="923">
        <v>3</v>
      </c>
      <c r="H39" s="958">
        <v>2</v>
      </c>
      <c r="I39" s="954">
        <v>2.82</v>
      </c>
      <c r="J39" s="920">
        <v>4.5</v>
      </c>
      <c r="K39" s="957">
        <v>1.41</v>
      </c>
      <c r="L39" s="958">
        <v>3</v>
      </c>
      <c r="M39" s="958">
        <v>24</v>
      </c>
      <c r="N39" s="959">
        <v>8</v>
      </c>
      <c r="O39" s="958" t="s">
        <v>3914</v>
      </c>
      <c r="P39" s="960" t="s">
        <v>3976</v>
      </c>
      <c r="Q39" s="961">
        <f t="shared" si="0"/>
        <v>1</v>
      </c>
      <c r="R39" s="995">
        <f t="shared" si="0"/>
        <v>1.41</v>
      </c>
      <c r="S39" s="961">
        <f t="shared" si="1"/>
        <v>1</v>
      </c>
      <c r="T39" s="995">
        <f t="shared" si="2"/>
        <v>1.41</v>
      </c>
      <c r="U39" s="1006">
        <v>16</v>
      </c>
      <c r="V39" s="951">
        <v>9</v>
      </c>
      <c r="W39" s="951">
        <v>-7</v>
      </c>
      <c r="X39" s="1004">
        <v>0.5625</v>
      </c>
      <c r="Y39" s="1000"/>
    </row>
    <row r="40" spans="1:25" ht="14.4" customHeight="1" x14ac:dyDescent="0.3">
      <c r="A40" s="964" t="s">
        <v>3979</v>
      </c>
      <c r="B40" s="940">
        <v>15</v>
      </c>
      <c r="C40" s="941">
        <v>7.96</v>
      </c>
      <c r="D40" s="942">
        <v>4.8</v>
      </c>
      <c r="E40" s="943">
        <v>14</v>
      </c>
      <c r="F40" s="911">
        <v>6.8</v>
      </c>
      <c r="G40" s="912">
        <v>5.3</v>
      </c>
      <c r="H40" s="913">
        <v>1</v>
      </c>
      <c r="I40" s="914">
        <v>0.54</v>
      </c>
      <c r="J40" s="915">
        <v>9</v>
      </c>
      <c r="K40" s="916">
        <v>0.45</v>
      </c>
      <c r="L40" s="917">
        <v>2</v>
      </c>
      <c r="M40" s="917">
        <v>15</v>
      </c>
      <c r="N40" s="918">
        <v>5</v>
      </c>
      <c r="O40" s="917" t="s">
        <v>3914</v>
      </c>
      <c r="P40" s="944" t="s">
        <v>3980</v>
      </c>
      <c r="Q40" s="919">
        <f t="shared" si="0"/>
        <v>-14</v>
      </c>
      <c r="R40" s="996">
        <f t="shared" si="0"/>
        <v>-7.42</v>
      </c>
      <c r="S40" s="919">
        <f t="shared" si="1"/>
        <v>-13</v>
      </c>
      <c r="T40" s="996">
        <f t="shared" si="2"/>
        <v>-6.26</v>
      </c>
      <c r="U40" s="1005">
        <v>5</v>
      </c>
      <c r="V40" s="940">
        <v>9</v>
      </c>
      <c r="W40" s="940">
        <v>4</v>
      </c>
      <c r="X40" s="1002">
        <v>1.8</v>
      </c>
      <c r="Y40" s="999">
        <v>4</v>
      </c>
    </row>
    <row r="41" spans="1:25" ht="14.4" customHeight="1" x14ac:dyDescent="0.3">
      <c r="A41" s="965" t="s">
        <v>3981</v>
      </c>
      <c r="B41" s="951">
        <v>1</v>
      </c>
      <c r="C41" s="952">
        <v>0.51</v>
      </c>
      <c r="D41" s="945">
        <v>5</v>
      </c>
      <c r="E41" s="953">
        <v>5</v>
      </c>
      <c r="F41" s="954">
        <v>2.57</v>
      </c>
      <c r="G41" s="920">
        <v>6</v>
      </c>
      <c r="H41" s="955">
        <v>19</v>
      </c>
      <c r="I41" s="956">
        <v>11.16</v>
      </c>
      <c r="J41" s="921">
        <v>6.3</v>
      </c>
      <c r="K41" s="957">
        <v>0.51</v>
      </c>
      <c r="L41" s="958">
        <v>2</v>
      </c>
      <c r="M41" s="958">
        <v>18</v>
      </c>
      <c r="N41" s="959">
        <v>6</v>
      </c>
      <c r="O41" s="958" t="s">
        <v>3914</v>
      </c>
      <c r="P41" s="960" t="s">
        <v>3982</v>
      </c>
      <c r="Q41" s="961">
        <f t="shared" si="0"/>
        <v>18</v>
      </c>
      <c r="R41" s="995">
        <f t="shared" si="0"/>
        <v>10.65</v>
      </c>
      <c r="S41" s="961">
        <f t="shared" si="1"/>
        <v>14</v>
      </c>
      <c r="T41" s="995">
        <f t="shared" si="2"/>
        <v>8.59</v>
      </c>
      <c r="U41" s="1006">
        <v>114</v>
      </c>
      <c r="V41" s="951">
        <v>119.7</v>
      </c>
      <c r="W41" s="951">
        <v>5.7000000000000028</v>
      </c>
      <c r="X41" s="1004">
        <v>1.05</v>
      </c>
      <c r="Y41" s="1000">
        <v>27</v>
      </c>
    </row>
    <row r="42" spans="1:25" ht="14.4" customHeight="1" x14ac:dyDescent="0.3">
      <c r="A42" s="965" t="s">
        <v>3983</v>
      </c>
      <c r="B42" s="951"/>
      <c r="C42" s="952"/>
      <c r="D42" s="945"/>
      <c r="E42" s="953">
        <v>1</v>
      </c>
      <c r="F42" s="954">
        <v>4.78</v>
      </c>
      <c r="G42" s="920">
        <v>44</v>
      </c>
      <c r="H42" s="955"/>
      <c r="I42" s="956"/>
      <c r="J42" s="923"/>
      <c r="K42" s="957">
        <v>0.86</v>
      </c>
      <c r="L42" s="958">
        <v>3</v>
      </c>
      <c r="M42" s="958">
        <v>27</v>
      </c>
      <c r="N42" s="959">
        <v>9</v>
      </c>
      <c r="O42" s="958" t="s">
        <v>3914</v>
      </c>
      <c r="P42" s="960" t="s">
        <v>3984</v>
      </c>
      <c r="Q42" s="961">
        <f t="shared" si="0"/>
        <v>0</v>
      </c>
      <c r="R42" s="995">
        <f t="shared" si="0"/>
        <v>0</v>
      </c>
      <c r="S42" s="961">
        <f t="shared" si="1"/>
        <v>-1</v>
      </c>
      <c r="T42" s="995">
        <f t="shared" si="2"/>
        <v>-4.78</v>
      </c>
      <c r="U42" s="1006" t="s">
        <v>569</v>
      </c>
      <c r="V42" s="951" t="s">
        <v>569</v>
      </c>
      <c r="W42" s="951" t="s">
        <v>569</v>
      </c>
      <c r="X42" s="1004" t="s">
        <v>569</v>
      </c>
      <c r="Y42" s="1000"/>
    </row>
    <row r="43" spans="1:25" ht="14.4" customHeight="1" x14ac:dyDescent="0.3">
      <c r="A43" s="966" t="s">
        <v>3985</v>
      </c>
      <c r="B43" s="946">
        <v>2</v>
      </c>
      <c r="C43" s="947">
        <v>1.89</v>
      </c>
      <c r="D43" s="948">
        <v>6.5</v>
      </c>
      <c r="E43" s="926">
        <v>1</v>
      </c>
      <c r="F43" s="927">
        <v>0.32</v>
      </c>
      <c r="G43" s="928">
        <v>2</v>
      </c>
      <c r="H43" s="930">
        <v>1</v>
      </c>
      <c r="I43" s="924">
        <v>0.32</v>
      </c>
      <c r="J43" s="925">
        <v>2</v>
      </c>
      <c r="K43" s="929">
        <v>0.32</v>
      </c>
      <c r="L43" s="930">
        <v>1</v>
      </c>
      <c r="M43" s="930">
        <v>12</v>
      </c>
      <c r="N43" s="931">
        <v>4</v>
      </c>
      <c r="O43" s="930" t="s">
        <v>3914</v>
      </c>
      <c r="P43" s="950" t="s">
        <v>3986</v>
      </c>
      <c r="Q43" s="932">
        <f t="shared" si="0"/>
        <v>-1</v>
      </c>
      <c r="R43" s="997">
        <f t="shared" si="0"/>
        <v>-1.5699999999999998</v>
      </c>
      <c r="S43" s="932">
        <f t="shared" si="1"/>
        <v>0</v>
      </c>
      <c r="T43" s="997">
        <f t="shared" si="2"/>
        <v>0</v>
      </c>
      <c r="U43" s="1007">
        <v>4</v>
      </c>
      <c r="V43" s="946">
        <v>2</v>
      </c>
      <c r="W43" s="946">
        <v>-2</v>
      </c>
      <c r="X43" s="1003">
        <v>0.5</v>
      </c>
      <c r="Y43" s="1001"/>
    </row>
    <row r="44" spans="1:25" ht="14.4" customHeight="1" x14ac:dyDescent="0.3">
      <c r="A44" s="965" t="s">
        <v>3987</v>
      </c>
      <c r="B44" s="951"/>
      <c r="C44" s="952"/>
      <c r="D44" s="945"/>
      <c r="E44" s="955">
        <v>2</v>
      </c>
      <c r="F44" s="956">
        <v>0.67</v>
      </c>
      <c r="G44" s="923">
        <v>1.5</v>
      </c>
      <c r="H44" s="958"/>
      <c r="I44" s="954"/>
      <c r="J44" s="920"/>
      <c r="K44" s="957">
        <v>0.45</v>
      </c>
      <c r="L44" s="958">
        <v>2</v>
      </c>
      <c r="M44" s="958">
        <v>15</v>
      </c>
      <c r="N44" s="959">
        <v>5</v>
      </c>
      <c r="O44" s="958" t="s">
        <v>3914</v>
      </c>
      <c r="P44" s="960" t="s">
        <v>3986</v>
      </c>
      <c r="Q44" s="961">
        <f t="shared" si="0"/>
        <v>0</v>
      </c>
      <c r="R44" s="995">
        <f t="shared" si="0"/>
        <v>0</v>
      </c>
      <c r="S44" s="961">
        <f t="shared" si="1"/>
        <v>-2</v>
      </c>
      <c r="T44" s="995">
        <f t="shared" si="2"/>
        <v>-0.67</v>
      </c>
      <c r="U44" s="1006" t="s">
        <v>569</v>
      </c>
      <c r="V44" s="951" t="s">
        <v>569</v>
      </c>
      <c r="W44" s="951" t="s">
        <v>569</v>
      </c>
      <c r="X44" s="1004" t="s">
        <v>569</v>
      </c>
      <c r="Y44" s="1000"/>
    </row>
    <row r="45" spans="1:25" ht="14.4" customHeight="1" x14ac:dyDescent="0.3">
      <c r="A45" s="966" t="s">
        <v>3988</v>
      </c>
      <c r="B45" s="937">
        <v>196</v>
      </c>
      <c r="C45" s="938">
        <v>203.94</v>
      </c>
      <c r="D45" s="939">
        <v>4.2</v>
      </c>
      <c r="E45" s="949">
        <v>187</v>
      </c>
      <c r="F45" s="924">
        <v>186.55</v>
      </c>
      <c r="G45" s="925">
        <v>3.5</v>
      </c>
      <c r="H45" s="930">
        <v>164</v>
      </c>
      <c r="I45" s="924">
        <v>163.77000000000001</v>
      </c>
      <c r="J45" s="925">
        <v>3.5</v>
      </c>
      <c r="K45" s="929">
        <v>1</v>
      </c>
      <c r="L45" s="930">
        <v>1</v>
      </c>
      <c r="M45" s="930">
        <v>12</v>
      </c>
      <c r="N45" s="931">
        <v>4</v>
      </c>
      <c r="O45" s="930" t="s">
        <v>3914</v>
      </c>
      <c r="P45" s="950" t="s">
        <v>3989</v>
      </c>
      <c r="Q45" s="932">
        <f t="shared" si="0"/>
        <v>-32</v>
      </c>
      <c r="R45" s="997">
        <f t="shared" si="0"/>
        <v>-40.169999999999987</v>
      </c>
      <c r="S45" s="932">
        <f t="shared" si="1"/>
        <v>-23</v>
      </c>
      <c r="T45" s="997">
        <f t="shared" si="2"/>
        <v>-22.78</v>
      </c>
      <c r="U45" s="1007">
        <v>656</v>
      </c>
      <c r="V45" s="946">
        <v>574</v>
      </c>
      <c r="W45" s="946">
        <v>-82</v>
      </c>
      <c r="X45" s="1003">
        <v>0.875</v>
      </c>
      <c r="Y45" s="1001">
        <v>63</v>
      </c>
    </row>
    <row r="46" spans="1:25" ht="14.4" customHeight="1" x14ac:dyDescent="0.3">
      <c r="A46" s="965" t="s">
        <v>3990</v>
      </c>
      <c r="B46" s="962">
        <v>52</v>
      </c>
      <c r="C46" s="963">
        <v>52.28</v>
      </c>
      <c r="D46" s="936">
        <v>4.2</v>
      </c>
      <c r="E46" s="953">
        <v>56</v>
      </c>
      <c r="F46" s="954">
        <v>56.63</v>
      </c>
      <c r="G46" s="920">
        <v>3.7</v>
      </c>
      <c r="H46" s="958">
        <v>76</v>
      </c>
      <c r="I46" s="954">
        <v>81.11</v>
      </c>
      <c r="J46" s="921">
        <v>4.5999999999999996</v>
      </c>
      <c r="K46" s="957">
        <v>1</v>
      </c>
      <c r="L46" s="958">
        <v>1</v>
      </c>
      <c r="M46" s="958">
        <v>12</v>
      </c>
      <c r="N46" s="959">
        <v>4</v>
      </c>
      <c r="O46" s="958" t="s">
        <v>3914</v>
      </c>
      <c r="P46" s="960" t="s">
        <v>3991</v>
      </c>
      <c r="Q46" s="961">
        <f t="shared" si="0"/>
        <v>24</v>
      </c>
      <c r="R46" s="995">
        <f t="shared" si="0"/>
        <v>28.83</v>
      </c>
      <c r="S46" s="961">
        <f t="shared" si="1"/>
        <v>20</v>
      </c>
      <c r="T46" s="995">
        <f t="shared" si="2"/>
        <v>24.479999999999997</v>
      </c>
      <c r="U46" s="1006">
        <v>304</v>
      </c>
      <c r="V46" s="951">
        <v>349.59999999999997</v>
      </c>
      <c r="W46" s="951">
        <v>45.599999999999966</v>
      </c>
      <c r="X46" s="1004">
        <v>1.1499999999999999</v>
      </c>
      <c r="Y46" s="1000">
        <v>88</v>
      </c>
    </row>
    <row r="47" spans="1:25" ht="14.4" customHeight="1" x14ac:dyDescent="0.3">
      <c r="A47" s="965" t="s">
        <v>3992</v>
      </c>
      <c r="B47" s="962">
        <v>11</v>
      </c>
      <c r="C47" s="963">
        <v>19.809999999999999</v>
      </c>
      <c r="D47" s="936">
        <v>4.2</v>
      </c>
      <c r="E47" s="953">
        <v>12</v>
      </c>
      <c r="F47" s="954">
        <v>26.27</v>
      </c>
      <c r="G47" s="920">
        <v>4.3</v>
      </c>
      <c r="H47" s="958">
        <v>11</v>
      </c>
      <c r="I47" s="954">
        <v>16.66</v>
      </c>
      <c r="J47" s="920">
        <v>3.4</v>
      </c>
      <c r="K47" s="957">
        <v>1.49</v>
      </c>
      <c r="L47" s="958">
        <v>2</v>
      </c>
      <c r="M47" s="958">
        <v>18</v>
      </c>
      <c r="N47" s="959">
        <v>6</v>
      </c>
      <c r="O47" s="958" t="s">
        <v>3914</v>
      </c>
      <c r="P47" s="960" t="s">
        <v>3993</v>
      </c>
      <c r="Q47" s="961">
        <f t="shared" si="0"/>
        <v>0</v>
      </c>
      <c r="R47" s="995">
        <f t="shared" si="0"/>
        <v>-3.1499999999999986</v>
      </c>
      <c r="S47" s="961">
        <f t="shared" si="1"/>
        <v>-1</v>
      </c>
      <c r="T47" s="995">
        <f t="shared" si="2"/>
        <v>-9.61</v>
      </c>
      <c r="U47" s="1006">
        <v>66</v>
      </c>
      <c r="V47" s="951">
        <v>37.4</v>
      </c>
      <c r="W47" s="951">
        <v>-28.6</v>
      </c>
      <c r="X47" s="1004">
        <v>0.56666666666666665</v>
      </c>
      <c r="Y47" s="1000"/>
    </row>
    <row r="48" spans="1:25" ht="14.4" customHeight="1" x14ac:dyDescent="0.3">
      <c r="A48" s="966" t="s">
        <v>3994</v>
      </c>
      <c r="B48" s="946">
        <v>1</v>
      </c>
      <c r="C48" s="947">
        <v>0.37</v>
      </c>
      <c r="D48" s="948">
        <v>7</v>
      </c>
      <c r="E48" s="926">
        <v>4</v>
      </c>
      <c r="F48" s="927">
        <v>1.42</v>
      </c>
      <c r="G48" s="928">
        <v>3</v>
      </c>
      <c r="H48" s="930">
        <v>1</v>
      </c>
      <c r="I48" s="924">
        <v>0.35</v>
      </c>
      <c r="J48" s="925">
        <v>3</v>
      </c>
      <c r="K48" s="929">
        <v>0.35</v>
      </c>
      <c r="L48" s="930">
        <v>1</v>
      </c>
      <c r="M48" s="930">
        <v>12</v>
      </c>
      <c r="N48" s="931">
        <v>4</v>
      </c>
      <c r="O48" s="930" t="s">
        <v>3914</v>
      </c>
      <c r="P48" s="950" t="s">
        <v>3995</v>
      </c>
      <c r="Q48" s="932">
        <f t="shared" si="0"/>
        <v>0</v>
      </c>
      <c r="R48" s="997">
        <f t="shared" si="0"/>
        <v>-2.0000000000000018E-2</v>
      </c>
      <c r="S48" s="932">
        <f t="shared" si="1"/>
        <v>-3</v>
      </c>
      <c r="T48" s="997">
        <f t="shared" si="2"/>
        <v>-1.0699999999999998</v>
      </c>
      <c r="U48" s="1007">
        <v>4</v>
      </c>
      <c r="V48" s="946">
        <v>3</v>
      </c>
      <c r="W48" s="946">
        <v>-1</v>
      </c>
      <c r="X48" s="1003">
        <v>0.75</v>
      </c>
      <c r="Y48" s="1001"/>
    </row>
    <row r="49" spans="1:25" ht="14.4" customHeight="1" x14ac:dyDescent="0.3">
      <c r="A49" s="965" t="s">
        <v>3996</v>
      </c>
      <c r="B49" s="951">
        <v>2</v>
      </c>
      <c r="C49" s="952">
        <v>0.84</v>
      </c>
      <c r="D49" s="945">
        <v>3.5</v>
      </c>
      <c r="E49" s="955">
        <v>4</v>
      </c>
      <c r="F49" s="956">
        <v>1.69</v>
      </c>
      <c r="G49" s="923">
        <v>6</v>
      </c>
      <c r="H49" s="958"/>
      <c r="I49" s="954"/>
      <c r="J49" s="920"/>
      <c r="K49" s="957">
        <v>0.42</v>
      </c>
      <c r="L49" s="958">
        <v>2</v>
      </c>
      <c r="M49" s="958">
        <v>18</v>
      </c>
      <c r="N49" s="959">
        <v>6</v>
      </c>
      <c r="O49" s="958" t="s">
        <v>3914</v>
      </c>
      <c r="P49" s="960" t="s">
        <v>3997</v>
      </c>
      <c r="Q49" s="961">
        <f t="shared" si="0"/>
        <v>-2</v>
      </c>
      <c r="R49" s="995">
        <f t="shared" si="0"/>
        <v>-0.84</v>
      </c>
      <c r="S49" s="961">
        <f t="shared" si="1"/>
        <v>-4</v>
      </c>
      <c r="T49" s="995">
        <f t="shared" si="2"/>
        <v>-1.69</v>
      </c>
      <c r="U49" s="1006" t="s">
        <v>569</v>
      </c>
      <c r="V49" s="951" t="s">
        <v>569</v>
      </c>
      <c r="W49" s="951" t="s">
        <v>569</v>
      </c>
      <c r="X49" s="1004" t="s">
        <v>569</v>
      </c>
      <c r="Y49" s="1000"/>
    </row>
    <row r="50" spans="1:25" ht="14.4" customHeight="1" x14ac:dyDescent="0.3">
      <c r="A50" s="965" t="s">
        <v>3998</v>
      </c>
      <c r="B50" s="951"/>
      <c r="C50" s="952"/>
      <c r="D50" s="945"/>
      <c r="E50" s="955"/>
      <c r="F50" s="956"/>
      <c r="G50" s="923"/>
      <c r="H50" s="958">
        <v>1</v>
      </c>
      <c r="I50" s="954">
        <v>0.55000000000000004</v>
      </c>
      <c r="J50" s="920">
        <v>4</v>
      </c>
      <c r="K50" s="957">
        <v>0.55000000000000004</v>
      </c>
      <c r="L50" s="958">
        <v>2</v>
      </c>
      <c r="M50" s="958">
        <v>18</v>
      </c>
      <c r="N50" s="959">
        <v>6</v>
      </c>
      <c r="O50" s="958" t="s">
        <v>3914</v>
      </c>
      <c r="P50" s="960" t="s">
        <v>3999</v>
      </c>
      <c r="Q50" s="961">
        <f t="shared" si="0"/>
        <v>1</v>
      </c>
      <c r="R50" s="995">
        <f t="shared" si="0"/>
        <v>0.55000000000000004</v>
      </c>
      <c r="S50" s="961">
        <f t="shared" si="1"/>
        <v>1</v>
      </c>
      <c r="T50" s="995">
        <f t="shared" si="2"/>
        <v>0.55000000000000004</v>
      </c>
      <c r="U50" s="1006">
        <v>6</v>
      </c>
      <c r="V50" s="951">
        <v>4</v>
      </c>
      <c r="W50" s="951">
        <v>-2</v>
      </c>
      <c r="X50" s="1004">
        <v>0.66666666666666663</v>
      </c>
      <c r="Y50" s="1000"/>
    </row>
    <row r="51" spans="1:25" ht="14.4" customHeight="1" x14ac:dyDescent="0.3">
      <c r="A51" s="966" t="s">
        <v>4000</v>
      </c>
      <c r="B51" s="946">
        <v>2</v>
      </c>
      <c r="C51" s="947">
        <v>4.24</v>
      </c>
      <c r="D51" s="948">
        <v>4</v>
      </c>
      <c r="E51" s="949">
        <v>1</v>
      </c>
      <c r="F51" s="924">
        <v>2.12</v>
      </c>
      <c r="G51" s="925">
        <v>4</v>
      </c>
      <c r="H51" s="926">
        <v>2</v>
      </c>
      <c r="I51" s="927">
        <v>3.61</v>
      </c>
      <c r="J51" s="928">
        <v>3.5</v>
      </c>
      <c r="K51" s="929">
        <v>2.12</v>
      </c>
      <c r="L51" s="930">
        <v>3</v>
      </c>
      <c r="M51" s="930">
        <v>24</v>
      </c>
      <c r="N51" s="931">
        <v>8</v>
      </c>
      <c r="O51" s="930" t="s">
        <v>3914</v>
      </c>
      <c r="P51" s="950" t="s">
        <v>4001</v>
      </c>
      <c r="Q51" s="932">
        <f t="shared" si="0"/>
        <v>0</v>
      </c>
      <c r="R51" s="997">
        <f t="shared" si="0"/>
        <v>-0.63000000000000034</v>
      </c>
      <c r="S51" s="932">
        <f t="shared" si="1"/>
        <v>1</v>
      </c>
      <c r="T51" s="997">
        <f t="shared" si="2"/>
        <v>1.4899999999999998</v>
      </c>
      <c r="U51" s="1007">
        <v>16</v>
      </c>
      <c r="V51" s="946">
        <v>7</v>
      </c>
      <c r="W51" s="946">
        <v>-9</v>
      </c>
      <c r="X51" s="1003">
        <v>0.4375</v>
      </c>
      <c r="Y51" s="1001"/>
    </row>
    <row r="52" spans="1:25" ht="14.4" customHeight="1" x14ac:dyDescent="0.3">
      <c r="A52" s="966" t="s">
        <v>4002</v>
      </c>
      <c r="B52" s="946"/>
      <c r="C52" s="947"/>
      <c r="D52" s="948"/>
      <c r="E52" s="949">
        <v>2</v>
      </c>
      <c r="F52" s="924">
        <v>0.64</v>
      </c>
      <c r="G52" s="925">
        <v>1.5</v>
      </c>
      <c r="H52" s="926">
        <v>1</v>
      </c>
      <c r="I52" s="927">
        <v>0.32</v>
      </c>
      <c r="J52" s="928">
        <v>3</v>
      </c>
      <c r="K52" s="929">
        <v>0.32</v>
      </c>
      <c r="L52" s="930">
        <v>1</v>
      </c>
      <c r="M52" s="930">
        <v>12</v>
      </c>
      <c r="N52" s="931">
        <v>4</v>
      </c>
      <c r="O52" s="930" t="s">
        <v>3914</v>
      </c>
      <c r="P52" s="950" t="s">
        <v>4003</v>
      </c>
      <c r="Q52" s="932">
        <f t="shared" si="0"/>
        <v>1</v>
      </c>
      <c r="R52" s="997">
        <f t="shared" si="0"/>
        <v>0.32</v>
      </c>
      <c r="S52" s="932">
        <f t="shared" si="1"/>
        <v>-1</v>
      </c>
      <c r="T52" s="997">
        <f t="shared" si="2"/>
        <v>-0.32</v>
      </c>
      <c r="U52" s="1007">
        <v>4</v>
      </c>
      <c r="V52" s="946">
        <v>3</v>
      </c>
      <c r="W52" s="946">
        <v>-1</v>
      </c>
      <c r="X52" s="1003">
        <v>0.75</v>
      </c>
      <c r="Y52" s="1001"/>
    </row>
    <row r="53" spans="1:25" ht="14.4" customHeight="1" x14ac:dyDescent="0.3">
      <c r="A53" s="965" t="s">
        <v>4004</v>
      </c>
      <c r="B53" s="951"/>
      <c r="C53" s="952"/>
      <c r="D53" s="945"/>
      <c r="E53" s="953"/>
      <c r="F53" s="954"/>
      <c r="G53" s="920"/>
      <c r="H53" s="955">
        <v>1</v>
      </c>
      <c r="I53" s="956">
        <v>0.45</v>
      </c>
      <c r="J53" s="923">
        <v>3</v>
      </c>
      <c r="K53" s="957">
        <v>0.45</v>
      </c>
      <c r="L53" s="958">
        <v>2</v>
      </c>
      <c r="M53" s="958">
        <v>18</v>
      </c>
      <c r="N53" s="959">
        <v>6</v>
      </c>
      <c r="O53" s="958" t="s">
        <v>3914</v>
      </c>
      <c r="P53" s="960" t="s">
        <v>4005</v>
      </c>
      <c r="Q53" s="961">
        <f t="shared" si="0"/>
        <v>1</v>
      </c>
      <c r="R53" s="995">
        <f t="shared" si="0"/>
        <v>0.45</v>
      </c>
      <c r="S53" s="961">
        <f t="shared" si="1"/>
        <v>1</v>
      </c>
      <c r="T53" s="995">
        <f t="shared" si="2"/>
        <v>0.45</v>
      </c>
      <c r="U53" s="1006">
        <v>6</v>
      </c>
      <c r="V53" s="951">
        <v>3</v>
      </c>
      <c r="W53" s="951">
        <v>-3</v>
      </c>
      <c r="X53" s="1004">
        <v>0.5</v>
      </c>
      <c r="Y53" s="1000"/>
    </row>
    <row r="54" spans="1:25" ht="14.4" customHeight="1" x14ac:dyDescent="0.3">
      <c r="A54" s="966" t="s">
        <v>4006</v>
      </c>
      <c r="B54" s="937">
        <v>1</v>
      </c>
      <c r="C54" s="938">
        <v>0.31</v>
      </c>
      <c r="D54" s="939">
        <v>2</v>
      </c>
      <c r="E54" s="949"/>
      <c r="F54" s="924"/>
      <c r="G54" s="925"/>
      <c r="H54" s="930"/>
      <c r="I54" s="924"/>
      <c r="J54" s="925"/>
      <c r="K54" s="929">
        <v>0.31</v>
      </c>
      <c r="L54" s="930">
        <v>1</v>
      </c>
      <c r="M54" s="930">
        <v>12</v>
      </c>
      <c r="N54" s="931">
        <v>4</v>
      </c>
      <c r="O54" s="930" t="s">
        <v>3914</v>
      </c>
      <c r="P54" s="950" t="s">
        <v>4007</v>
      </c>
      <c r="Q54" s="932">
        <f t="shared" si="0"/>
        <v>-1</v>
      </c>
      <c r="R54" s="997">
        <f t="shared" si="0"/>
        <v>-0.31</v>
      </c>
      <c r="S54" s="932">
        <f t="shared" si="1"/>
        <v>0</v>
      </c>
      <c r="T54" s="997">
        <f t="shared" si="2"/>
        <v>0</v>
      </c>
      <c r="U54" s="1007" t="s">
        <v>569</v>
      </c>
      <c r="V54" s="946" t="s">
        <v>569</v>
      </c>
      <c r="W54" s="946" t="s">
        <v>569</v>
      </c>
      <c r="X54" s="1003" t="s">
        <v>569</v>
      </c>
      <c r="Y54" s="1001"/>
    </row>
    <row r="55" spans="1:25" ht="14.4" customHeight="1" x14ac:dyDescent="0.3">
      <c r="A55" s="966" t="s">
        <v>4008</v>
      </c>
      <c r="B55" s="946"/>
      <c r="C55" s="947"/>
      <c r="D55" s="948"/>
      <c r="E55" s="949"/>
      <c r="F55" s="924"/>
      <c r="G55" s="925"/>
      <c r="H55" s="926">
        <v>2</v>
      </c>
      <c r="I55" s="927">
        <v>1.57</v>
      </c>
      <c r="J55" s="928">
        <v>3</v>
      </c>
      <c r="K55" s="929">
        <v>0.79</v>
      </c>
      <c r="L55" s="930">
        <v>2</v>
      </c>
      <c r="M55" s="930">
        <v>15</v>
      </c>
      <c r="N55" s="931">
        <v>5</v>
      </c>
      <c r="O55" s="930" t="s">
        <v>3914</v>
      </c>
      <c r="P55" s="950" t="s">
        <v>4009</v>
      </c>
      <c r="Q55" s="932">
        <f t="shared" si="0"/>
        <v>2</v>
      </c>
      <c r="R55" s="997">
        <f t="shared" si="0"/>
        <v>1.57</v>
      </c>
      <c r="S55" s="932">
        <f t="shared" si="1"/>
        <v>2</v>
      </c>
      <c r="T55" s="997">
        <f t="shared" si="2"/>
        <v>1.57</v>
      </c>
      <c r="U55" s="1007">
        <v>10</v>
      </c>
      <c r="V55" s="946">
        <v>6</v>
      </c>
      <c r="W55" s="946">
        <v>-4</v>
      </c>
      <c r="X55" s="1003">
        <v>0.6</v>
      </c>
      <c r="Y55" s="1001"/>
    </row>
    <row r="56" spans="1:25" ht="14.4" customHeight="1" x14ac:dyDescent="0.3">
      <c r="A56" s="965" t="s">
        <v>4010</v>
      </c>
      <c r="B56" s="951">
        <v>2</v>
      </c>
      <c r="C56" s="952">
        <v>3</v>
      </c>
      <c r="D56" s="945">
        <v>4.5</v>
      </c>
      <c r="E56" s="953"/>
      <c r="F56" s="954"/>
      <c r="G56" s="920"/>
      <c r="H56" s="955"/>
      <c r="I56" s="956"/>
      <c r="J56" s="923"/>
      <c r="K56" s="957">
        <v>1.84</v>
      </c>
      <c r="L56" s="958">
        <v>5</v>
      </c>
      <c r="M56" s="958">
        <v>42</v>
      </c>
      <c r="N56" s="959">
        <v>14</v>
      </c>
      <c r="O56" s="958" t="s">
        <v>3914</v>
      </c>
      <c r="P56" s="960" t="s">
        <v>4009</v>
      </c>
      <c r="Q56" s="961">
        <f t="shared" si="0"/>
        <v>-2</v>
      </c>
      <c r="R56" s="995">
        <f t="shared" si="0"/>
        <v>-3</v>
      </c>
      <c r="S56" s="961">
        <f t="shared" si="1"/>
        <v>0</v>
      </c>
      <c r="T56" s="995">
        <f t="shared" si="2"/>
        <v>0</v>
      </c>
      <c r="U56" s="1006" t="s">
        <v>569</v>
      </c>
      <c r="V56" s="951" t="s">
        <v>569</v>
      </c>
      <c r="W56" s="951" t="s">
        <v>569</v>
      </c>
      <c r="X56" s="1004" t="s">
        <v>569</v>
      </c>
      <c r="Y56" s="1000"/>
    </row>
    <row r="57" spans="1:25" ht="14.4" customHeight="1" x14ac:dyDescent="0.3">
      <c r="A57" s="964" t="s">
        <v>4011</v>
      </c>
      <c r="B57" s="940">
        <v>2</v>
      </c>
      <c r="C57" s="941">
        <v>1.49</v>
      </c>
      <c r="D57" s="942">
        <v>3.5</v>
      </c>
      <c r="E57" s="913">
        <v>4</v>
      </c>
      <c r="F57" s="914">
        <v>2.97</v>
      </c>
      <c r="G57" s="922">
        <v>3.8</v>
      </c>
      <c r="H57" s="917">
        <v>1</v>
      </c>
      <c r="I57" s="911">
        <v>0.74</v>
      </c>
      <c r="J57" s="912">
        <v>4</v>
      </c>
      <c r="K57" s="916">
        <v>0.74</v>
      </c>
      <c r="L57" s="917">
        <v>1</v>
      </c>
      <c r="M57" s="917">
        <v>12</v>
      </c>
      <c r="N57" s="918">
        <v>4</v>
      </c>
      <c r="O57" s="917" t="s">
        <v>3914</v>
      </c>
      <c r="P57" s="944" t="s">
        <v>4012</v>
      </c>
      <c r="Q57" s="919">
        <f t="shared" si="0"/>
        <v>-1</v>
      </c>
      <c r="R57" s="996">
        <f t="shared" si="0"/>
        <v>-0.75</v>
      </c>
      <c r="S57" s="919">
        <f t="shared" si="1"/>
        <v>-3</v>
      </c>
      <c r="T57" s="996">
        <f t="shared" si="2"/>
        <v>-2.2300000000000004</v>
      </c>
      <c r="U57" s="1005">
        <v>4</v>
      </c>
      <c r="V57" s="940">
        <v>4</v>
      </c>
      <c r="W57" s="940">
        <v>0</v>
      </c>
      <c r="X57" s="1002">
        <v>1</v>
      </c>
      <c r="Y57" s="999"/>
    </row>
    <row r="58" spans="1:25" ht="14.4" customHeight="1" x14ac:dyDescent="0.3">
      <c r="A58" s="964" t="s">
        <v>4013</v>
      </c>
      <c r="B58" s="940"/>
      <c r="C58" s="941"/>
      <c r="D58" s="942"/>
      <c r="E58" s="913">
        <v>3</v>
      </c>
      <c r="F58" s="914">
        <v>1.85</v>
      </c>
      <c r="G58" s="922">
        <v>4.3</v>
      </c>
      <c r="H58" s="917">
        <v>2</v>
      </c>
      <c r="I58" s="911">
        <v>4.05</v>
      </c>
      <c r="J58" s="915">
        <v>21.5</v>
      </c>
      <c r="K58" s="916">
        <v>0.61</v>
      </c>
      <c r="L58" s="917">
        <v>1</v>
      </c>
      <c r="M58" s="917">
        <v>12</v>
      </c>
      <c r="N58" s="918">
        <v>4</v>
      </c>
      <c r="O58" s="917" t="s">
        <v>3914</v>
      </c>
      <c r="P58" s="944" t="s">
        <v>4014</v>
      </c>
      <c r="Q58" s="919">
        <f t="shared" si="0"/>
        <v>2</v>
      </c>
      <c r="R58" s="996">
        <f t="shared" si="0"/>
        <v>4.05</v>
      </c>
      <c r="S58" s="919">
        <f t="shared" si="1"/>
        <v>-1</v>
      </c>
      <c r="T58" s="996">
        <f t="shared" si="2"/>
        <v>2.1999999999999997</v>
      </c>
      <c r="U58" s="1005">
        <v>8</v>
      </c>
      <c r="V58" s="940">
        <v>43</v>
      </c>
      <c r="W58" s="940">
        <v>35</v>
      </c>
      <c r="X58" s="1002">
        <v>5.375</v>
      </c>
      <c r="Y58" s="999">
        <v>35</v>
      </c>
    </row>
    <row r="59" spans="1:25" ht="14.4" customHeight="1" x14ac:dyDescent="0.3">
      <c r="A59" s="965" t="s">
        <v>4015</v>
      </c>
      <c r="B59" s="951"/>
      <c r="C59" s="952"/>
      <c r="D59" s="945"/>
      <c r="E59" s="955">
        <v>1</v>
      </c>
      <c r="F59" s="956">
        <v>1.25</v>
      </c>
      <c r="G59" s="923">
        <v>4</v>
      </c>
      <c r="H59" s="958"/>
      <c r="I59" s="954"/>
      <c r="J59" s="920"/>
      <c r="K59" s="957">
        <v>1.25</v>
      </c>
      <c r="L59" s="958">
        <v>3</v>
      </c>
      <c r="M59" s="958">
        <v>27</v>
      </c>
      <c r="N59" s="959">
        <v>9</v>
      </c>
      <c r="O59" s="958" t="s">
        <v>3914</v>
      </c>
      <c r="P59" s="960" t="s">
        <v>4014</v>
      </c>
      <c r="Q59" s="961">
        <f t="shared" si="0"/>
        <v>0</v>
      </c>
      <c r="R59" s="995">
        <f t="shared" si="0"/>
        <v>0</v>
      </c>
      <c r="S59" s="961">
        <f t="shared" si="1"/>
        <v>-1</v>
      </c>
      <c r="T59" s="995">
        <f t="shared" si="2"/>
        <v>-1.25</v>
      </c>
      <c r="U59" s="1006" t="s">
        <v>569</v>
      </c>
      <c r="V59" s="951" t="s">
        <v>569</v>
      </c>
      <c r="W59" s="951" t="s">
        <v>569</v>
      </c>
      <c r="X59" s="1004" t="s">
        <v>569</v>
      </c>
      <c r="Y59" s="1000"/>
    </row>
    <row r="60" spans="1:25" ht="14.4" customHeight="1" x14ac:dyDescent="0.3">
      <c r="A60" s="964" t="s">
        <v>4016</v>
      </c>
      <c r="B60" s="933">
        <v>2</v>
      </c>
      <c r="C60" s="934">
        <v>1.19</v>
      </c>
      <c r="D60" s="935">
        <v>10</v>
      </c>
      <c r="E60" s="943"/>
      <c r="F60" s="911"/>
      <c r="G60" s="912"/>
      <c r="H60" s="917"/>
      <c r="I60" s="911"/>
      <c r="J60" s="912"/>
      <c r="K60" s="916">
        <v>0.56999999999999995</v>
      </c>
      <c r="L60" s="917">
        <v>2</v>
      </c>
      <c r="M60" s="917">
        <v>21</v>
      </c>
      <c r="N60" s="918">
        <v>7</v>
      </c>
      <c r="O60" s="917" t="s">
        <v>3914</v>
      </c>
      <c r="P60" s="944" t="s">
        <v>4017</v>
      </c>
      <c r="Q60" s="919">
        <f t="shared" si="0"/>
        <v>-2</v>
      </c>
      <c r="R60" s="996">
        <f t="shared" si="0"/>
        <v>-1.19</v>
      </c>
      <c r="S60" s="919">
        <f t="shared" si="1"/>
        <v>0</v>
      </c>
      <c r="T60" s="996">
        <f t="shared" si="2"/>
        <v>0</v>
      </c>
      <c r="U60" s="1005" t="s">
        <v>569</v>
      </c>
      <c r="V60" s="940" t="s">
        <v>569</v>
      </c>
      <c r="W60" s="940" t="s">
        <v>569</v>
      </c>
      <c r="X60" s="1002" t="s">
        <v>569</v>
      </c>
      <c r="Y60" s="999"/>
    </row>
    <row r="61" spans="1:25" ht="14.4" customHeight="1" x14ac:dyDescent="0.3">
      <c r="A61" s="964" t="s">
        <v>4018</v>
      </c>
      <c r="B61" s="940"/>
      <c r="C61" s="941"/>
      <c r="D61" s="942"/>
      <c r="E61" s="913">
        <v>2</v>
      </c>
      <c r="F61" s="914">
        <v>1.35</v>
      </c>
      <c r="G61" s="922">
        <v>3.5</v>
      </c>
      <c r="H61" s="917"/>
      <c r="I61" s="911"/>
      <c r="J61" s="912"/>
      <c r="K61" s="916">
        <v>0.68</v>
      </c>
      <c r="L61" s="917">
        <v>3</v>
      </c>
      <c r="M61" s="917">
        <v>24</v>
      </c>
      <c r="N61" s="918">
        <v>8</v>
      </c>
      <c r="O61" s="917" t="s">
        <v>3914</v>
      </c>
      <c r="P61" s="944" t="s">
        <v>4019</v>
      </c>
      <c r="Q61" s="919">
        <f t="shared" si="0"/>
        <v>0</v>
      </c>
      <c r="R61" s="996">
        <f t="shared" si="0"/>
        <v>0</v>
      </c>
      <c r="S61" s="919">
        <f t="shared" si="1"/>
        <v>-2</v>
      </c>
      <c r="T61" s="996">
        <f t="shared" si="2"/>
        <v>-1.35</v>
      </c>
      <c r="U61" s="1005" t="s">
        <v>569</v>
      </c>
      <c r="V61" s="940" t="s">
        <v>569</v>
      </c>
      <c r="W61" s="940" t="s">
        <v>569</v>
      </c>
      <c r="X61" s="1002" t="s">
        <v>569</v>
      </c>
      <c r="Y61" s="999"/>
    </row>
    <row r="62" spans="1:25" ht="14.4" customHeight="1" x14ac:dyDescent="0.3">
      <c r="A62" s="966" t="s">
        <v>4020</v>
      </c>
      <c r="B62" s="937">
        <v>3</v>
      </c>
      <c r="C62" s="938">
        <v>1.1000000000000001</v>
      </c>
      <c r="D62" s="939">
        <v>6.3</v>
      </c>
      <c r="E62" s="949"/>
      <c r="F62" s="924"/>
      <c r="G62" s="925"/>
      <c r="H62" s="930"/>
      <c r="I62" s="924"/>
      <c r="J62" s="925"/>
      <c r="K62" s="929">
        <v>0.35</v>
      </c>
      <c r="L62" s="930">
        <v>1</v>
      </c>
      <c r="M62" s="930">
        <v>12</v>
      </c>
      <c r="N62" s="931">
        <v>4</v>
      </c>
      <c r="O62" s="930" t="s">
        <v>3914</v>
      </c>
      <c r="P62" s="950" t="s">
        <v>4021</v>
      </c>
      <c r="Q62" s="932">
        <f t="shared" si="0"/>
        <v>-3</v>
      </c>
      <c r="R62" s="997">
        <f t="shared" si="0"/>
        <v>-1.1000000000000001</v>
      </c>
      <c r="S62" s="932">
        <f t="shared" si="1"/>
        <v>0</v>
      </c>
      <c r="T62" s="997">
        <f t="shared" si="2"/>
        <v>0</v>
      </c>
      <c r="U62" s="1007" t="s">
        <v>569</v>
      </c>
      <c r="V62" s="946" t="s">
        <v>569</v>
      </c>
      <c r="W62" s="946" t="s">
        <v>569</v>
      </c>
      <c r="X62" s="1003" t="s">
        <v>569</v>
      </c>
      <c r="Y62" s="1001"/>
    </row>
    <row r="63" spans="1:25" ht="14.4" customHeight="1" x14ac:dyDescent="0.3">
      <c r="A63" s="964" t="s">
        <v>4022</v>
      </c>
      <c r="B63" s="940"/>
      <c r="C63" s="941"/>
      <c r="D63" s="942"/>
      <c r="E63" s="913">
        <v>1</v>
      </c>
      <c r="F63" s="914">
        <v>0.31</v>
      </c>
      <c r="G63" s="922">
        <v>2</v>
      </c>
      <c r="H63" s="917"/>
      <c r="I63" s="911"/>
      <c r="J63" s="912"/>
      <c r="K63" s="916">
        <v>0.3</v>
      </c>
      <c r="L63" s="917">
        <v>1</v>
      </c>
      <c r="M63" s="917">
        <v>12</v>
      </c>
      <c r="N63" s="918">
        <v>4</v>
      </c>
      <c r="O63" s="917" t="s">
        <v>3914</v>
      </c>
      <c r="P63" s="944" t="s">
        <v>4023</v>
      </c>
      <c r="Q63" s="919">
        <f t="shared" si="0"/>
        <v>0</v>
      </c>
      <c r="R63" s="996">
        <f t="shared" si="0"/>
        <v>0</v>
      </c>
      <c r="S63" s="919">
        <f t="shared" si="1"/>
        <v>-1</v>
      </c>
      <c r="T63" s="996">
        <f t="shared" si="2"/>
        <v>-0.31</v>
      </c>
      <c r="U63" s="1005" t="s">
        <v>569</v>
      </c>
      <c r="V63" s="940" t="s">
        <v>569</v>
      </c>
      <c r="W63" s="940" t="s">
        <v>569</v>
      </c>
      <c r="X63" s="1002" t="s">
        <v>569</v>
      </c>
      <c r="Y63" s="999"/>
    </row>
    <row r="64" spans="1:25" ht="14.4" customHeight="1" x14ac:dyDescent="0.3">
      <c r="A64" s="964" t="s">
        <v>4024</v>
      </c>
      <c r="B64" s="940">
        <v>24</v>
      </c>
      <c r="C64" s="941">
        <v>17.72</v>
      </c>
      <c r="D64" s="942">
        <v>3.8</v>
      </c>
      <c r="E64" s="943">
        <v>31</v>
      </c>
      <c r="F64" s="911">
        <v>23.3</v>
      </c>
      <c r="G64" s="912">
        <v>4.3</v>
      </c>
      <c r="H64" s="913">
        <v>38</v>
      </c>
      <c r="I64" s="914">
        <v>28.05</v>
      </c>
      <c r="J64" s="922">
        <v>3.4</v>
      </c>
      <c r="K64" s="916">
        <v>0.74</v>
      </c>
      <c r="L64" s="917">
        <v>2</v>
      </c>
      <c r="M64" s="917">
        <v>15</v>
      </c>
      <c r="N64" s="918">
        <v>5</v>
      </c>
      <c r="O64" s="917" t="s">
        <v>3914</v>
      </c>
      <c r="P64" s="944" t="s">
        <v>4025</v>
      </c>
      <c r="Q64" s="919">
        <f t="shared" si="0"/>
        <v>14</v>
      </c>
      <c r="R64" s="996">
        <f t="shared" si="0"/>
        <v>10.330000000000002</v>
      </c>
      <c r="S64" s="919">
        <f t="shared" si="1"/>
        <v>7</v>
      </c>
      <c r="T64" s="996">
        <f t="shared" si="2"/>
        <v>4.75</v>
      </c>
      <c r="U64" s="1005">
        <v>190</v>
      </c>
      <c r="V64" s="940">
        <v>129.19999999999999</v>
      </c>
      <c r="W64" s="940">
        <v>-60.800000000000011</v>
      </c>
      <c r="X64" s="1002">
        <v>0.67999999999999994</v>
      </c>
      <c r="Y64" s="999">
        <v>7</v>
      </c>
    </row>
    <row r="65" spans="1:25" ht="14.4" customHeight="1" x14ac:dyDescent="0.3">
      <c r="A65" s="965" t="s">
        <v>4026</v>
      </c>
      <c r="B65" s="951">
        <v>6</v>
      </c>
      <c r="C65" s="952">
        <v>6.82</v>
      </c>
      <c r="D65" s="945">
        <v>4.7</v>
      </c>
      <c r="E65" s="953">
        <v>11</v>
      </c>
      <c r="F65" s="954">
        <v>11.5</v>
      </c>
      <c r="G65" s="920">
        <v>3.6</v>
      </c>
      <c r="H65" s="955">
        <v>10</v>
      </c>
      <c r="I65" s="956">
        <v>11.08</v>
      </c>
      <c r="J65" s="923">
        <v>5.0999999999999996</v>
      </c>
      <c r="K65" s="957">
        <v>1.24</v>
      </c>
      <c r="L65" s="958">
        <v>4</v>
      </c>
      <c r="M65" s="958">
        <v>33</v>
      </c>
      <c r="N65" s="959">
        <v>11</v>
      </c>
      <c r="O65" s="958" t="s">
        <v>3914</v>
      </c>
      <c r="P65" s="960" t="s">
        <v>4027</v>
      </c>
      <c r="Q65" s="961">
        <f t="shared" si="0"/>
        <v>4</v>
      </c>
      <c r="R65" s="995">
        <f t="shared" si="0"/>
        <v>4.26</v>
      </c>
      <c r="S65" s="961">
        <f t="shared" si="1"/>
        <v>-1</v>
      </c>
      <c r="T65" s="995">
        <f t="shared" si="2"/>
        <v>-0.41999999999999993</v>
      </c>
      <c r="U65" s="1006">
        <v>110</v>
      </c>
      <c r="V65" s="951">
        <v>51</v>
      </c>
      <c r="W65" s="951">
        <v>-59</v>
      </c>
      <c r="X65" s="1004">
        <v>0.46363636363636362</v>
      </c>
      <c r="Y65" s="1000">
        <v>6</v>
      </c>
    </row>
    <row r="66" spans="1:25" ht="14.4" customHeight="1" x14ac:dyDescent="0.3">
      <c r="A66" s="965" t="s">
        <v>4028</v>
      </c>
      <c r="B66" s="951"/>
      <c r="C66" s="952"/>
      <c r="D66" s="945"/>
      <c r="E66" s="953">
        <v>1</v>
      </c>
      <c r="F66" s="954">
        <v>1.32</v>
      </c>
      <c r="G66" s="920">
        <v>3</v>
      </c>
      <c r="H66" s="955">
        <v>1</v>
      </c>
      <c r="I66" s="956">
        <v>2.93</v>
      </c>
      <c r="J66" s="923">
        <v>13</v>
      </c>
      <c r="K66" s="957">
        <v>2.48</v>
      </c>
      <c r="L66" s="958">
        <v>6</v>
      </c>
      <c r="M66" s="958">
        <v>57</v>
      </c>
      <c r="N66" s="959">
        <v>19</v>
      </c>
      <c r="O66" s="958" t="s">
        <v>3914</v>
      </c>
      <c r="P66" s="960" t="s">
        <v>4029</v>
      </c>
      <c r="Q66" s="961">
        <f t="shared" si="0"/>
        <v>1</v>
      </c>
      <c r="R66" s="995">
        <f t="shared" si="0"/>
        <v>2.93</v>
      </c>
      <c r="S66" s="961">
        <f t="shared" si="1"/>
        <v>0</v>
      </c>
      <c r="T66" s="995">
        <f t="shared" si="2"/>
        <v>1.61</v>
      </c>
      <c r="U66" s="1006">
        <v>19</v>
      </c>
      <c r="V66" s="951">
        <v>13</v>
      </c>
      <c r="W66" s="951">
        <v>-6</v>
      </c>
      <c r="X66" s="1004">
        <v>0.68421052631578949</v>
      </c>
      <c r="Y66" s="1000"/>
    </row>
    <row r="67" spans="1:25" ht="14.4" customHeight="1" x14ac:dyDescent="0.3">
      <c r="A67" s="964" t="s">
        <v>4030</v>
      </c>
      <c r="B67" s="940"/>
      <c r="C67" s="941"/>
      <c r="D67" s="942"/>
      <c r="E67" s="943">
        <v>4</v>
      </c>
      <c r="F67" s="911">
        <v>1.79</v>
      </c>
      <c r="G67" s="912">
        <v>3.5</v>
      </c>
      <c r="H67" s="913">
        <v>12</v>
      </c>
      <c r="I67" s="914">
        <v>5.38</v>
      </c>
      <c r="J67" s="922">
        <v>2.9</v>
      </c>
      <c r="K67" s="916">
        <v>0.45</v>
      </c>
      <c r="L67" s="917">
        <v>1</v>
      </c>
      <c r="M67" s="917">
        <v>12</v>
      </c>
      <c r="N67" s="918">
        <v>4</v>
      </c>
      <c r="O67" s="917" t="s">
        <v>3914</v>
      </c>
      <c r="P67" s="944" t="s">
        <v>4031</v>
      </c>
      <c r="Q67" s="919">
        <f t="shared" si="0"/>
        <v>12</v>
      </c>
      <c r="R67" s="996">
        <f t="shared" si="0"/>
        <v>5.38</v>
      </c>
      <c r="S67" s="919">
        <f t="shared" si="1"/>
        <v>8</v>
      </c>
      <c r="T67" s="996">
        <f t="shared" si="2"/>
        <v>3.59</v>
      </c>
      <c r="U67" s="1005">
        <v>48</v>
      </c>
      <c r="V67" s="940">
        <v>34.799999999999997</v>
      </c>
      <c r="W67" s="940">
        <v>-13.200000000000003</v>
      </c>
      <c r="X67" s="1002">
        <v>0.72499999999999998</v>
      </c>
      <c r="Y67" s="999"/>
    </row>
    <row r="68" spans="1:25" ht="14.4" customHeight="1" x14ac:dyDescent="0.3">
      <c r="A68" s="965" t="s">
        <v>4032</v>
      </c>
      <c r="B68" s="951"/>
      <c r="C68" s="952"/>
      <c r="D68" s="945"/>
      <c r="E68" s="953">
        <v>1</v>
      </c>
      <c r="F68" s="954">
        <v>0.72</v>
      </c>
      <c r="G68" s="920">
        <v>4</v>
      </c>
      <c r="H68" s="955">
        <v>5</v>
      </c>
      <c r="I68" s="956">
        <v>3.61</v>
      </c>
      <c r="J68" s="923">
        <v>3</v>
      </c>
      <c r="K68" s="957">
        <v>0.72</v>
      </c>
      <c r="L68" s="958">
        <v>3</v>
      </c>
      <c r="M68" s="958">
        <v>24</v>
      </c>
      <c r="N68" s="959">
        <v>8</v>
      </c>
      <c r="O68" s="958" t="s">
        <v>3914</v>
      </c>
      <c r="P68" s="960" t="s">
        <v>4031</v>
      </c>
      <c r="Q68" s="961">
        <f t="shared" si="0"/>
        <v>5</v>
      </c>
      <c r="R68" s="995">
        <f t="shared" si="0"/>
        <v>3.61</v>
      </c>
      <c r="S68" s="961">
        <f t="shared" si="1"/>
        <v>4</v>
      </c>
      <c r="T68" s="995">
        <f t="shared" si="2"/>
        <v>2.8899999999999997</v>
      </c>
      <c r="U68" s="1006">
        <v>40</v>
      </c>
      <c r="V68" s="951">
        <v>15</v>
      </c>
      <c r="W68" s="951">
        <v>-25</v>
      </c>
      <c r="X68" s="1004">
        <v>0.375</v>
      </c>
      <c r="Y68" s="1000"/>
    </row>
    <row r="69" spans="1:25" ht="14.4" customHeight="1" x14ac:dyDescent="0.3">
      <c r="A69" s="965" t="s">
        <v>4033</v>
      </c>
      <c r="B69" s="951"/>
      <c r="C69" s="952"/>
      <c r="D69" s="945"/>
      <c r="E69" s="953">
        <v>1</v>
      </c>
      <c r="F69" s="954">
        <v>1.52</v>
      </c>
      <c r="G69" s="920">
        <v>8</v>
      </c>
      <c r="H69" s="955"/>
      <c r="I69" s="956"/>
      <c r="J69" s="923"/>
      <c r="K69" s="957">
        <v>1.52</v>
      </c>
      <c r="L69" s="958">
        <v>4</v>
      </c>
      <c r="M69" s="958">
        <v>36</v>
      </c>
      <c r="N69" s="959">
        <v>12</v>
      </c>
      <c r="O69" s="958" t="s">
        <v>3914</v>
      </c>
      <c r="P69" s="960" t="s">
        <v>4031</v>
      </c>
      <c r="Q69" s="961">
        <f t="shared" si="0"/>
        <v>0</v>
      </c>
      <c r="R69" s="995">
        <f t="shared" si="0"/>
        <v>0</v>
      </c>
      <c r="S69" s="961">
        <f t="shared" si="1"/>
        <v>-1</v>
      </c>
      <c r="T69" s="995">
        <f t="shared" si="2"/>
        <v>-1.52</v>
      </c>
      <c r="U69" s="1006" t="s">
        <v>569</v>
      </c>
      <c r="V69" s="951" t="s">
        <v>569</v>
      </c>
      <c r="W69" s="951" t="s">
        <v>569</v>
      </c>
      <c r="X69" s="1004" t="s">
        <v>569</v>
      </c>
      <c r="Y69" s="1000"/>
    </row>
    <row r="70" spans="1:25" ht="14.4" customHeight="1" x14ac:dyDescent="0.3">
      <c r="A70" s="964" t="s">
        <v>4034</v>
      </c>
      <c r="B70" s="933">
        <v>1</v>
      </c>
      <c r="C70" s="934">
        <v>0.54</v>
      </c>
      <c r="D70" s="935">
        <v>3</v>
      </c>
      <c r="E70" s="943"/>
      <c r="F70" s="911"/>
      <c r="G70" s="912"/>
      <c r="H70" s="917"/>
      <c r="I70" s="911"/>
      <c r="J70" s="912"/>
      <c r="K70" s="916">
        <v>0.54</v>
      </c>
      <c r="L70" s="917">
        <v>3</v>
      </c>
      <c r="M70" s="917">
        <v>27</v>
      </c>
      <c r="N70" s="918">
        <v>9</v>
      </c>
      <c r="O70" s="917" t="s">
        <v>3914</v>
      </c>
      <c r="P70" s="944" t="s">
        <v>4035</v>
      </c>
      <c r="Q70" s="919">
        <f t="shared" ref="Q70:R91" si="3">H70-B70</f>
        <v>-1</v>
      </c>
      <c r="R70" s="996">
        <f t="shared" si="3"/>
        <v>-0.54</v>
      </c>
      <c r="S70" s="919">
        <f t="shared" ref="S70:S91" si="4">H70-E70</f>
        <v>0</v>
      </c>
      <c r="T70" s="996">
        <f t="shared" ref="T70:T91" si="5">I70-F70</f>
        <v>0</v>
      </c>
      <c r="U70" s="1005" t="s">
        <v>569</v>
      </c>
      <c r="V70" s="940" t="s">
        <v>569</v>
      </c>
      <c r="W70" s="940" t="s">
        <v>569</v>
      </c>
      <c r="X70" s="1002" t="s">
        <v>569</v>
      </c>
      <c r="Y70" s="999"/>
    </row>
    <row r="71" spans="1:25" ht="14.4" customHeight="1" x14ac:dyDescent="0.3">
      <c r="A71" s="966" t="s">
        <v>4036</v>
      </c>
      <c r="B71" s="937">
        <v>4</v>
      </c>
      <c r="C71" s="938">
        <v>1.95</v>
      </c>
      <c r="D71" s="939">
        <v>5.5</v>
      </c>
      <c r="E71" s="949"/>
      <c r="F71" s="924"/>
      <c r="G71" s="925"/>
      <c r="H71" s="930"/>
      <c r="I71" s="924"/>
      <c r="J71" s="925"/>
      <c r="K71" s="929">
        <v>0.49</v>
      </c>
      <c r="L71" s="930">
        <v>2</v>
      </c>
      <c r="M71" s="930">
        <v>21</v>
      </c>
      <c r="N71" s="931">
        <v>7</v>
      </c>
      <c r="O71" s="930" t="s">
        <v>3914</v>
      </c>
      <c r="P71" s="950" t="s">
        <v>4037</v>
      </c>
      <c r="Q71" s="932">
        <f t="shared" si="3"/>
        <v>-4</v>
      </c>
      <c r="R71" s="997">
        <f t="shared" si="3"/>
        <v>-1.95</v>
      </c>
      <c r="S71" s="932">
        <f t="shared" si="4"/>
        <v>0</v>
      </c>
      <c r="T71" s="997">
        <f t="shared" si="5"/>
        <v>0</v>
      </c>
      <c r="U71" s="1007" t="s">
        <v>569</v>
      </c>
      <c r="V71" s="946" t="s">
        <v>569</v>
      </c>
      <c r="W71" s="946" t="s">
        <v>569</v>
      </c>
      <c r="X71" s="1003" t="s">
        <v>569</v>
      </c>
      <c r="Y71" s="1001"/>
    </row>
    <row r="72" spans="1:25" ht="14.4" customHeight="1" x14ac:dyDescent="0.3">
      <c r="A72" s="964" t="s">
        <v>4038</v>
      </c>
      <c r="B72" s="940">
        <v>1</v>
      </c>
      <c r="C72" s="941">
        <v>0.42</v>
      </c>
      <c r="D72" s="942">
        <v>12</v>
      </c>
      <c r="E72" s="943">
        <v>3</v>
      </c>
      <c r="F72" s="911">
        <v>0.76</v>
      </c>
      <c r="G72" s="912">
        <v>3.3</v>
      </c>
      <c r="H72" s="913">
        <v>4</v>
      </c>
      <c r="I72" s="914">
        <v>0.99</v>
      </c>
      <c r="J72" s="915">
        <v>3.5</v>
      </c>
      <c r="K72" s="916">
        <v>0.25</v>
      </c>
      <c r="L72" s="917">
        <v>1</v>
      </c>
      <c r="M72" s="917">
        <v>9</v>
      </c>
      <c r="N72" s="918">
        <v>3</v>
      </c>
      <c r="O72" s="917" t="s">
        <v>3914</v>
      </c>
      <c r="P72" s="944" t="s">
        <v>4039</v>
      </c>
      <c r="Q72" s="919">
        <f t="shared" si="3"/>
        <v>3</v>
      </c>
      <c r="R72" s="996">
        <f t="shared" si="3"/>
        <v>0.57000000000000006</v>
      </c>
      <c r="S72" s="919">
        <f t="shared" si="4"/>
        <v>1</v>
      </c>
      <c r="T72" s="996">
        <f t="shared" si="5"/>
        <v>0.22999999999999998</v>
      </c>
      <c r="U72" s="1005">
        <v>12</v>
      </c>
      <c r="V72" s="940">
        <v>14</v>
      </c>
      <c r="W72" s="940">
        <v>2</v>
      </c>
      <c r="X72" s="1002">
        <v>1.1666666666666667</v>
      </c>
      <c r="Y72" s="999">
        <v>4</v>
      </c>
    </row>
    <row r="73" spans="1:25" ht="14.4" customHeight="1" x14ac:dyDescent="0.3">
      <c r="A73" s="965" t="s">
        <v>4040</v>
      </c>
      <c r="B73" s="951">
        <v>1</v>
      </c>
      <c r="C73" s="952">
        <v>0.31</v>
      </c>
      <c r="D73" s="945">
        <v>3</v>
      </c>
      <c r="E73" s="953"/>
      <c r="F73" s="954"/>
      <c r="G73" s="920"/>
      <c r="H73" s="955"/>
      <c r="I73" s="956"/>
      <c r="J73" s="923"/>
      <c r="K73" s="957">
        <v>0.31</v>
      </c>
      <c r="L73" s="958">
        <v>1</v>
      </c>
      <c r="M73" s="958">
        <v>12</v>
      </c>
      <c r="N73" s="959">
        <v>4</v>
      </c>
      <c r="O73" s="958" t="s">
        <v>3914</v>
      </c>
      <c r="P73" s="960" t="s">
        <v>4041</v>
      </c>
      <c r="Q73" s="961">
        <f t="shared" si="3"/>
        <v>-1</v>
      </c>
      <c r="R73" s="995">
        <f t="shared" si="3"/>
        <v>-0.31</v>
      </c>
      <c r="S73" s="961">
        <f t="shared" si="4"/>
        <v>0</v>
      </c>
      <c r="T73" s="995">
        <f t="shared" si="5"/>
        <v>0</v>
      </c>
      <c r="U73" s="1006" t="s">
        <v>569</v>
      </c>
      <c r="V73" s="951" t="s">
        <v>569</v>
      </c>
      <c r="W73" s="951" t="s">
        <v>569</v>
      </c>
      <c r="X73" s="1004" t="s">
        <v>569</v>
      </c>
      <c r="Y73" s="1000"/>
    </row>
    <row r="74" spans="1:25" ht="14.4" customHeight="1" x14ac:dyDescent="0.3">
      <c r="A74" s="966" t="s">
        <v>4042</v>
      </c>
      <c r="B74" s="946">
        <v>2</v>
      </c>
      <c r="C74" s="947">
        <v>0.69</v>
      </c>
      <c r="D74" s="948">
        <v>2.5</v>
      </c>
      <c r="E74" s="926">
        <v>2</v>
      </c>
      <c r="F74" s="927">
        <v>0.91</v>
      </c>
      <c r="G74" s="928">
        <v>4.5</v>
      </c>
      <c r="H74" s="930">
        <v>1</v>
      </c>
      <c r="I74" s="924">
        <v>0.34</v>
      </c>
      <c r="J74" s="925">
        <v>2</v>
      </c>
      <c r="K74" s="929">
        <v>0.34</v>
      </c>
      <c r="L74" s="930">
        <v>2</v>
      </c>
      <c r="M74" s="930">
        <v>15</v>
      </c>
      <c r="N74" s="931">
        <v>5</v>
      </c>
      <c r="O74" s="930" t="s">
        <v>3914</v>
      </c>
      <c r="P74" s="950" t="s">
        <v>4043</v>
      </c>
      <c r="Q74" s="932">
        <f t="shared" si="3"/>
        <v>-1</v>
      </c>
      <c r="R74" s="997">
        <f t="shared" si="3"/>
        <v>-0.34999999999999992</v>
      </c>
      <c r="S74" s="932">
        <f t="shared" si="4"/>
        <v>-1</v>
      </c>
      <c r="T74" s="997">
        <f t="shared" si="5"/>
        <v>-0.57000000000000006</v>
      </c>
      <c r="U74" s="1007">
        <v>5</v>
      </c>
      <c r="V74" s="946">
        <v>2</v>
      </c>
      <c r="W74" s="946">
        <v>-3</v>
      </c>
      <c r="X74" s="1003">
        <v>0.4</v>
      </c>
      <c r="Y74" s="1001"/>
    </row>
    <row r="75" spans="1:25" ht="14.4" customHeight="1" x14ac:dyDescent="0.3">
      <c r="A75" s="964" t="s">
        <v>4044</v>
      </c>
      <c r="B75" s="940"/>
      <c r="C75" s="941"/>
      <c r="D75" s="942"/>
      <c r="E75" s="913">
        <v>1</v>
      </c>
      <c r="F75" s="914">
        <v>0.39</v>
      </c>
      <c r="G75" s="922">
        <v>12</v>
      </c>
      <c r="H75" s="917"/>
      <c r="I75" s="911"/>
      <c r="J75" s="912"/>
      <c r="K75" s="916">
        <v>0.38</v>
      </c>
      <c r="L75" s="917">
        <v>2</v>
      </c>
      <c r="M75" s="917">
        <v>15</v>
      </c>
      <c r="N75" s="918">
        <v>5</v>
      </c>
      <c r="O75" s="917" t="s">
        <v>3914</v>
      </c>
      <c r="P75" s="944" t="s">
        <v>4045</v>
      </c>
      <c r="Q75" s="919">
        <f t="shared" si="3"/>
        <v>0</v>
      </c>
      <c r="R75" s="996">
        <f t="shared" si="3"/>
        <v>0</v>
      </c>
      <c r="S75" s="919">
        <f t="shared" si="4"/>
        <v>-1</v>
      </c>
      <c r="T75" s="996">
        <f t="shared" si="5"/>
        <v>-0.39</v>
      </c>
      <c r="U75" s="1005" t="s">
        <v>569</v>
      </c>
      <c r="V75" s="940" t="s">
        <v>569</v>
      </c>
      <c r="W75" s="940" t="s">
        <v>569</v>
      </c>
      <c r="X75" s="1002" t="s">
        <v>569</v>
      </c>
      <c r="Y75" s="999"/>
    </row>
    <row r="76" spans="1:25" ht="14.4" customHeight="1" x14ac:dyDescent="0.3">
      <c r="A76" s="965" t="s">
        <v>4046</v>
      </c>
      <c r="B76" s="951"/>
      <c r="C76" s="952"/>
      <c r="D76" s="945"/>
      <c r="E76" s="955">
        <v>1</v>
      </c>
      <c r="F76" s="956">
        <v>0.6</v>
      </c>
      <c r="G76" s="923">
        <v>11</v>
      </c>
      <c r="H76" s="958"/>
      <c r="I76" s="954"/>
      <c r="J76" s="920"/>
      <c r="K76" s="957">
        <v>0.53</v>
      </c>
      <c r="L76" s="958">
        <v>3</v>
      </c>
      <c r="M76" s="958">
        <v>24</v>
      </c>
      <c r="N76" s="959">
        <v>8</v>
      </c>
      <c r="O76" s="958" t="s">
        <v>3914</v>
      </c>
      <c r="P76" s="960" t="s">
        <v>4047</v>
      </c>
      <c r="Q76" s="961">
        <f t="shared" si="3"/>
        <v>0</v>
      </c>
      <c r="R76" s="995">
        <f t="shared" si="3"/>
        <v>0</v>
      </c>
      <c r="S76" s="961">
        <f t="shared" si="4"/>
        <v>-1</v>
      </c>
      <c r="T76" s="995">
        <f t="shared" si="5"/>
        <v>-0.6</v>
      </c>
      <c r="U76" s="1006" t="s">
        <v>569</v>
      </c>
      <c r="V76" s="951" t="s">
        <v>569</v>
      </c>
      <c r="W76" s="951" t="s">
        <v>569</v>
      </c>
      <c r="X76" s="1004" t="s">
        <v>569</v>
      </c>
      <c r="Y76" s="1000"/>
    </row>
    <row r="77" spans="1:25" ht="14.4" customHeight="1" x14ac:dyDescent="0.3">
      <c r="A77" s="964" t="s">
        <v>4048</v>
      </c>
      <c r="B77" s="940"/>
      <c r="C77" s="941"/>
      <c r="D77" s="942"/>
      <c r="E77" s="913">
        <v>1</v>
      </c>
      <c r="F77" s="914">
        <v>0.7</v>
      </c>
      <c r="G77" s="922">
        <v>4</v>
      </c>
      <c r="H77" s="917"/>
      <c r="I77" s="911"/>
      <c r="J77" s="912"/>
      <c r="K77" s="916">
        <v>0.7</v>
      </c>
      <c r="L77" s="917">
        <v>1</v>
      </c>
      <c r="M77" s="917">
        <v>12</v>
      </c>
      <c r="N77" s="918">
        <v>4</v>
      </c>
      <c r="O77" s="917" t="s">
        <v>3914</v>
      </c>
      <c r="P77" s="944" t="s">
        <v>4049</v>
      </c>
      <c r="Q77" s="919">
        <f t="shared" si="3"/>
        <v>0</v>
      </c>
      <c r="R77" s="996">
        <f t="shared" si="3"/>
        <v>0</v>
      </c>
      <c r="S77" s="919">
        <f t="shared" si="4"/>
        <v>-1</v>
      </c>
      <c r="T77" s="996">
        <f t="shared" si="5"/>
        <v>-0.7</v>
      </c>
      <c r="U77" s="1005" t="s">
        <v>569</v>
      </c>
      <c r="V77" s="940" t="s">
        <v>569</v>
      </c>
      <c r="W77" s="940" t="s">
        <v>569</v>
      </c>
      <c r="X77" s="1002" t="s">
        <v>569</v>
      </c>
      <c r="Y77" s="999"/>
    </row>
    <row r="78" spans="1:25" ht="14.4" customHeight="1" x14ac:dyDescent="0.3">
      <c r="A78" s="964" t="s">
        <v>4050</v>
      </c>
      <c r="B78" s="940">
        <v>4</v>
      </c>
      <c r="C78" s="941">
        <v>4.13</v>
      </c>
      <c r="D78" s="942">
        <v>5.3</v>
      </c>
      <c r="E78" s="913">
        <v>4</v>
      </c>
      <c r="F78" s="914">
        <v>4.13</v>
      </c>
      <c r="G78" s="922">
        <v>5</v>
      </c>
      <c r="H78" s="917">
        <v>1</v>
      </c>
      <c r="I78" s="911">
        <v>1.03</v>
      </c>
      <c r="J78" s="915">
        <v>10</v>
      </c>
      <c r="K78" s="916">
        <v>1.03</v>
      </c>
      <c r="L78" s="917">
        <v>2</v>
      </c>
      <c r="M78" s="917">
        <v>18</v>
      </c>
      <c r="N78" s="918">
        <v>6</v>
      </c>
      <c r="O78" s="917" t="s">
        <v>3914</v>
      </c>
      <c r="P78" s="944" t="s">
        <v>4051</v>
      </c>
      <c r="Q78" s="919">
        <f t="shared" si="3"/>
        <v>-3</v>
      </c>
      <c r="R78" s="996">
        <f t="shared" si="3"/>
        <v>-3.0999999999999996</v>
      </c>
      <c r="S78" s="919">
        <f t="shared" si="4"/>
        <v>-3</v>
      </c>
      <c r="T78" s="996">
        <f t="shared" si="5"/>
        <v>-3.0999999999999996</v>
      </c>
      <c r="U78" s="1005">
        <v>6</v>
      </c>
      <c r="V78" s="940">
        <v>10</v>
      </c>
      <c r="W78" s="940">
        <v>4</v>
      </c>
      <c r="X78" s="1002">
        <v>1.6666666666666667</v>
      </c>
      <c r="Y78" s="999">
        <v>4</v>
      </c>
    </row>
    <row r="79" spans="1:25" ht="14.4" customHeight="1" x14ac:dyDescent="0.3">
      <c r="A79" s="965" t="s">
        <v>4052</v>
      </c>
      <c r="B79" s="951"/>
      <c r="C79" s="952"/>
      <c r="D79" s="945"/>
      <c r="E79" s="955">
        <v>1</v>
      </c>
      <c r="F79" s="956">
        <v>1.73</v>
      </c>
      <c r="G79" s="923">
        <v>5</v>
      </c>
      <c r="H79" s="958"/>
      <c r="I79" s="954"/>
      <c r="J79" s="920"/>
      <c r="K79" s="957">
        <v>1.73</v>
      </c>
      <c r="L79" s="958">
        <v>3</v>
      </c>
      <c r="M79" s="958">
        <v>30</v>
      </c>
      <c r="N79" s="959">
        <v>10</v>
      </c>
      <c r="O79" s="958" t="s">
        <v>3914</v>
      </c>
      <c r="P79" s="960" t="s">
        <v>4051</v>
      </c>
      <c r="Q79" s="961">
        <f t="shared" si="3"/>
        <v>0</v>
      </c>
      <c r="R79" s="995">
        <f t="shared" si="3"/>
        <v>0</v>
      </c>
      <c r="S79" s="961">
        <f t="shared" si="4"/>
        <v>-1</v>
      </c>
      <c r="T79" s="995">
        <f t="shared" si="5"/>
        <v>-1.73</v>
      </c>
      <c r="U79" s="1006" t="s">
        <v>569</v>
      </c>
      <c r="V79" s="951" t="s">
        <v>569</v>
      </c>
      <c r="W79" s="951" t="s">
        <v>569</v>
      </c>
      <c r="X79" s="1004" t="s">
        <v>569</v>
      </c>
      <c r="Y79" s="1000"/>
    </row>
    <row r="80" spans="1:25" ht="14.4" customHeight="1" x14ac:dyDescent="0.3">
      <c r="A80" s="964" t="s">
        <v>4053</v>
      </c>
      <c r="B80" s="933">
        <v>10</v>
      </c>
      <c r="C80" s="934">
        <v>3.87</v>
      </c>
      <c r="D80" s="935">
        <v>4.0999999999999996</v>
      </c>
      <c r="E80" s="943">
        <v>5</v>
      </c>
      <c r="F80" s="911">
        <v>1.94</v>
      </c>
      <c r="G80" s="912">
        <v>3</v>
      </c>
      <c r="H80" s="917">
        <v>9</v>
      </c>
      <c r="I80" s="911">
        <v>3.49</v>
      </c>
      <c r="J80" s="912">
        <v>3.8</v>
      </c>
      <c r="K80" s="916">
        <v>0.39</v>
      </c>
      <c r="L80" s="917">
        <v>2</v>
      </c>
      <c r="M80" s="917">
        <v>15</v>
      </c>
      <c r="N80" s="918">
        <v>5</v>
      </c>
      <c r="O80" s="917" t="s">
        <v>3914</v>
      </c>
      <c r="P80" s="944" t="s">
        <v>4054</v>
      </c>
      <c r="Q80" s="919">
        <f t="shared" si="3"/>
        <v>-1</v>
      </c>
      <c r="R80" s="996">
        <f t="shared" si="3"/>
        <v>-0.37999999999999989</v>
      </c>
      <c r="S80" s="919">
        <f t="shared" si="4"/>
        <v>4</v>
      </c>
      <c r="T80" s="996">
        <f t="shared" si="5"/>
        <v>1.5500000000000003</v>
      </c>
      <c r="U80" s="1005">
        <v>45</v>
      </c>
      <c r="V80" s="940">
        <v>34.199999999999996</v>
      </c>
      <c r="W80" s="940">
        <v>-10.800000000000004</v>
      </c>
      <c r="X80" s="1002">
        <v>0.7599999999999999</v>
      </c>
      <c r="Y80" s="999">
        <v>4</v>
      </c>
    </row>
    <row r="81" spans="1:25" ht="14.4" customHeight="1" x14ac:dyDescent="0.3">
      <c r="A81" s="965" t="s">
        <v>4055</v>
      </c>
      <c r="B81" s="962">
        <v>5</v>
      </c>
      <c r="C81" s="963">
        <v>3.22</v>
      </c>
      <c r="D81" s="936">
        <v>5.2</v>
      </c>
      <c r="E81" s="953">
        <v>2</v>
      </c>
      <c r="F81" s="954">
        <v>1.29</v>
      </c>
      <c r="G81" s="920">
        <v>6</v>
      </c>
      <c r="H81" s="958">
        <v>2</v>
      </c>
      <c r="I81" s="954">
        <v>1.29</v>
      </c>
      <c r="J81" s="920">
        <v>4.5</v>
      </c>
      <c r="K81" s="957">
        <v>0.64</v>
      </c>
      <c r="L81" s="958">
        <v>2</v>
      </c>
      <c r="M81" s="958">
        <v>21</v>
      </c>
      <c r="N81" s="959">
        <v>7</v>
      </c>
      <c r="O81" s="958" t="s">
        <v>3914</v>
      </c>
      <c r="P81" s="960" t="s">
        <v>4056</v>
      </c>
      <c r="Q81" s="961">
        <f t="shared" si="3"/>
        <v>-3</v>
      </c>
      <c r="R81" s="995">
        <f t="shared" si="3"/>
        <v>-1.9300000000000002</v>
      </c>
      <c r="S81" s="961">
        <f t="shared" si="4"/>
        <v>0</v>
      </c>
      <c r="T81" s="995">
        <f t="shared" si="5"/>
        <v>0</v>
      </c>
      <c r="U81" s="1006">
        <v>14</v>
      </c>
      <c r="V81" s="951">
        <v>9</v>
      </c>
      <c r="W81" s="951">
        <v>-5</v>
      </c>
      <c r="X81" s="1004">
        <v>0.6428571428571429</v>
      </c>
      <c r="Y81" s="1000"/>
    </row>
    <row r="82" spans="1:25" ht="14.4" customHeight="1" x14ac:dyDescent="0.3">
      <c r="A82" s="964" t="s">
        <v>4057</v>
      </c>
      <c r="B82" s="940"/>
      <c r="C82" s="941"/>
      <c r="D82" s="942"/>
      <c r="E82" s="943"/>
      <c r="F82" s="911"/>
      <c r="G82" s="912"/>
      <c r="H82" s="913">
        <v>1</v>
      </c>
      <c r="I82" s="914">
        <v>0.45</v>
      </c>
      <c r="J82" s="922">
        <v>5</v>
      </c>
      <c r="K82" s="916">
        <v>0.45</v>
      </c>
      <c r="L82" s="917">
        <v>2</v>
      </c>
      <c r="M82" s="917">
        <v>18</v>
      </c>
      <c r="N82" s="918">
        <v>6</v>
      </c>
      <c r="O82" s="917" t="s">
        <v>3914</v>
      </c>
      <c r="P82" s="944" t="s">
        <v>4058</v>
      </c>
      <c r="Q82" s="919">
        <f t="shared" si="3"/>
        <v>1</v>
      </c>
      <c r="R82" s="996">
        <f t="shared" si="3"/>
        <v>0.45</v>
      </c>
      <c r="S82" s="919">
        <f t="shared" si="4"/>
        <v>1</v>
      </c>
      <c r="T82" s="996">
        <f t="shared" si="5"/>
        <v>0.45</v>
      </c>
      <c r="U82" s="1005">
        <v>6</v>
      </c>
      <c r="V82" s="940">
        <v>5</v>
      </c>
      <c r="W82" s="940">
        <v>-1</v>
      </c>
      <c r="X82" s="1002">
        <v>0.83333333333333337</v>
      </c>
      <c r="Y82" s="999"/>
    </row>
    <row r="83" spans="1:25" ht="14.4" customHeight="1" x14ac:dyDescent="0.3">
      <c r="A83" s="964" t="s">
        <v>4059</v>
      </c>
      <c r="B83" s="933">
        <v>5</v>
      </c>
      <c r="C83" s="934">
        <v>1.28</v>
      </c>
      <c r="D83" s="935">
        <v>3.6</v>
      </c>
      <c r="E83" s="943">
        <v>3</v>
      </c>
      <c r="F83" s="911">
        <v>0.77</v>
      </c>
      <c r="G83" s="912">
        <v>2.2999999999999998</v>
      </c>
      <c r="H83" s="917">
        <v>2</v>
      </c>
      <c r="I83" s="911">
        <v>0.51</v>
      </c>
      <c r="J83" s="912">
        <v>2</v>
      </c>
      <c r="K83" s="916">
        <v>0.26</v>
      </c>
      <c r="L83" s="917">
        <v>1</v>
      </c>
      <c r="M83" s="917">
        <v>9</v>
      </c>
      <c r="N83" s="918">
        <v>3</v>
      </c>
      <c r="O83" s="917" t="s">
        <v>3914</v>
      </c>
      <c r="P83" s="944" t="s">
        <v>4060</v>
      </c>
      <c r="Q83" s="919">
        <f t="shared" si="3"/>
        <v>-3</v>
      </c>
      <c r="R83" s="996">
        <f t="shared" si="3"/>
        <v>-0.77</v>
      </c>
      <c r="S83" s="919">
        <f t="shared" si="4"/>
        <v>-1</v>
      </c>
      <c r="T83" s="996">
        <f t="shared" si="5"/>
        <v>-0.26</v>
      </c>
      <c r="U83" s="1005">
        <v>6</v>
      </c>
      <c r="V83" s="940">
        <v>4</v>
      </c>
      <c r="W83" s="940">
        <v>-2</v>
      </c>
      <c r="X83" s="1002">
        <v>0.66666666666666663</v>
      </c>
      <c r="Y83" s="999"/>
    </row>
    <row r="84" spans="1:25" ht="14.4" customHeight="1" x14ac:dyDescent="0.3">
      <c r="A84" s="965" t="s">
        <v>4061</v>
      </c>
      <c r="B84" s="962">
        <v>3</v>
      </c>
      <c r="C84" s="963">
        <v>1.07</v>
      </c>
      <c r="D84" s="936">
        <v>2.7</v>
      </c>
      <c r="E84" s="953"/>
      <c r="F84" s="954"/>
      <c r="G84" s="920"/>
      <c r="H84" s="958"/>
      <c r="I84" s="954"/>
      <c r="J84" s="920"/>
      <c r="K84" s="957">
        <v>0.36</v>
      </c>
      <c r="L84" s="958">
        <v>1</v>
      </c>
      <c r="M84" s="958">
        <v>12</v>
      </c>
      <c r="N84" s="959">
        <v>4</v>
      </c>
      <c r="O84" s="958" t="s">
        <v>3914</v>
      </c>
      <c r="P84" s="960" t="s">
        <v>4062</v>
      </c>
      <c r="Q84" s="961">
        <f t="shared" si="3"/>
        <v>-3</v>
      </c>
      <c r="R84" s="995">
        <f t="shared" si="3"/>
        <v>-1.07</v>
      </c>
      <c r="S84" s="961">
        <f t="shared" si="4"/>
        <v>0</v>
      </c>
      <c r="T84" s="995">
        <f t="shared" si="5"/>
        <v>0</v>
      </c>
      <c r="U84" s="1006" t="s">
        <v>569</v>
      </c>
      <c r="V84" s="951" t="s">
        <v>569</v>
      </c>
      <c r="W84" s="951" t="s">
        <v>569</v>
      </c>
      <c r="X84" s="1004" t="s">
        <v>569</v>
      </c>
      <c r="Y84" s="1000"/>
    </row>
    <row r="85" spans="1:25" ht="14.4" customHeight="1" x14ac:dyDescent="0.3">
      <c r="A85" s="965" t="s">
        <v>4063</v>
      </c>
      <c r="B85" s="962">
        <v>1</v>
      </c>
      <c r="C85" s="963">
        <v>0.59</v>
      </c>
      <c r="D85" s="936">
        <v>2</v>
      </c>
      <c r="E85" s="953">
        <v>1</v>
      </c>
      <c r="F85" s="954">
        <v>0.59</v>
      </c>
      <c r="G85" s="920">
        <v>2</v>
      </c>
      <c r="H85" s="958"/>
      <c r="I85" s="954"/>
      <c r="J85" s="920"/>
      <c r="K85" s="957">
        <v>0.85</v>
      </c>
      <c r="L85" s="958">
        <v>3</v>
      </c>
      <c r="M85" s="958">
        <v>24</v>
      </c>
      <c r="N85" s="959">
        <v>8</v>
      </c>
      <c r="O85" s="958" t="s">
        <v>3914</v>
      </c>
      <c r="P85" s="960" t="s">
        <v>4064</v>
      </c>
      <c r="Q85" s="961">
        <f t="shared" si="3"/>
        <v>-1</v>
      </c>
      <c r="R85" s="995">
        <f t="shared" si="3"/>
        <v>-0.59</v>
      </c>
      <c r="S85" s="961">
        <f t="shared" si="4"/>
        <v>-1</v>
      </c>
      <c r="T85" s="995">
        <f t="shared" si="5"/>
        <v>-0.59</v>
      </c>
      <c r="U85" s="1006" t="s">
        <v>569</v>
      </c>
      <c r="V85" s="951" t="s">
        <v>569</v>
      </c>
      <c r="W85" s="951" t="s">
        <v>569</v>
      </c>
      <c r="X85" s="1004" t="s">
        <v>569</v>
      </c>
      <c r="Y85" s="1000"/>
    </row>
    <row r="86" spans="1:25" ht="14.4" customHeight="1" x14ac:dyDescent="0.3">
      <c r="A86" s="966" t="s">
        <v>4065</v>
      </c>
      <c r="B86" s="946"/>
      <c r="C86" s="947"/>
      <c r="D86" s="948"/>
      <c r="E86" s="949">
        <v>1</v>
      </c>
      <c r="F86" s="924">
        <v>4.07</v>
      </c>
      <c r="G86" s="925">
        <v>7</v>
      </c>
      <c r="H86" s="926">
        <v>2</v>
      </c>
      <c r="I86" s="927">
        <v>6.01</v>
      </c>
      <c r="J86" s="928">
        <v>3.5</v>
      </c>
      <c r="K86" s="929">
        <v>4.07</v>
      </c>
      <c r="L86" s="930">
        <v>5</v>
      </c>
      <c r="M86" s="930">
        <v>45</v>
      </c>
      <c r="N86" s="931">
        <v>15</v>
      </c>
      <c r="O86" s="930" t="s">
        <v>3914</v>
      </c>
      <c r="P86" s="950" t="s">
        <v>4066</v>
      </c>
      <c r="Q86" s="932">
        <f t="shared" si="3"/>
        <v>2</v>
      </c>
      <c r="R86" s="997">
        <f t="shared" si="3"/>
        <v>6.01</v>
      </c>
      <c r="S86" s="932">
        <f t="shared" si="4"/>
        <v>1</v>
      </c>
      <c r="T86" s="997">
        <f t="shared" si="5"/>
        <v>1.9399999999999995</v>
      </c>
      <c r="U86" s="1007">
        <v>30</v>
      </c>
      <c r="V86" s="946">
        <v>7</v>
      </c>
      <c r="W86" s="946">
        <v>-23</v>
      </c>
      <c r="X86" s="1003">
        <v>0.23333333333333334</v>
      </c>
      <c r="Y86" s="1001"/>
    </row>
    <row r="87" spans="1:25" ht="14.4" customHeight="1" x14ac:dyDescent="0.3">
      <c r="A87" s="966" t="s">
        <v>4067</v>
      </c>
      <c r="B87" s="946"/>
      <c r="C87" s="947"/>
      <c r="D87" s="948"/>
      <c r="E87" s="926">
        <v>1</v>
      </c>
      <c r="F87" s="927">
        <v>1.62</v>
      </c>
      <c r="G87" s="928">
        <v>8</v>
      </c>
      <c r="H87" s="930"/>
      <c r="I87" s="924"/>
      <c r="J87" s="925"/>
      <c r="K87" s="929">
        <v>1.62</v>
      </c>
      <c r="L87" s="930">
        <v>4</v>
      </c>
      <c r="M87" s="930">
        <v>36</v>
      </c>
      <c r="N87" s="931">
        <v>12</v>
      </c>
      <c r="O87" s="930" t="s">
        <v>3914</v>
      </c>
      <c r="P87" s="950" t="s">
        <v>4068</v>
      </c>
      <c r="Q87" s="932">
        <f t="shared" si="3"/>
        <v>0</v>
      </c>
      <c r="R87" s="997">
        <f t="shared" si="3"/>
        <v>0</v>
      </c>
      <c r="S87" s="932">
        <f t="shared" si="4"/>
        <v>-1</v>
      </c>
      <c r="T87" s="997">
        <f t="shared" si="5"/>
        <v>-1.62</v>
      </c>
      <c r="U87" s="1007" t="s">
        <v>569</v>
      </c>
      <c r="V87" s="946" t="s">
        <v>569</v>
      </c>
      <c r="W87" s="946" t="s">
        <v>569</v>
      </c>
      <c r="X87" s="1003" t="s">
        <v>569</v>
      </c>
      <c r="Y87" s="1001"/>
    </row>
    <row r="88" spans="1:25" ht="14.4" customHeight="1" x14ac:dyDescent="0.3">
      <c r="A88" s="966" t="s">
        <v>4069</v>
      </c>
      <c r="B88" s="946">
        <v>3</v>
      </c>
      <c r="C88" s="947">
        <v>3.01</v>
      </c>
      <c r="D88" s="948">
        <v>4</v>
      </c>
      <c r="E88" s="926">
        <v>7</v>
      </c>
      <c r="F88" s="927">
        <v>7.02</v>
      </c>
      <c r="G88" s="928">
        <v>4.0999999999999996</v>
      </c>
      <c r="H88" s="930">
        <v>4</v>
      </c>
      <c r="I88" s="924">
        <v>4.01</v>
      </c>
      <c r="J88" s="925">
        <v>3</v>
      </c>
      <c r="K88" s="929">
        <v>1</v>
      </c>
      <c r="L88" s="930">
        <v>2</v>
      </c>
      <c r="M88" s="930">
        <v>18</v>
      </c>
      <c r="N88" s="931">
        <v>6</v>
      </c>
      <c r="O88" s="930" t="s">
        <v>3914</v>
      </c>
      <c r="P88" s="950" t="s">
        <v>4070</v>
      </c>
      <c r="Q88" s="932">
        <f t="shared" si="3"/>
        <v>1</v>
      </c>
      <c r="R88" s="997">
        <f t="shared" si="3"/>
        <v>1</v>
      </c>
      <c r="S88" s="932">
        <f t="shared" si="4"/>
        <v>-3</v>
      </c>
      <c r="T88" s="997">
        <f t="shared" si="5"/>
        <v>-3.01</v>
      </c>
      <c r="U88" s="1007">
        <v>24</v>
      </c>
      <c r="V88" s="946">
        <v>12</v>
      </c>
      <c r="W88" s="946">
        <v>-12</v>
      </c>
      <c r="X88" s="1003">
        <v>0.5</v>
      </c>
      <c r="Y88" s="1001"/>
    </row>
    <row r="89" spans="1:25" ht="14.4" customHeight="1" x14ac:dyDescent="0.3">
      <c r="A89" s="965" t="s">
        <v>4071</v>
      </c>
      <c r="B89" s="951"/>
      <c r="C89" s="952"/>
      <c r="D89" s="945"/>
      <c r="E89" s="955">
        <v>2</v>
      </c>
      <c r="F89" s="956">
        <v>4.51</v>
      </c>
      <c r="G89" s="923">
        <v>15</v>
      </c>
      <c r="H89" s="958">
        <v>1</v>
      </c>
      <c r="I89" s="954">
        <v>2.2599999999999998</v>
      </c>
      <c r="J89" s="921">
        <v>18</v>
      </c>
      <c r="K89" s="957">
        <v>2.2599999999999998</v>
      </c>
      <c r="L89" s="958">
        <v>4</v>
      </c>
      <c r="M89" s="958">
        <v>39</v>
      </c>
      <c r="N89" s="959">
        <v>13</v>
      </c>
      <c r="O89" s="958" t="s">
        <v>3914</v>
      </c>
      <c r="P89" s="960" t="s">
        <v>4072</v>
      </c>
      <c r="Q89" s="961">
        <f t="shared" si="3"/>
        <v>1</v>
      </c>
      <c r="R89" s="995">
        <f t="shared" si="3"/>
        <v>2.2599999999999998</v>
      </c>
      <c r="S89" s="961">
        <f t="shared" si="4"/>
        <v>-1</v>
      </c>
      <c r="T89" s="995">
        <f t="shared" si="5"/>
        <v>-2.25</v>
      </c>
      <c r="U89" s="1006">
        <v>13</v>
      </c>
      <c r="V89" s="951">
        <v>18</v>
      </c>
      <c r="W89" s="951">
        <v>5</v>
      </c>
      <c r="X89" s="1004">
        <v>1.3846153846153846</v>
      </c>
      <c r="Y89" s="1000">
        <v>5</v>
      </c>
    </row>
    <row r="90" spans="1:25" ht="14.4" customHeight="1" x14ac:dyDescent="0.3">
      <c r="A90" s="966" t="s">
        <v>4073</v>
      </c>
      <c r="B90" s="937">
        <v>6</v>
      </c>
      <c r="C90" s="938">
        <v>4.08</v>
      </c>
      <c r="D90" s="939">
        <v>4.3</v>
      </c>
      <c r="E90" s="949"/>
      <c r="F90" s="924"/>
      <c r="G90" s="925"/>
      <c r="H90" s="930">
        <v>3</v>
      </c>
      <c r="I90" s="924">
        <v>2.04</v>
      </c>
      <c r="J90" s="925">
        <v>3</v>
      </c>
      <c r="K90" s="929">
        <v>0.68</v>
      </c>
      <c r="L90" s="930">
        <v>2</v>
      </c>
      <c r="M90" s="930">
        <v>15</v>
      </c>
      <c r="N90" s="931">
        <v>5</v>
      </c>
      <c r="O90" s="930" t="s">
        <v>3914</v>
      </c>
      <c r="P90" s="950" t="s">
        <v>4074</v>
      </c>
      <c r="Q90" s="932">
        <f t="shared" si="3"/>
        <v>-3</v>
      </c>
      <c r="R90" s="997">
        <f t="shared" si="3"/>
        <v>-2.04</v>
      </c>
      <c r="S90" s="932">
        <f t="shared" si="4"/>
        <v>3</v>
      </c>
      <c r="T90" s="997">
        <f t="shared" si="5"/>
        <v>2.04</v>
      </c>
      <c r="U90" s="1007">
        <v>15</v>
      </c>
      <c r="V90" s="946">
        <v>9</v>
      </c>
      <c r="W90" s="946">
        <v>-6</v>
      </c>
      <c r="X90" s="1003">
        <v>0.6</v>
      </c>
      <c r="Y90" s="1001"/>
    </row>
    <row r="91" spans="1:25" ht="14.4" customHeight="1" thickBot="1" x14ac:dyDescent="0.35">
      <c r="A91" s="982" t="s">
        <v>4075</v>
      </c>
      <c r="B91" s="983">
        <v>2</v>
      </c>
      <c r="C91" s="984">
        <v>2.2999999999999998</v>
      </c>
      <c r="D91" s="985">
        <v>4</v>
      </c>
      <c r="E91" s="986"/>
      <c r="F91" s="987"/>
      <c r="G91" s="988"/>
      <c r="H91" s="989">
        <v>1</v>
      </c>
      <c r="I91" s="987">
        <v>1.1499999999999999</v>
      </c>
      <c r="J91" s="988">
        <v>4</v>
      </c>
      <c r="K91" s="990">
        <v>1.1499999999999999</v>
      </c>
      <c r="L91" s="989">
        <v>3</v>
      </c>
      <c r="M91" s="989">
        <v>27</v>
      </c>
      <c r="N91" s="991">
        <v>9</v>
      </c>
      <c r="O91" s="989" t="s">
        <v>3914</v>
      </c>
      <c r="P91" s="992" t="s">
        <v>4076</v>
      </c>
      <c r="Q91" s="993">
        <f t="shared" si="3"/>
        <v>-1</v>
      </c>
      <c r="R91" s="998">
        <f t="shared" si="3"/>
        <v>-1.1499999999999999</v>
      </c>
      <c r="S91" s="993">
        <f t="shared" si="4"/>
        <v>1</v>
      </c>
      <c r="T91" s="998">
        <f t="shared" si="5"/>
        <v>1.1499999999999999</v>
      </c>
      <c r="U91" s="1011">
        <v>9</v>
      </c>
      <c r="V91" s="1012">
        <v>4</v>
      </c>
      <c r="W91" s="1012">
        <v>-5</v>
      </c>
      <c r="X91" s="1013">
        <v>0.44444444444444442</v>
      </c>
      <c r="Y91" s="1014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92:Q1048576">
    <cfRule type="cellIs" dxfId="14" priority="11" stopIfTrue="1" operator="lessThan">
      <formula>0</formula>
    </cfRule>
  </conditionalFormatting>
  <conditionalFormatting sqref="W92:W1048576">
    <cfRule type="cellIs" dxfId="13" priority="10" stopIfTrue="1" operator="greaterThan">
      <formula>0</formula>
    </cfRule>
  </conditionalFormatting>
  <conditionalFormatting sqref="X92:X1048576">
    <cfRule type="cellIs" dxfId="12" priority="9" stopIfTrue="1" operator="greaterThan">
      <formula>1</formula>
    </cfRule>
  </conditionalFormatting>
  <conditionalFormatting sqref="X92:X1048576">
    <cfRule type="cellIs" dxfId="11" priority="6" stopIfTrue="1" operator="greaterThan">
      <formula>1</formula>
    </cfRule>
  </conditionalFormatting>
  <conditionalFormatting sqref="W92:W1048576">
    <cfRule type="cellIs" dxfId="10" priority="7" stopIfTrue="1" operator="greaterThan">
      <formula>0</formula>
    </cfRule>
  </conditionalFormatting>
  <conditionalFormatting sqref="Q9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91">
    <cfRule type="cellIs" dxfId="7" priority="4" stopIfTrue="1" operator="lessThan">
      <formula>0</formula>
    </cfRule>
  </conditionalFormatting>
  <conditionalFormatting sqref="X5:X91">
    <cfRule type="cellIs" dxfId="6" priority="2" stopIfTrue="1" operator="greaterThan">
      <formula>1</formula>
    </cfRule>
  </conditionalFormatting>
  <conditionalFormatting sqref="W5:W91">
    <cfRule type="cellIs" dxfId="5" priority="3" stopIfTrue="1" operator="greaterThan">
      <formula>0</formula>
    </cfRule>
  </conditionalFormatting>
  <conditionalFormatting sqref="S5:S91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1193685</v>
      </c>
      <c r="C3" s="344">
        <f t="shared" ref="C3:L3" si="0">SUBTOTAL(9,C6:C1048576)</f>
        <v>9.7310078912067421</v>
      </c>
      <c r="D3" s="344">
        <f t="shared" si="0"/>
        <v>1225970</v>
      </c>
      <c r="E3" s="344">
        <f t="shared" si="0"/>
        <v>8</v>
      </c>
      <c r="F3" s="344">
        <f t="shared" si="0"/>
        <v>1351193</v>
      </c>
      <c r="G3" s="347">
        <f>IF(D3&lt;&gt;0,F3/D3,"")</f>
        <v>1.102141977373019</v>
      </c>
      <c r="H3" s="343">
        <f t="shared" si="0"/>
        <v>153507.81000000003</v>
      </c>
      <c r="I3" s="344">
        <f t="shared" si="0"/>
        <v>2.9856549919970021</v>
      </c>
      <c r="J3" s="344">
        <f t="shared" si="0"/>
        <v>90953.090000000011</v>
      </c>
      <c r="K3" s="344">
        <f t="shared" si="0"/>
        <v>2</v>
      </c>
      <c r="L3" s="344">
        <f t="shared" si="0"/>
        <v>89057.83</v>
      </c>
      <c r="M3" s="345">
        <f>IF(J3&lt;&gt;0,L3/J3,"")</f>
        <v>0.97916222527458929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1015"/>
      <c r="B5" s="1016">
        <v>2015</v>
      </c>
      <c r="C5" s="1017"/>
      <c r="D5" s="1017">
        <v>2016</v>
      </c>
      <c r="E5" s="1017"/>
      <c r="F5" s="1017">
        <v>2017</v>
      </c>
      <c r="G5" s="905" t="s">
        <v>2</v>
      </c>
      <c r="H5" s="1016">
        <v>2015</v>
      </c>
      <c r="I5" s="1017"/>
      <c r="J5" s="1017">
        <v>2016</v>
      </c>
      <c r="K5" s="1017"/>
      <c r="L5" s="1017">
        <v>2017</v>
      </c>
      <c r="M5" s="905" t="s">
        <v>2</v>
      </c>
    </row>
    <row r="6" spans="1:13" ht="14.4" customHeight="1" x14ac:dyDescent="0.3">
      <c r="A6" s="856" t="s">
        <v>4078</v>
      </c>
      <c r="B6" s="887">
        <v>4946</v>
      </c>
      <c r="C6" s="825"/>
      <c r="D6" s="887"/>
      <c r="E6" s="825"/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4079</v>
      </c>
      <c r="B7" s="889">
        <v>129060</v>
      </c>
      <c r="C7" s="832">
        <v>1.041352321781579</v>
      </c>
      <c r="D7" s="889">
        <v>123935</v>
      </c>
      <c r="E7" s="832">
        <v>1</v>
      </c>
      <c r="F7" s="889">
        <v>116056</v>
      </c>
      <c r="G7" s="837">
        <v>0.93642635252350026</v>
      </c>
      <c r="H7" s="889">
        <v>129022.05000000003</v>
      </c>
      <c r="I7" s="832">
        <v>1.8694252832926865</v>
      </c>
      <c r="J7" s="889">
        <v>69016.960000000006</v>
      </c>
      <c r="K7" s="832">
        <v>1</v>
      </c>
      <c r="L7" s="889">
        <v>68072.790000000008</v>
      </c>
      <c r="M7" s="838">
        <v>0.98631973938000173</v>
      </c>
    </row>
    <row r="8" spans="1:13" ht="14.4" customHeight="1" x14ac:dyDescent="0.3">
      <c r="A8" s="857" t="s">
        <v>3472</v>
      </c>
      <c r="B8" s="889">
        <v>38597</v>
      </c>
      <c r="C8" s="832">
        <v>0.50072000311352693</v>
      </c>
      <c r="D8" s="889">
        <v>77083</v>
      </c>
      <c r="E8" s="832">
        <v>1</v>
      </c>
      <c r="F8" s="889">
        <v>63378</v>
      </c>
      <c r="G8" s="837">
        <v>0.82220463656059051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4080</v>
      </c>
      <c r="B9" s="889">
        <v>76200</v>
      </c>
      <c r="C9" s="832">
        <v>0.60298167315544582</v>
      </c>
      <c r="D9" s="889">
        <v>126372</v>
      </c>
      <c r="E9" s="832">
        <v>1</v>
      </c>
      <c r="F9" s="889">
        <v>112433</v>
      </c>
      <c r="G9" s="837">
        <v>0.88969866742632864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4081</v>
      </c>
      <c r="B10" s="889">
        <v>268904</v>
      </c>
      <c r="C10" s="832">
        <v>1.3988732189211825</v>
      </c>
      <c r="D10" s="889">
        <v>192229</v>
      </c>
      <c r="E10" s="832">
        <v>1</v>
      </c>
      <c r="F10" s="889">
        <v>163330</v>
      </c>
      <c r="G10" s="837">
        <v>0.84966368237882939</v>
      </c>
      <c r="H10" s="889">
        <v>24485.760000000002</v>
      </c>
      <c r="I10" s="832">
        <v>1.1162297087043158</v>
      </c>
      <c r="J10" s="889">
        <v>21936.13</v>
      </c>
      <c r="K10" s="832">
        <v>1</v>
      </c>
      <c r="L10" s="889">
        <v>20985.039999999997</v>
      </c>
      <c r="M10" s="838">
        <v>0.95664276241980684</v>
      </c>
    </row>
    <row r="11" spans="1:13" ht="14.4" customHeight="1" x14ac:dyDescent="0.3">
      <c r="A11" s="857" t="s">
        <v>4082</v>
      </c>
      <c r="B11" s="889">
        <v>30400</v>
      </c>
      <c r="C11" s="832">
        <v>1.005690088659521</v>
      </c>
      <c r="D11" s="889">
        <v>30228</v>
      </c>
      <c r="E11" s="832">
        <v>1</v>
      </c>
      <c r="F11" s="889">
        <v>75415</v>
      </c>
      <c r="G11" s="837">
        <v>2.4948723038242688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4083</v>
      </c>
      <c r="B12" s="889">
        <v>527068</v>
      </c>
      <c r="C12" s="832">
        <v>0.94173771968067244</v>
      </c>
      <c r="D12" s="889">
        <v>559676</v>
      </c>
      <c r="E12" s="832">
        <v>1</v>
      </c>
      <c r="F12" s="889">
        <v>706446</v>
      </c>
      <c r="G12" s="837">
        <v>1.2622410108705751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4084</v>
      </c>
      <c r="B13" s="889">
        <v>104618</v>
      </c>
      <c r="C13" s="832">
        <v>0.93203381827576681</v>
      </c>
      <c r="D13" s="889">
        <v>112247</v>
      </c>
      <c r="E13" s="832">
        <v>1</v>
      </c>
      <c r="F13" s="889">
        <v>112652</v>
      </c>
      <c r="G13" s="837">
        <v>1.0036081142480422</v>
      </c>
      <c r="H13" s="889"/>
      <c r="I13" s="832"/>
      <c r="J13" s="889"/>
      <c r="K13" s="832"/>
      <c r="L13" s="889"/>
      <c r="M13" s="838"/>
    </row>
    <row r="14" spans="1:13" ht="14.4" customHeight="1" thickBot="1" x14ac:dyDescent="0.35">
      <c r="A14" s="893" t="s">
        <v>4085</v>
      </c>
      <c r="B14" s="891">
        <v>13892</v>
      </c>
      <c r="C14" s="840">
        <v>3.3076190476190477</v>
      </c>
      <c r="D14" s="891">
        <v>4200</v>
      </c>
      <c r="E14" s="840">
        <v>1</v>
      </c>
      <c r="F14" s="891">
        <v>1483</v>
      </c>
      <c r="G14" s="845">
        <v>0.35309523809523807</v>
      </c>
      <c r="H14" s="891"/>
      <c r="I14" s="840"/>
      <c r="J14" s="891"/>
      <c r="K14" s="840"/>
      <c r="L14" s="891"/>
      <c r="M14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6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4586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9293.5399999999991</v>
      </c>
      <c r="G3" s="211">
        <f t="shared" si="0"/>
        <v>1347192.81</v>
      </c>
      <c r="H3" s="212"/>
      <c r="I3" s="212"/>
      <c r="J3" s="207">
        <f t="shared" si="0"/>
        <v>8591.14</v>
      </c>
      <c r="K3" s="211">
        <f t="shared" si="0"/>
        <v>1316923.0899999999</v>
      </c>
      <c r="L3" s="212"/>
      <c r="M3" s="212"/>
      <c r="N3" s="207">
        <f t="shared" si="0"/>
        <v>8719.25</v>
      </c>
      <c r="O3" s="211">
        <f t="shared" si="0"/>
        <v>1440250.83</v>
      </c>
      <c r="P3" s="177">
        <f>IF(K3=0,"",O3/K3)</f>
        <v>1.0936483997710149</v>
      </c>
      <c r="Q3" s="209">
        <f>IF(N3=0,"",O3/N3)</f>
        <v>165.18058663302463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4086</v>
      </c>
      <c r="B6" s="825" t="s">
        <v>4087</v>
      </c>
      <c r="C6" s="825" t="s">
        <v>3269</v>
      </c>
      <c r="D6" s="825" t="s">
        <v>4088</v>
      </c>
      <c r="E6" s="825" t="s">
        <v>4089</v>
      </c>
      <c r="F6" s="225">
        <v>2</v>
      </c>
      <c r="G6" s="225">
        <v>1352</v>
      </c>
      <c r="H6" s="225"/>
      <c r="I6" s="225">
        <v>676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4086</v>
      </c>
      <c r="B7" s="832" t="s">
        <v>4087</v>
      </c>
      <c r="C7" s="832" t="s">
        <v>3269</v>
      </c>
      <c r="D7" s="832" t="s">
        <v>4090</v>
      </c>
      <c r="E7" s="832" t="s">
        <v>4091</v>
      </c>
      <c r="F7" s="849">
        <v>2</v>
      </c>
      <c r="G7" s="849">
        <v>484</v>
      </c>
      <c r="H7" s="849"/>
      <c r="I7" s="849">
        <v>242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4086</v>
      </c>
      <c r="B8" s="832" t="s">
        <v>4087</v>
      </c>
      <c r="C8" s="832" t="s">
        <v>3269</v>
      </c>
      <c r="D8" s="832" t="s">
        <v>4092</v>
      </c>
      <c r="E8" s="832" t="s">
        <v>4093</v>
      </c>
      <c r="F8" s="849">
        <v>20</v>
      </c>
      <c r="G8" s="849">
        <v>1620</v>
      </c>
      <c r="H8" s="849"/>
      <c r="I8" s="849">
        <v>81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4086</v>
      </c>
      <c r="B9" s="832" t="s">
        <v>4087</v>
      </c>
      <c r="C9" s="832" t="s">
        <v>3269</v>
      </c>
      <c r="D9" s="832" t="s">
        <v>4094</v>
      </c>
      <c r="E9" s="832" t="s">
        <v>4095</v>
      </c>
      <c r="F9" s="849">
        <v>2</v>
      </c>
      <c r="G9" s="849">
        <v>332</v>
      </c>
      <c r="H9" s="849"/>
      <c r="I9" s="849">
        <v>166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4086</v>
      </c>
      <c r="B10" s="832" t="s">
        <v>4087</v>
      </c>
      <c r="C10" s="832" t="s">
        <v>3269</v>
      </c>
      <c r="D10" s="832" t="s">
        <v>4096</v>
      </c>
      <c r="E10" s="832" t="s">
        <v>4097</v>
      </c>
      <c r="F10" s="849">
        <v>1</v>
      </c>
      <c r="G10" s="849">
        <v>170</v>
      </c>
      <c r="H10" s="849"/>
      <c r="I10" s="849">
        <v>170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4086</v>
      </c>
      <c r="B11" s="832" t="s">
        <v>4087</v>
      </c>
      <c r="C11" s="832" t="s">
        <v>3269</v>
      </c>
      <c r="D11" s="832" t="s">
        <v>4098</v>
      </c>
      <c r="E11" s="832" t="s">
        <v>4099</v>
      </c>
      <c r="F11" s="849">
        <v>4</v>
      </c>
      <c r="G11" s="849">
        <v>988</v>
      </c>
      <c r="H11" s="849"/>
      <c r="I11" s="849">
        <v>247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4100</v>
      </c>
      <c r="B12" s="832" t="s">
        <v>4101</v>
      </c>
      <c r="C12" s="832" t="s">
        <v>3404</v>
      </c>
      <c r="D12" s="832" t="s">
        <v>4102</v>
      </c>
      <c r="E12" s="832" t="s">
        <v>4103</v>
      </c>
      <c r="F12" s="849"/>
      <c r="G12" s="849"/>
      <c r="H12" s="849"/>
      <c r="I12" s="849"/>
      <c r="J12" s="849">
        <v>0.25</v>
      </c>
      <c r="K12" s="849">
        <v>502.41</v>
      </c>
      <c r="L12" s="849">
        <v>1</v>
      </c>
      <c r="M12" s="849">
        <v>2009.64</v>
      </c>
      <c r="N12" s="849"/>
      <c r="O12" s="849"/>
      <c r="P12" s="837"/>
      <c r="Q12" s="850"/>
    </row>
    <row r="13" spans="1:17" ht="14.4" customHeight="1" x14ac:dyDescent="0.3">
      <c r="A13" s="831" t="s">
        <v>4100</v>
      </c>
      <c r="B13" s="832" t="s">
        <v>4101</v>
      </c>
      <c r="C13" s="832" t="s">
        <v>3404</v>
      </c>
      <c r="D13" s="832" t="s">
        <v>4104</v>
      </c>
      <c r="E13" s="832" t="s">
        <v>4105</v>
      </c>
      <c r="F13" s="849">
        <v>0.01</v>
      </c>
      <c r="G13" s="849">
        <v>88.54</v>
      </c>
      <c r="H13" s="849"/>
      <c r="I13" s="849">
        <v>8854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4100</v>
      </c>
      <c r="B14" s="832" t="s">
        <v>4101</v>
      </c>
      <c r="C14" s="832" t="s">
        <v>3404</v>
      </c>
      <c r="D14" s="832" t="s">
        <v>4106</v>
      </c>
      <c r="E14" s="832" t="s">
        <v>4105</v>
      </c>
      <c r="F14" s="849">
        <v>4.05</v>
      </c>
      <c r="G14" s="849">
        <v>7171.74</v>
      </c>
      <c r="H14" s="849">
        <v>1.3790640791932991</v>
      </c>
      <c r="I14" s="849">
        <v>1770.8</v>
      </c>
      <c r="J14" s="849">
        <v>2.9</v>
      </c>
      <c r="K14" s="849">
        <v>5200.4399999999996</v>
      </c>
      <c r="L14" s="849">
        <v>1</v>
      </c>
      <c r="M14" s="849">
        <v>1793.2551724137929</v>
      </c>
      <c r="N14" s="849">
        <v>3.85</v>
      </c>
      <c r="O14" s="849">
        <v>7003.32</v>
      </c>
      <c r="P14" s="837">
        <v>1.3466783579850936</v>
      </c>
      <c r="Q14" s="850">
        <v>1819.0441558441557</v>
      </c>
    </row>
    <row r="15" spans="1:17" ht="14.4" customHeight="1" x14ac:dyDescent="0.3">
      <c r="A15" s="831" t="s">
        <v>4100</v>
      </c>
      <c r="B15" s="832" t="s">
        <v>4101</v>
      </c>
      <c r="C15" s="832" t="s">
        <v>3404</v>
      </c>
      <c r="D15" s="832" t="s">
        <v>4107</v>
      </c>
      <c r="E15" s="832" t="s">
        <v>4108</v>
      </c>
      <c r="F15" s="849">
        <v>0.33</v>
      </c>
      <c r="G15" s="849">
        <v>293.73</v>
      </c>
      <c r="H15" s="849">
        <v>1.2999778712104448</v>
      </c>
      <c r="I15" s="849">
        <v>890.09090909090912</v>
      </c>
      <c r="J15" s="849">
        <v>0.25</v>
      </c>
      <c r="K15" s="849">
        <v>225.95</v>
      </c>
      <c r="L15" s="849">
        <v>1</v>
      </c>
      <c r="M15" s="849">
        <v>903.8</v>
      </c>
      <c r="N15" s="849">
        <v>0.15000000000000002</v>
      </c>
      <c r="O15" s="849">
        <v>135.57</v>
      </c>
      <c r="P15" s="837">
        <v>0.6</v>
      </c>
      <c r="Q15" s="850">
        <v>903.79999999999984</v>
      </c>
    </row>
    <row r="16" spans="1:17" ht="14.4" customHeight="1" x14ac:dyDescent="0.3">
      <c r="A16" s="831" t="s">
        <v>4100</v>
      </c>
      <c r="B16" s="832" t="s">
        <v>4101</v>
      </c>
      <c r="C16" s="832" t="s">
        <v>3574</v>
      </c>
      <c r="D16" s="832" t="s">
        <v>4109</v>
      </c>
      <c r="E16" s="832" t="s">
        <v>4110</v>
      </c>
      <c r="F16" s="849"/>
      <c r="G16" s="849"/>
      <c r="H16" s="849"/>
      <c r="I16" s="849"/>
      <c r="J16" s="849">
        <v>180</v>
      </c>
      <c r="K16" s="849">
        <v>945</v>
      </c>
      <c r="L16" s="849">
        <v>1</v>
      </c>
      <c r="M16" s="849">
        <v>5.25</v>
      </c>
      <c r="N16" s="849"/>
      <c r="O16" s="849"/>
      <c r="P16" s="837"/>
      <c r="Q16" s="850"/>
    </row>
    <row r="17" spans="1:17" ht="14.4" customHeight="1" x14ac:dyDescent="0.3">
      <c r="A17" s="831" t="s">
        <v>4100</v>
      </c>
      <c r="B17" s="832" t="s">
        <v>4101</v>
      </c>
      <c r="C17" s="832" t="s">
        <v>3574</v>
      </c>
      <c r="D17" s="832" t="s">
        <v>4111</v>
      </c>
      <c r="E17" s="832" t="s">
        <v>4112</v>
      </c>
      <c r="F17" s="849"/>
      <c r="G17" s="849"/>
      <c r="H17" s="849"/>
      <c r="I17" s="849"/>
      <c r="J17" s="849">
        <v>390</v>
      </c>
      <c r="K17" s="849">
        <v>7948.2</v>
      </c>
      <c r="L17" s="849">
        <v>1</v>
      </c>
      <c r="M17" s="849">
        <v>20.38</v>
      </c>
      <c r="N17" s="849"/>
      <c r="O17" s="849"/>
      <c r="P17" s="837"/>
      <c r="Q17" s="850"/>
    </row>
    <row r="18" spans="1:17" ht="14.4" customHeight="1" x14ac:dyDescent="0.3">
      <c r="A18" s="831" t="s">
        <v>4100</v>
      </c>
      <c r="B18" s="832" t="s">
        <v>4101</v>
      </c>
      <c r="C18" s="832" t="s">
        <v>3574</v>
      </c>
      <c r="D18" s="832" t="s">
        <v>4113</v>
      </c>
      <c r="E18" s="832" t="s">
        <v>4114</v>
      </c>
      <c r="F18" s="849"/>
      <c r="G18" s="849"/>
      <c r="H18" s="849"/>
      <c r="I18" s="849"/>
      <c r="J18" s="849">
        <v>1</v>
      </c>
      <c r="K18" s="849">
        <v>2163.7399999999998</v>
      </c>
      <c r="L18" s="849">
        <v>1</v>
      </c>
      <c r="M18" s="849">
        <v>2163.7399999999998</v>
      </c>
      <c r="N18" s="849"/>
      <c r="O18" s="849"/>
      <c r="P18" s="837"/>
      <c r="Q18" s="850"/>
    </row>
    <row r="19" spans="1:17" ht="14.4" customHeight="1" x14ac:dyDescent="0.3">
      <c r="A19" s="831" t="s">
        <v>4100</v>
      </c>
      <c r="B19" s="832" t="s">
        <v>4101</v>
      </c>
      <c r="C19" s="832" t="s">
        <v>3574</v>
      </c>
      <c r="D19" s="832" t="s">
        <v>4115</v>
      </c>
      <c r="E19" s="832" t="s">
        <v>4116</v>
      </c>
      <c r="F19" s="849">
        <v>3436</v>
      </c>
      <c r="G19" s="849">
        <v>115277.80000000002</v>
      </c>
      <c r="H19" s="849">
        <v>2.2155505867438823</v>
      </c>
      <c r="I19" s="849">
        <v>33.550000000000004</v>
      </c>
      <c r="J19" s="849">
        <v>1576</v>
      </c>
      <c r="K19" s="849">
        <v>52031.22</v>
      </c>
      <c r="L19" s="849">
        <v>1</v>
      </c>
      <c r="M19" s="849">
        <v>33.014733502538071</v>
      </c>
      <c r="N19" s="849">
        <v>1797</v>
      </c>
      <c r="O19" s="849">
        <v>60933.899999999994</v>
      </c>
      <c r="P19" s="837">
        <v>1.1711026572123429</v>
      </c>
      <c r="Q19" s="850">
        <v>33.908681135225372</v>
      </c>
    </row>
    <row r="20" spans="1:17" ht="14.4" customHeight="1" x14ac:dyDescent="0.3">
      <c r="A20" s="831" t="s">
        <v>4100</v>
      </c>
      <c r="B20" s="832" t="s">
        <v>4101</v>
      </c>
      <c r="C20" s="832" t="s">
        <v>3587</v>
      </c>
      <c r="D20" s="832" t="s">
        <v>4117</v>
      </c>
      <c r="E20" s="832" t="s">
        <v>4118</v>
      </c>
      <c r="F20" s="849">
        <v>7</v>
      </c>
      <c r="G20" s="849">
        <v>6190.24</v>
      </c>
      <c r="H20" s="849"/>
      <c r="I20" s="849">
        <v>884.31999999999994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4100</v>
      </c>
      <c r="B21" s="832" t="s">
        <v>4101</v>
      </c>
      <c r="C21" s="832" t="s">
        <v>3269</v>
      </c>
      <c r="D21" s="832" t="s">
        <v>4119</v>
      </c>
      <c r="E21" s="832" t="s">
        <v>4120</v>
      </c>
      <c r="F21" s="849"/>
      <c r="G21" s="849"/>
      <c r="H21" s="849"/>
      <c r="I21" s="849"/>
      <c r="J21" s="849">
        <v>1</v>
      </c>
      <c r="K21" s="849">
        <v>681</v>
      </c>
      <c r="L21" s="849">
        <v>1</v>
      </c>
      <c r="M21" s="849">
        <v>681</v>
      </c>
      <c r="N21" s="849"/>
      <c r="O21" s="849"/>
      <c r="P21" s="837"/>
      <c r="Q21" s="850"/>
    </row>
    <row r="22" spans="1:17" ht="14.4" customHeight="1" x14ac:dyDescent="0.3">
      <c r="A22" s="831" t="s">
        <v>4100</v>
      </c>
      <c r="B22" s="832" t="s">
        <v>4101</v>
      </c>
      <c r="C22" s="832" t="s">
        <v>3269</v>
      </c>
      <c r="D22" s="832" t="s">
        <v>4121</v>
      </c>
      <c r="E22" s="832" t="s">
        <v>4122</v>
      </c>
      <c r="F22" s="849"/>
      <c r="G22" s="849"/>
      <c r="H22" s="849"/>
      <c r="I22" s="849"/>
      <c r="J22" s="849">
        <v>2</v>
      </c>
      <c r="K22" s="849">
        <v>3650</v>
      </c>
      <c r="L22" s="849">
        <v>1</v>
      </c>
      <c r="M22" s="849">
        <v>1825</v>
      </c>
      <c r="N22" s="849"/>
      <c r="O22" s="849"/>
      <c r="P22" s="837"/>
      <c r="Q22" s="850"/>
    </row>
    <row r="23" spans="1:17" ht="14.4" customHeight="1" x14ac:dyDescent="0.3">
      <c r="A23" s="831" t="s">
        <v>4100</v>
      </c>
      <c r="B23" s="832" t="s">
        <v>4101</v>
      </c>
      <c r="C23" s="832" t="s">
        <v>3269</v>
      </c>
      <c r="D23" s="832" t="s">
        <v>4123</v>
      </c>
      <c r="E23" s="832" t="s">
        <v>4124</v>
      </c>
      <c r="F23" s="849">
        <v>9</v>
      </c>
      <c r="G23" s="849">
        <v>129060</v>
      </c>
      <c r="H23" s="849">
        <v>1.112126016820626</v>
      </c>
      <c r="I23" s="849">
        <v>14340</v>
      </c>
      <c r="J23" s="849">
        <v>8</v>
      </c>
      <c r="K23" s="849">
        <v>116048</v>
      </c>
      <c r="L23" s="849">
        <v>1</v>
      </c>
      <c r="M23" s="849">
        <v>14506</v>
      </c>
      <c r="N23" s="849">
        <v>8</v>
      </c>
      <c r="O23" s="849">
        <v>116056</v>
      </c>
      <c r="P23" s="837">
        <v>1.0000689369915896</v>
      </c>
      <c r="Q23" s="850">
        <v>14507</v>
      </c>
    </row>
    <row r="24" spans="1:17" ht="14.4" customHeight="1" x14ac:dyDescent="0.3">
      <c r="A24" s="831" t="s">
        <v>4100</v>
      </c>
      <c r="B24" s="832" t="s">
        <v>4101</v>
      </c>
      <c r="C24" s="832" t="s">
        <v>3269</v>
      </c>
      <c r="D24" s="832" t="s">
        <v>4125</v>
      </c>
      <c r="E24" s="832" t="s">
        <v>4126</v>
      </c>
      <c r="F24" s="849"/>
      <c r="G24" s="849"/>
      <c r="H24" s="849"/>
      <c r="I24" s="849"/>
      <c r="J24" s="849">
        <v>1</v>
      </c>
      <c r="K24" s="849">
        <v>509</v>
      </c>
      <c r="L24" s="849">
        <v>1</v>
      </c>
      <c r="M24" s="849">
        <v>509</v>
      </c>
      <c r="N24" s="849"/>
      <c r="O24" s="849"/>
      <c r="P24" s="837"/>
      <c r="Q24" s="850"/>
    </row>
    <row r="25" spans="1:17" ht="14.4" customHeight="1" x14ac:dyDescent="0.3">
      <c r="A25" s="831" t="s">
        <v>4100</v>
      </c>
      <c r="B25" s="832" t="s">
        <v>4101</v>
      </c>
      <c r="C25" s="832" t="s">
        <v>3269</v>
      </c>
      <c r="D25" s="832" t="s">
        <v>4127</v>
      </c>
      <c r="E25" s="832" t="s">
        <v>4128</v>
      </c>
      <c r="F25" s="849"/>
      <c r="G25" s="849"/>
      <c r="H25" s="849"/>
      <c r="I25" s="849"/>
      <c r="J25" s="849">
        <v>1</v>
      </c>
      <c r="K25" s="849">
        <v>2329</v>
      </c>
      <c r="L25" s="849">
        <v>1</v>
      </c>
      <c r="M25" s="849">
        <v>2329</v>
      </c>
      <c r="N25" s="849"/>
      <c r="O25" s="849"/>
      <c r="P25" s="837"/>
      <c r="Q25" s="850"/>
    </row>
    <row r="26" spans="1:17" ht="14.4" customHeight="1" x14ac:dyDescent="0.3">
      <c r="A26" s="831" t="s">
        <v>4100</v>
      </c>
      <c r="B26" s="832" t="s">
        <v>4101</v>
      </c>
      <c r="C26" s="832" t="s">
        <v>3269</v>
      </c>
      <c r="D26" s="832" t="s">
        <v>4129</v>
      </c>
      <c r="E26" s="832" t="s">
        <v>4130</v>
      </c>
      <c r="F26" s="849"/>
      <c r="G26" s="849"/>
      <c r="H26" s="849"/>
      <c r="I26" s="849"/>
      <c r="J26" s="849">
        <v>1</v>
      </c>
      <c r="K26" s="849">
        <v>718</v>
      </c>
      <c r="L26" s="849">
        <v>1</v>
      </c>
      <c r="M26" s="849">
        <v>718</v>
      </c>
      <c r="N26" s="849"/>
      <c r="O26" s="849"/>
      <c r="P26" s="837"/>
      <c r="Q26" s="850"/>
    </row>
    <row r="27" spans="1:17" ht="14.4" customHeight="1" x14ac:dyDescent="0.3">
      <c r="A27" s="831" t="s">
        <v>3910</v>
      </c>
      <c r="B27" s="832" t="s">
        <v>4131</v>
      </c>
      <c r="C27" s="832" t="s">
        <v>3269</v>
      </c>
      <c r="D27" s="832" t="s">
        <v>4132</v>
      </c>
      <c r="E27" s="832" t="s">
        <v>4133</v>
      </c>
      <c r="F27" s="849"/>
      <c r="G27" s="849"/>
      <c r="H27" s="849"/>
      <c r="I27" s="849"/>
      <c r="J27" s="849">
        <v>1</v>
      </c>
      <c r="K27" s="849">
        <v>314</v>
      </c>
      <c r="L27" s="849">
        <v>1</v>
      </c>
      <c r="M27" s="849">
        <v>314</v>
      </c>
      <c r="N27" s="849"/>
      <c r="O27" s="849"/>
      <c r="P27" s="837"/>
      <c r="Q27" s="850"/>
    </row>
    <row r="28" spans="1:17" ht="14.4" customHeight="1" x14ac:dyDescent="0.3">
      <c r="A28" s="831" t="s">
        <v>3910</v>
      </c>
      <c r="B28" s="832" t="s">
        <v>4131</v>
      </c>
      <c r="C28" s="832" t="s">
        <v>3269</v>
      </c>
      <c r="D28" s="832" t="s">
        <v>4134</v>
      </c>
      <c r="E28" s="832" t="s">
        <v>4135</v>
      </c>
      <c r="F28" s="849"/>
      <c r="G28" s="849"/>
      <c r="H28" s="849"/>
      <c r="I28" s="849"/>
      <c r="J28" s="849">
        <v>2</v>
      </c>
      <c r="K28" s="849">
        <v>2566</v>
      </c>
      <c r="L28" s="849">
        <v>1</v>
      </c>
      <c r="M28" s="849">
        <v>1283</v>
      </c>
      <c r="N28" s="849"/>
      <c r="O28" s="849"/>
      <c r="P28" s="837"/>
      <c r="Q28" s="850"/>
    </row>
    <row r="29" spans="1:17" ht="14.4" customHeight="1" x14ac:dyDescent="0.3">
      <c r="A29" s="831" t="s">
        <v>3910</v>
      </c>
      <c r="B29" s="832" t="s">
        <v>4131</v>
      </c>
      <c r="C29" s="832" t="s">
        <v>3269</v>
      </c>
      <c r="D29" s="832" t="s">
        <v>4136</v>
      </c>
      <c r="E29" s="832" t="s">
        <v>4137</v>
      </c>
      <c r="F29" s="849"/>
      <c r="G29" s="849"/>
      <c r="H29" s="849"/>
      <c r="I29" s="849"/>
      <c r="J29" s="849">
        <v>1</v>
      </c>
      <c r="K29" s="849">
        <v>10372</v>
      </c>
      <c r="L29" s="849">
        <v>1</v>
      </c>
      <c r="M29" s="849">
        <v>10372</v>
      </c>
      <c r="N29" s="849"/>
      <c r="O29" s="849"/>
      <c r="P29" s="837"/>
      <c r="Q29" s="850"/>
    </row>
    <row r="30" spans="1:17" ht="14.4" customHeight="1" x14ac:dyDescent="0.3">
      <c r="A30" s="831" t="s">
        <v>3910</v>
      </c>
      <c r="B30" s="832" t="s">
        <v>4138</v>
      </c>
      <c r="C30" s="832" t="s">
        <v>3269</v>
      </c>
      <c r="D30" s="832" t="s">
        <v>4139</v>
      </c>
      <c r="E30" s="832" t="s">
        <v>4140</v>
      </c>
      <c r="F30" s="849"/>
      <c r="G30" s="849"/>
      <c r="H30" s="849"/>
      <c r="I30" s="849"/>
      <c r="J30" s="849">
        <v>1</v>
      </c>
      <c r="K30" s="849">
        <v>221</v>
      </c>
      <c r="L30" s="849">
        <v>1</v>
      </c>
      <c r="M30" s="849">
        <v>221</v>
      </c>
      <c r="N30" s="849">
        <v>4</v>
      </c>
      <c r="O30" s="849">
        <v>884</v>
      </c>
      <c r="P30" s="837">
        <v>4</v>
      </c>
      <c r="Q30" s="850">
        <v>221</v>
      </c>
    </row>
    <row r="31" spans="1:17" ht="14.4" customHeight="1" x14ac:dyDescent="0.3">
      <c r="A31" s="831" t="s">
        <v>3910</v>
      </c>
      <c r="B31" s="832" t="s">
        <v>4138</v>
      </c>
      <c r="C31" s="832" t="s">
        <v>3269</v>
      </c>
      <c r="D31" s="832" t="s">
        <v>4141</v>
      </c>
      <c r="E31" s="832" t="s">
        <v>4142</v>
      </c>
      <c r="F31" s="849"/>
      <c r="G31" s="849"/>
      <c r="H31" s="849"/>
      <c r="I31" s="849"/>
      <c r="J31" s="849">
        <v>1</v>
      </c>
      <c r="K31" s="849">
        <v>508</v>
      </c>
      <c r="L31" s="849">
        <v>1</v>
      </c>
      <c r="M31" s="849">
        <v>508</v>
      </c>
      <c r="N31" s="849">
        <v>4</v>
      </c>
      <c r="O31" s="849">
        <v>2032</v>
      </c>
      <c r="P31" s="837">
        <v>4</v>
      </c>
      <c r="Q31" s="850">
        <v>508</v>
      </c>
    </row>
    <row r="32" spans="1:17" ht="14.4" customHeight="1" x14ac:dyDescent="0.3">
      <c r="A32" s="831" t="s">
        <v>3910</v>
      </c>
      <c r="B32" s="832" t="s">
        <v>4138</v>
      </c>
      <c r="C32" s="832" t="s">
        <v>3269</v>
      </c>
      <c r="D32" s="832" t="s">
        <v>4143</v>
      </c>
      <c r="E32" s="832" t="s">
        <v>4144</v>
      </c>
      <c r="F32" s="849">
        <v>1</v>
      </c>
      <c r="G32" s="849">
        <v>351</v>
      </c>
      <c r="H32" s="849">
        <v>8.2627118644067798E-2</v>
      </c>
      <c r="I32" s="849">
        <v>351</v>
      </c>
      <c r="J32" s="849">
        <v>12</v>
      </c>
      <c r="K32" s="849">
        <v>4248</v>
      </c>
      <c r="L32" s="849">
        <v>1</v>
      </c>
      <c r="M32" s="849">
        <v>354</v>
      </c>
      <c r="N32" s="849">
        <v>10</v>
      </c>
      <c r="O32" s="849">
        <v>3540</v>
      </c>
      <c r="P32" s="837">
        <v>0.83333333333333337</v>
      </c>
      <c r="Q32" s="850">
        <v>354</v>
      </c>
    </row>
    <row r="33" spans="1:17" ht="14.4" customHeight="1" x14ac:dyDescent="0.3">
      <c r="A33" s="831" t="s">
        <v>3910</v>
      </c>
      <c r="B33" s="832" t="s">
        <v>4138</v>
      </c>
      <c r="C33" s="832" t="s">
        <v>3269</v>
      </c>
      <c r="D33" s="832" t="s">
        <v>4145</v>
      </c>
      <c r="E33" s="832" t="s">
        <v>4146</v>
      </c>
      <c r="F33" s="849">
        <v>138</v>
      </c>
      <c r="G33" s="849">
        <v>8970</v>
      </c>
      <c r="H33" s="849">
        <v>0.87341772151898733</v>
      </c>
      <c r="I33" s="849">
        <v>65</v>
      </c>
      <c r="J33" s="849">
        <v>158</v>
      </c>
      <c r="K33" s="849">
        <v>10270</v>
      </c>
      <c r="L33" s="849">
        <v>1</v>
      </c>
      <c r="M33" s="849">
        <v>65</v>
      </c>
      <c r="N33" s="849">
        <v>157</v>
      </c>
      <c r="O33" s="849">
        <v>10205</v>
      </c>
      <c r="P33" s="837">
        <v>0.99367088607594933</v>
      </c>
      <c r="Q33" s="850">
        <v>65</v>
      </c>
    </row>
    <row r="34" spans="1:17" ht="14.4" customHeight="1" x14ac:dyDescent="0.3">
      <c r="A34" s="831" t="s">
        <v>3910</v>
      </c>
      <c r="B34" s="832" t="s">
        <v>4138</v>
      </c>
      <c r="C34" s="832" t="s">
        <v>3269</v>
      </c>
      <c r="D34" s="832" t="s">
        <v>4147</v>
      </c>
      <c r="E34" s="832" t="s">
        <v>4148</v>
      </c>
      <c r="F34" s="849"/>
      <c r="G34" s="849"/>
      <c r="H34" s="849"/>
      <c r="I34" s="849"/>
      <c r="J34" s="849">
        <v>11</v>
      </c>
      <c r="K34" s="849">
        <v>6512</v>
      </c>
      <c r="L34" s="849">
        <v>1</v>
      </c>
      <c r="M34" s="849">
        <v>592</v>
      </c>
      <c r="N34" s="849"/>
      <c r="O34" s="849"/>
      <c r="P34" s="837"/>
      <c r="Q34" s="850"/>
    </row>
    <row r="35" spans="1:17" ht="14.4" customHeight="1" x14ac:dyDescent="0.3">
      <c r="A35" s="831" t="s">
        <v>3910</v>
      </c>
      <c r="B35" s="832" t="s">
        <v>4138</v>
      </c>
      <c r="C35" s="832" t="s">
        <v>3269</v>
      </c>
      <c r="D35" s="832" t="s">
        <v>4149</v>
      </c>
      <c r="E35" s="832" t="s">
        <v>4150</v>
      </c>
      <c r="F35" s="849"/>
      <c r="G35" s="849"/>
      <c r="H35" s="849"/>
      <c r="I35" s="849"/>
      <c r="J35" s="849">
        <v>1</v>
      </c>
      <c r="K35" s="849">
        <v>153</v>
      </c>
      <c r="L35" s="849">
        <v>1</v>
      </c>
      <c r="M35" s="849">
        <v>153</v>
      </c>
      <c r="N35" s="849"/>
      <c r="O35" s="849"/>
      <c r="P35" s="837"/>
      <c r="Q35" s="850"/>
    </row>
    <row r="36" spans="1:17" ht="14.4" customHeight="1" x14ac:dyDescent="0.3">
      <c r="A36" s="831" t="s">
        <v>3910</v>
      </c>
      <c r="B36" s="832" t="s">
        <v>4138</v>
      </c>
      <c r="C36" s="832" t="s">
        <v>3269</v>
      </c>
      <c r="D36" s="832" t="s">
        <v>4151</v>
      </c>
      <c r="E36" s="832" t="s">
        <v>4152</v>
      </c>
      <c r="F36" s="849">
        <v>6</v>
      </c>
      <c r="G36" s="849">
        <v>144</v>
      </c>
      <c r="H36" s="849">
        <v>6</v>
      </c>
      <c r="I36" s="849">
        <v>24</v>
      </c>
      <c r="J36" s="849">
        <v>1</v>
      </c>
      <c r="K36" s="849">
        <v>24</v>
      </c>
      <c r="L36" s="849">
        <v>1</v>
      </c>
      <c r="M36" s="849">
        <v>24</v>
      </c>
      <c r="N36" s="849">
        <v>7</v>
      </c>
      <c r="O36" s="849">
        <v>168</v>
      </c>
      <c r="P36" s="837">
        <v>7</v>
      </c>
      <c r="Q36" s="850">
        <v>24</v>
      </c>
    </row>
    <row r="37" spans="1:17" ht="14.4" customHeight="1" x14ac:dyDescent="0.3">
      <c r="A37" s="831" t="s">
        <v>3910</v>
      </c>
      <c r="B37" s="832" t="s">
        <v>4138</v>
      </c>
      <c r="C37" s="832" t="s">
        <v>3269</v>
      </c>
      <c r="D37" s="832" t="s">
        <v>4153</v>
      </c>
      <c r="E37" s="832" t="s">
        <v>4154</v>
      </c>
      <c r="F37" s="849">
        <v>3</v>
      </c>
      <c r="G37" s="849">
        <v>162</v>
      </c>
      <c r="H37" s="849">
        <v>0.24545454545454545</v>
      </c>
      <c r="I37" s="849">
        <v>54</v>
      </c>
      <c r="J37" s="849">
        <v>12</v>
      </c>
      <c r="K37" s="849">
        <v>660</v>
      </c>
      <c r="L37" s="849">
        <v>1</v>
      </c>
      <c r="M37" s="849">
        <v>55</v>
      </c>
      <c r="N37" s="849">
        <v>6</v>
      </c>
      <c r="O37" s="849">
        <v>330</v>
      </c>
      <c r="P37" s="837">
        <v>0.5</v>
      </c>
      <c r="Q37" s="850">
        <v>55</v>
      </c>
    </row>
    <row r="38" spans="1:17" ht="14.4" customHeight="1" x14ac:dyDescent="0.3">
      <c r="A38" s="831" t="s">
        <v>3910</v>
      </c>
      <c r="B38" s="832" t="s">
        <v>4138</v>
      </c>
      <c r="C38" s="832" t="s">
        <v>3269</v>
      </c>
      <c r="D38" s="832" t="s">
        <v>4155</v>
      </c>
      <c r="E38" s="832" t="s">
        <v>4156</v>
      </c>
      <c r="F38" s="849">
        <v>248</v>
      </c>
      <c r="G38" s="849">
        <v>19096</v>
      </c>
      <c r="H38" s="849">
        <v>0.9575289575289575</v>
      </c>
      <c r="I38" s="849">
        <v>77</v>
      </c>
      <c r="J38" s="849">
        <v>259</v>
      </c>
      <c r="K38" s="849">
        <v>19943</v>
      </c>
      <c r="L38" s="849">
        <v>1</v>
      </c>
      <c r="M38" s="849">
        <v>77</v>
      </c>
      <c r="N38" s="849">
        <v>297</v>
      </c>
      <c r="O38" s="849">
        <v>22869</v>
      </c>
      <c r="P38" s="837">
        <v>1.1467181467181466</v>
      </c>
      <c r="Q38" s="850">
        <v>77</v>
      </c>
    </row>
    <row r="39" spans="1:17" ht="14.4" customHeight="1" x14ac:dyDescent="0.3">
      <c r="A39" s="831" t="s">
        <v>3910</v>
      </c>
      <c r="B39" s="832" t="s">
        <v>4138</v>
      </c>
      <c r="C39" s="832" t="s">
        <v>3269</v>
      </c>
      <c r="D39" s="832" t="s">
        <v>4157</v>
      </c>
      <c r="E39" s="832" t="s">
        <v>4158</v>
      </c>
      <c r="F39" s="849">
        <v>26</v>
      </c>
      <c r="G39" s="849">
        <v>598</v>
      </c>
      <c r="H39" s="849">
        <v>1.1865079365079365</v>
      </c>
      <c r="I39" s="849">
        <v>23</v>
      </c>
      <c r="J39" s="849">
        <v>21</v>
      </c>
      <c r="K39" s="849">
        <v>504</v>
      </c>
      <c r="L39" s="849">
        <v>1</v>
      </c>
      <c r="M39" s="849">
        <v>24</v>
      </c>
      <c r="N39" s="849">
        <v>25</v>
      </c>
      <c r="O39" s="849">
        <v>600</v>
      </c>
      <c r="P39" s="837">
        <v>1.1904761904761905</v>
      </c>
      <c r="Q39" s="850">
        <v>24</v>
      </c>
    </row>
    <row r="40" spans="1:17" ht="14.4" customHeight="1" x14ac:dyDescent="0.3">
      <c r="A40" s="831" t="s">
        <v>3910</v>
      </c>
      <c r="B40" s="832" t="s">
        <v>4138</v>
      </c>
      <c r="C40" s="832" t="s">
        <v>3269</v>
      </c>
      <c r="D40" s="832" t="s">
        <v>4159</v>
      </c>
      <c r="E40" s="832" t="s">
        <v>4160</v>
      </c>
      <c r="F40" s="849"/>
      <c r="G40" s="849"/>
      <c r="H40" s="849"/>
      <c r="I40" s="849"/>
      <c r="J40" s="849"/>
      <c r="K40" s="849"/>
      <c r="L40" s="849"/>
      <c r="M40" s="849"/>
      <c r="N40" s="849">
        <v>1</v>
      </c>
      <c r="O40" s="849">
        <v>180</v>
      </c>
      <c r="P40" s="837"/>
      <c r="Q40" s="850">
        <v>180</v>
      </c>
    </row>
    <row r="41" spans="1:17" ht="14.4" customHeight="1" x14ac:dyDescent="0.3">
      <c r="A41" s="831" t="s">
        <v>3910</v>
      </c>
      <c r="B41" s="832" t="s">
        <v>4138</v>
      </c>
      <c r="C41" s="832" t="s">
        <v>3269</v>
      </c>
      <c r="D41" s="832" t="s">
        <v>4161</v>
      </c>
      <c r="E41" s="832" t="s">
        <v>4162</v>
      </c>
      <c r="F41" s="849">
        <v>7</v>
      </c>
      <c r="G41" s="849">
        <v>462</v>
      </c>
      <c r="H41" s="849">
        <v>1</v>
      </c>
      <c r="I41" s="849">
        <v>66</v>
      </c>
      <c r="J41" s="849">
        <v>7</v>
      </c>
      <c r="K41" s="849">
        <v>462</v>
      </c>
      <c r="L41" s="849">
        <v>1</v>
      </c>
      <c r="M41" s="849">
        <v>66</v>
      </c>
      <c r="N41" s="849">
        <v>6</v>
      </c>
      <c r="O41" s="849">
        <v>396</v>
      </c>
      <c r="P41" s="837">
        <v>0.8571428571428571</v>
      </c>
      <c r="Q41" s="850">
        <v>66</v>
      </c>
    </row>
    <row r="42" spans="1:17" ht="14.4" customHeight="1" x14ac:dyDescent="0.3">
      <c r="A42" s="831" t="s">
        <v>3910</v>
      </c>
      <c r="B42" s="832" t="s">
        <v>4138</v>
      </c>
      <c r="C42" s="832" t="s">
        <v>3269</v>
      </c>
      <c r="D42" s="832" t="s">
        <v>4163</v>
      </c>
      <c r="E42" s="832" t="s">
        <v>4164</v>
      </c>
      <c r="F42" s="849"/>
      <c r="G42" s="849"/>
      <c r="H42" s="849"/>
      <c r="I42" s="849"/>
      <c r="J42" s="849">
        <v>25</v>
      </c>
      <c r="K42" s="849">
        <v>8750</v>
      </c>
      <c r="L42" s="849">
        <v>1</v>
      </c>
      <c r="M42" s="849">
        <v>350</v>
      </c>
      <c r="N42" s="849"/>
      <c r="O42" s="849"/>
      <c r="P42" s="837"/>
      <c r="Q42" s="850"/>
    </row>
    <row r="43" spans="1:17" ht="14.4" customHeight="1" x14ac:dyDescent="0.3">
      <c r="A43" s="831" t="s">
        <v>3910</v>
      </c>
      <c r="B43" s="832" t="s">
        <v>4138</v>
      </c>
      <c r="C43" s="832" t="s">
        <v>3269</v>
      </c>
      <c r="D43" s="832" t="s">
        <v>4165</v>
      </c>
      <c r="E43" s="832" t="s">
        <v>4166</v>
      </c>
      <c r="F43" s="849">
        <v>20</v>
      </c>
      <c r="G43" s="849">
        <v>480</v>
      </c>
      <c r="H43" s="849">
        <v>1.0105263157894737</v>
      </c>
      <c r="I43" s="849">
        <v>24</v>
      </c>
      <c r="J43" s="849">
        <v>19</v>
      </c>
      <c r="K43" s="849">
        <v>475</v>
      </c>
      <c r="L43" s="849">
        <v>1</v>
      </c>
      <c r="M43" s="849">
        <v>25</v>
      </c>
      <c r="N43" s="849">
        <v>17</v>
      </c>
      <c r="O43" s="849">
        <v>425</v>
      </c>
      <c r="P43" s="837">
        <v>0.89473684210526316</v>
      </c>
      <c r="Q43" s="850">
        <v>25</v>
      </c>
    </row>
    <row r="44" spans="1:17" ht="14.4" customHeight="1" x14ac:dyDescent="0.3">
      <c r="A44" s="831" t="s">
        <v>3910</v>
      </c>
      <c r="B44" s="832" t="s">
        <v>4138</v>
      </c>
      <c r="C44" s="832" t="s">
        <v>3269</v>
      </c>
      <c r="D44" s="832" t="s">
        <v>4167</v>
      </c>
      <c r="E44" s="832" t="s">
        <v>4168</v>
      </c>
      <c r="F44" s="849">
        <v>7</v>
      </c>
      <c r="G44" s="849">
        <v>1260</v>
      </c>
      <c r="H44" s="849">
        <v>0.77348066298342544</v>
      </c>
      <c r="I44" s="849">
        <v>180</v>
      </c>
      <c r="J44" s="849">
        <v>9</v>
      </c>
      <c r="K44" s="849">
        <v>1629</v>
      </c>
      <c r="L44" s="849">
        <v>1</v>
      </c>
      <c r="M44" s="849">
        <v>181</v>
      </c>
      <c r="N44" s="849">
        <v>7</v>
      </c>
      <c r="O44" s="849">
        <v>1267</v>
      </c>
      <c r="P44" s="837">
        <v>0.77777777777777779</v>
      </c>
      <c r="Q44" s="850">
        <v>181</v>
      </c>
    </row>
    <row r="45" spans="1:17" ht="14.4" customHeight="1" x14ac:dyDescent="0.3">
      <c r="A45" s="831" t="s">
        <v>3910</v>
      </c>
      <c r="B45" s="832" t="s">
        <v>4138</v>
      </c>
      <c r="C45" s="832" t="s">
        <v>3269</v>
      </c>
      <c r="D45" s="832" t="s">
        <v>4169</v>
      </c>
      <c r="E45" s="832" t="s">
        <v>4170</v>
      </c>
      <c r="F45" s="849">
        <v>5</v>
      </c>
      <c r="G45" s="849">
        <v>1265</v>
      </c>
      <c r="H45" s="849">
        <v>0.26212184003315375</v>
      </c>
      <c r="I45" s="849">
        <v>253</v>
      </c>
      <c r="J45" s="849">
        <v>19</v>
      </c>
      <c r="K45" s="849">
        <v>4826</v>
      </c>
      <c r="L45" s="849">
        <v>1</v>
      </c>
      <c r="M45" s="849">
        <v>254</v>
      </c>
      <c r="N45" s="849">
        <v>6</v>
      </c>
      <c r="O45" s="849">
        <v>1524</v>
      </c>
      <c r="P45" s="837">
        <v>0.31578947368421051</v>
      </c>
      <c r="Q45" s="850">
        <v>254</v>
      </c>
    </row>
    <row r="46" spans="1:17" ht="14.4" customHeight="1" x14ac:dyDescent="0.3">
      <c r="A46" s="831" t="s">
        <v>3910</v>
      </c>
      <c r="B46" s="832" t="s">
        <v>4138</v>
      </c>
      <c r="C46" s="832" t="s">
        <v>3269</v>
      </c>
      <c r="D46" s="832" t="s">
        <v>4171</v>
      </c>
      <c r="E46" s="832" t="s">
        <v>4172</v>
      </c>
      <c r="F46" s="849">
        <v>10</v>
      </c>
      <c r="G46" s="849">
        <v>2160</v>
      </c>
      <c r="H46" s="849">
        <v>0.7656859269762496</v>
      </c>
      <c r="I46" s="849">
        <v>216</v>
      </c>
      <c r="J46" s="849">
        <v>13</v>
      </c>
      <c r="K46" s="849">
        <v>2821</v>
      </c>
      <c r="L46" s="849">
        <v>1</v>
      </c>
      <c r="M46" s="849">
        <v>217</v>
      </c>
      <c r="N46" s="849">
        <v>7</v>
      </c>
      <c r="O46" s="849">
        <v>1519</v>
      </c>
      <c r="P46" s="837">
        <v>0.53846153846153844</v>
      </c>
      <c r="Q46" s="850">
        <v>217</v>
      </c>
    </row>
    <row r="47" spans="1:17" ht="14.4" customHeight="1" x14ac:dyDescent="0.3">
      <c r="A47" s="831" t="s">
        <v>3910</v>
      </c>
      <c r="B47" s="832" t="s">
        <v>4138</v>
      </c>
      <c r="C47" s="832" t="s">
        <v>3269</v>
      </c>
      <c r="D47" s="832" t="s">
        <v>4173</v>
      </c>
      <c r="E47" s="832" t="s">
        <v>4174</v>
      </c>
      <c r="F47" s="849"/>
      <c r="G47" s="849"/>
      <c r="H47" s="849"/>
      <c r="I47" s="849"/>
      <c r="J47" s="849"/>
      <c r="K47" s="849"/>
      <c r="L47" s="849"/>
      <c r="M47" s="849"/>
      <c r="N47" s="849">
        <v>1</v>
      </c>
      <c r="O47" s="849">
        <v>37</v>
      </c>
      <c r="P47" s="837"/>
      <c r="Q47" s="850">
        <v>37</v>
      </c>
    </row>
    <row r="48" spans="1:17" ht="14.4" customHeight="1" x14ac:dyDescent="0.3">
      <c r="A48" s="831" t="s">
        <v>3910</v>
      </c>
      <c r="B48" s="832" t="s">
        <v>4138</v>
      </c>
      <c r="C48" s="832" t="s">
        <v>3269</v>
      </c>
      <c r="D48" s="832" t="s">
        <v>4175</v>
      </c>
      <c r="E48" s="832" t="s">
        <v>4176</v>
      </c>
      <c r="F48" s="849">
        <v>3</v>
      </c>
      <c r="G48" s="849">
        <v>1773</v>
      </c>
      <c r="H48" s="849">
        <v>2.9949324324324325</v>
      </c>
      <c r="I48" s="849">
        <v>591</v>
      </c>
      <c r="J48" s="849">
        <v>1</v>
      </c>
      <c r="K48" s="849">
        <v>592</v>
      </c>
      <c r="L48" s="849">
        <v>1</v>
      </c>
      <c r="M48" s="849">
        <v>592</v>
      </c>
      <c r="N48" s="849"/>
      <c r="O48" s="849"/>
      <c r="P48" s="837"/>
      <c r="Q48" s="850"/>
    </row>
    <row r="49" spans="1:17" ht="14.4" customHeight="1" x14ac:dyDescent="0.3">
      <c r="A49" s="831" t="s">
        <v>3910</v>
      </c>
      <c r="B49" s="832" t="s">
        <v>4138</v>
      </c>
      <c r="C49" s="832" t="s">
        <v>3269</v>
      </c>
      <c r="D49" s="832" t="s">
        <v>4177</v>
      </c>
      <c r="E49" s="832" t="s">
        <v>4178</v>
      </c>
      <c r="F49" s="849">
        <v>1</v>
      </c>
      <c r="G49" s="849">
        <v>231</v>
      </c>
      <c r="H49" s="849"/>
      <c r="I49" s="849">
        <v>231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3910</v>
      </c>
      <c r="B50" s="832" t="s">
        <v>4138</v>
      </c>
      <c r="C50" s="832" t="s">
        <v>3269</v>
      </c>
      <c r="D50" s="832" t="s">
        <v>4179</v>
      </c>
      <c r="E50" s="832" t="s">
        <v>4180</v>
      </c>
      <c r="F50" s="849"/>
      <c r="G50" s="849"/>
      <c r="H50" s="849"/>
      <c r="I50" s="849"/>
      <c r="J50" s="849"/>
      <c r="K50" s="849"/>
      <c r="L50" s="849"/>
      <c r="M50" s="849"/>
      <c r="N50" s="849">
        <v>5</v>
      </c>
      <c r="O50" s="849">
        <v>16750</v>
      </c>
      <c r="P50" s="837"/>
      <c r="Q50" s="850">
        <v>3350</v>
      </c>
    </row>
    <row r="51" spans="1:17" ht="14.4" customHeight="1" x14ac:dyDescent="0.3">
      <c r="A51" s="831" t="s">
        <v>3910</v>
      </c>
      <c r="B51" s="832" t="s">
        <v>4138</v>
      </c>
      <c r="C51" s="832" t="s">
        <v>3269</v>
      </c>
      <c r="D51" s="832" t="s">
        <v>4181</v>
      </c>
      <c r="E51" s="832" t="s">
        <v>4182</v>
      </c>
      <c r="F51" s="849"/>
      <c r="G51" s="849"/>
      <c r="H51" s="849"/>
      <c r="I51" s="849"/>
      <c r="J51" s="849">
        <v>1</v>
      </c>
      <c r="K51" s="849">
        <v>233</v>
      </c>
      <c r="L51" s="849">
        <v>1</v>
      </c>
      <c r="M51" s="849">
        <v>233</v>
      </c>
      <c r="N51" s="849"/>
      <c r="O51" s="849"/>
      <c r="P51" s="837"/>
      <c r="Q51" s="850"/>
    </row>
    <row r="52" spans="1:17" ht="14.4" customHeight="1" x14ac:dyDescent="0.3">
      <c r="A52" s="831" t="s">
        <v>3910</v>
      </c>
      <c r="B52" s="832" t="s">
        <v>4138</v>
      </c>
      <c r="C52" s="832" t="s">
        <v>3269</v>
      </c>
      <c r="D52" s="832" t="s">
        <v>4183</v>
      </c>
      <c r="E52" s="832" t="s">
        <v>4184</v>
      </c>
      <c r="F52" s="849">
        <v>1</v>
      </c>
      <c r="G52" s="849">
        <v>407</v>
      </c>
      <c r="H52" s="849">
        <v>0.99268292682926829</v>
      </c>
      <c r="I52" s="849">
        <v>407</v>
      </c>
      <c r="J52" s="849">
        <v>1</v>
      </c>
      <c r="K52" s="849">
        <v>410</v>
      </c>
      <c r="L52" s="849">
        <v>1</v>
      </c>
      <c r="M52" s="849">
        <v>410</v>
      </c>
      <c r="N52" s="849"/>
      <c r="O52" s="849"/>
      <c r="P52" s="837"/>
      <c r="Q52" s="850"/>
    </row>
    <row r="53" spans="1:17" ht="14.4" customHeight="1" x14ac:dyDescent="0.3">
      <c r="A53" s="831" t="s">
        <v>3910</v>
      </c>
      <c r="B53" s="832" t="s">
        <v>4138</v>
      </c>
      <c r="C53" s="832" t="s">
        <v>3269</v>
      </c>
      <c r="D53" s="832" t="s">
        <v>4185</v>
      </c>
      <c r="E53" s="832" t="s">
        <v>4186</v>
      </c>
      <c r="F53" s="849">
        <v>1</v>
      </c>
      <c r="G53" s="849">
        <v>651</v>
      </c>
      <c r="H53" s="849"/>
      <c r="I53" s="849">
        <v>651</v>
      </c>
      <c r="J53" s="849"/>
      <c r="K53" s="849"/>
      <c r="L53" s="849"/>
      <c r="M53" s="849"/>
      <c r="N53" s="849">
        <v>1</v>
      </c>
      <c r="O53" s="849">
        <v>652</v>
      </c>
      <c r="P53" s="837"/>
      <c r="Q53" s="850">
        <v>652</v>
      </c>
    </row>
    <row r="54" spans="1:17" ht="14.4" customHeight="1" x14ac:dyDescent="0.3">
      <c r="A54" s="831" t="s">
        <v>3910</v>
      </c>
      <c r="B54" s="832" t="s">
        <v>4138</v>
      </c>
      <c r="C54" s="832" t="s">
        <v>3269</v>
      </c>
      <c r="D54" s="832" t="s">
        <v>4187</v>
      </c>
      <c r="E54" s="832" t="s">
        <v>4188</v>
      </c>
      <c r="F54" s="849">
        <v>1</v>
      </c>
      <c r="G54" s="849">
        <v>587</v>
      </c>
      <c r="H54" s="849">
        <v>0.9949152542372881</v>
      </c>
      <c r="I54" s="849">
        <v>587</v>
      </c>
      <c r="J54" s="849">
        <v>1</v>
      </c>
      <c r="K54" s="849">
        <v>590</v>
      </c>
      <c r="L54" s="849">
        <v>1</v>
      </c>
      <c r="M54" s="849">
        <v>590</v>
      </c>
      <c r="N54" s="849"/>
      <c r="O54" s="849"/>
      <c r="P54" s="837"/>
      <c r="Q54" s="850"/>
    </row>
    <row r="55" spans="1:17" ht="14.4" customHeight="1" x14ac:dyDescent="0.3">
      <c r="A55" s="831" t="s">
        <v>4189</v>
      </c>
      <c r="B55" s="832" t="s">
        <v>4190</v>
      </c>
      <c r="C55" s="832" t="s">
        <v>3269</v>
      </c>
      <c r="D55" s="832" t="s">
        <v>4191</v>
      </c>
      <c r="E55" s="832" t="s">
        <v>4192</v>
      </c>
      <c r="F55" s="849">
        <v>103</v>
      </c>
      <c r="G55" s="849">
        <v>2781</v>
      </c>
      <c r="H55" s="849">
        <v>0.99038461538461542</v>
      </c>
      <c r="I55" s="849">
        <v>27</v>
      </c>
      <c r="J55" s="849">
        <v>104</v>
      </c>
      <c r="K55" s="849">
        <v>2808</v>
      </c>
      <c r="L55" s="849">
        <v>1</v>
      </c>
      <c r="M55" s="849">
        <v>27</v>
      </c>
      <c r="N55" s="849">
        <v>111</v>
      </c>
      <c r="O55" s="849">
        <v>2997</v>
      </c>
      <c r="P55" s="837">
        <v>1.0673076923076923</v>
      </c>
      <c r="Q55" s="850">
        <v>27</v>
      </c>
    </row>
    <row r="56" spans="1:17" ht="14.4" customHeight="1" x14ac:dyDescent="0.3">
      <c r="A56" s="831" t="s">
        <v>4189</v>
      </c>
      <c r="B56" s="832" t="s">
        <v>4190</v>
      </c>
      <c r="C56" s="832" t="s">
        <v>3269</v>
      </c>
      <c r="D56" s="832" t="s">
        <v>4193</v>
      </c>
      <c r="E56" s="832" t="s">
        <v>4194</v>
      </c>
      <c r="F56" s="849">
        <v>16</v>
      </c>
      <c r="G56" s="849">
        <v>864</v>
      </c>
      <c r="H56" s="849">
        <v>1.2307692307692308</v>
      </c>
      <c r="I56" s="849">
        <v>54</v>
      </c>
      <c r="J56" s="849">
        <v>13</v>
      </c>
      <c r="K56" s="849">
        <v>702</v>
      </c>
      <c r="L56" s="849">
        <v>1</v>
      </c>
      <c r="M56" s="849">
        <v>54</v>
      </c>
      <c r="N56" s="849">
        <v>8</v>
      </c>
      <c r="O56" s="849">
        <v>432</v>
      </c>
      <c r="P56" s="837">
        <v>0.61538461538461542</v>
      </c>
      <c r="Q56" s="850">
        <v>54</v>
      </c>
    </row>
    <row r="57" spans="1:17" ht="14.4" customHeight="1" x14ac:dyDescent="0.3">
      <c r="A57" s="831" t="s">
        <v>4189</v>
      </c>
      <c r="B57" s="832" t="s">
        <v>4190</v>
      </c>
      <c r="C57" s="832" t="s">
        <v>3269</v>
      </c>
      <c r="D57" s="832" t="s">
        <v>4195</v>
      </c>
      <c r="E57" s="832" t="s">
        <v>4196</v>
      </c>
      <c r="F57" s="849">
        <v>97</v>
      </c>
      <c r="G57" s="849">
        <v>2328</v>
      </c>
      <c r="H57" s="849">
        <v>1.0319148936170213</v>
      </c>
      <c r="I57" s="849">
        <v>24</v>
      </c>
      <c r="J57" s="849">
        <v>94</v>
      </c>
      <c r="K57" s="849">
        <v>2256</v>
      </c>
      <c r="L57" s="849">
        <v>1</v>
      </c>
      <c r="M57" s="849">
        <v>24</v>
      </c>
      <c r="N57" s="849">
        <v>109</v>
      </c>
      <c r="O57" s="849">
        <v>2616</v>
      </c>
      <c r="P57" s="837">
        <v>1.1595744680851063</v>
      </c>
      <c r="Q57" s="850">
        <v>24</v>
      </c>
    </row>
    <row r="58" spans="1:17" ht="14.4" customHeight="1" x14ac:dyDescent="0.3">
      <c r="A58" s="831" t="s">
        <v>4189</v>
      </c>
      <c r="B58" s="832" t="s">
        <v>4190</v>
      </c>
      <c r="C58" s="832" t="s">
        <v>3269</v>
      </c>
      <c r="D58" s="832" t="s">
        <v>4197</v>
      </c>
      <c r="E58" s="832" t="s">
        <v>4198</v>
      </c>
      <c r="F58" s="849">
        <v>109</v>
      </c>
      <c r="G58" s="849">
        <v>2943</v>
      </c>
      <c r="H58" s="849">
        <v>0.84496124031007747</v>
      </c>
      <c r="I58" s="849">
        <v>27</v>
      </c>
      <c r="J58" s="849">
        <v>129</v>
      </c>
      <c r="K58" s="849">
        <v>3483</v>
      </c>
      <c r="L58" s="849">
        <v>1</v>
      </c>
      <c r="M58" s="849">
        <v>27</v>
      </c>
      <c r="N58" s="849">
        <v>120</v>
      </c>
      <c r="O58" s="849">
        <v>3240</v>
      </c>
      <c r="P58" s="837">
        <v>0.93023255813953487</v>
      </c>
      <c r="Q58" s="850">
        <v>27</v>
      </c>
    </row>
    <row r="59" spans="1:17" ht="14.4" customHeight="1" x14ac:dyDescent="0.3">
      <c r="A59" s="831" t="s">
        <v>4189</v>
      </c>
      <c r="B59" s="832" t="s">
        <v>4190</v>
      </c>
      <c r="C59" s="832" t="s">
        <v>3269</v>
      </c>
      <c r="D59" s="832" t="s">
        <v>4199</v>
      </c>
      <c r="E59" s="832" t="s">
        <v>4200</v>
      </c>
      <c r="F59" s="849">
        <v>36</v>
      </c>
      <c r="G59" s="849">
        <v>972</v>
      </c>
      <c r="H59" s="849">
        <v>1.44</v>
      </c>
      <c r="I59" s="849">
        <v>27</v>
      </c>
      <c r="J59" s="849">
        <v>25</v>
      </c>
      <c r="K59" s="849">
        <v>675</v>
      </c>
      <c r="L59" s="849">
        <v>1</v>
      </c>
      <c r="M59" s="849">
        <v>27</v>
      </c>
      <c r="N59" s="849">
        <v>19</v>
      </c>
      <c r="O59" s="849">
        <v>513</v>
      </c>
      <c r="P59" s="837">
        <v>0.76</v>
      </c>
      <c r="Q59" s="850">
        <v>27</v>
      </c>
    </row>
    <row r="60" spans="1:17" ht="14.4" customHeight="1" x14ac:dyDescent="0.3">
      <c r="A60" s="831" t="s">
        <v>4189</v>
      </c>
      <c r="B60" s="832" t="s">
        <v>4190</v>
      </c>
      <c r="C60" s="832" t="s">
        <v>3269</v>
      </c>
      <c r="D60" s="832" t="s">
        <v>4201</v>
      </c>
      <c r="E60" s="832" t="s">
        <v>4202</v>
      </c>
      <c r="F60" s="849">
        <v>121</v>
      </c>
      <c r="G60" s="849">
        <v>2662</v>
      </c>
      <c r="H60" s="849">
        <v>0.90977443609022557</v>
      </c>
      <c r="I60" s="849">
        <v>22</v>
      </c>
      <c r="J60" s="849">
        <v>133</v>
      </c>
      <c r="K60" s="849">
        <v>2926</v>
      </c>
      <c r="L60" s="849">
        <v>1</v>
      </c>
      <c r="M60" s="849">
        <v>22</v>
      </c>
      <c r="N60" s="849">
        <v>158</v>
      </c>
      <c r="O60" s="849">
        <v>3476</v>
      </c>
      <c r="P60" s="837">
        <v>1.1879699248120301</v>
      </c>
      <c r="Q60" s="850">
        <v>22</v>
      </c>
    </row>
    <row r="61" spans="1:17" ht="14.4" customHeight="1" x14ac:dyDescent="0.3">
      <c r="A61" s="831" t="s">
        <v>4189</v>
      </c>
      <c r="B61" s="832" t="s">
        <v>4190</v>
      </c>
      <c r="C61" s="832" t="s">
        <v>3269</v>
      </c>
      <c r="D61" s="832" t="s">
        <v>4203</v>
      </c>
      <c r="E61" s="832" t="s">
        <v>4204</v>
      </c>
      <c r="F61" s="849">
        <v>3</v>
      </c>
      <c r="G61" s="849">
        <v>204</v>
      </c>
      <c r="H61" s="849"/>
      <c r="I61" s="849">
        <v>68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4189</v>
      </c>
      <c r="B62" s="832" t="s">
        <v>4190</v>
      </c>
      <c r="C62" s="832" t="s">
        <v>3269</v>
      </c>
      <c r="D62" s="832" t="s">
        <v>4205</v>
      </c>
      <c r="E62" s="832" t="s">
        <v>4206</v>
      </c>
      <c r="F62" s="849">
        <v>5</v>
      </c>
      <c r="G62" s="849">
        <v>310</v>
      </c>
      <c r="H62" s="849">
        <v>5</v>
      </c>
      <c r="I62" s="849">
        <v>62</v>
      </c>
      <c r="J62" s="849">
        <v>1</v>
      </c>
      <c r="K62" s="849">
        <v>62</v>
      </c>
      <c r="L62" s="849">
        <v>1</v>
      </c>
      <c r="M62" s="849">
        <v>62</v>
      </c>
      <c r="N62" s="849"/>
      <c r="O62" s="849"/>
      <c r="P62" s="837"/>
      <c r="Q62" s="850"/>
    </row>
    <row r="63" spans="1:17" ht="14.4" customHeight="1" x14ac:dyDescent="0.3">
      <c r="A63" s="831" t="s">
        <v>4189</v>
      </c>
      <c r="B63" s="832" t="s">
        <v>4190</v>
      </c>
      <c r="C63" s="832" t="s">
        <v>3269</v>
      </c>
      <c r="D63" s="832" t="s">
        <v>4207</v>
      </c>
      <c r="E63" s="832" t="s">
        <v>4208</v>
      </c>
      <c r="F63" s="849">
        <v>16</v>
      </c>
      <c r="G63" s="849">
        <v>992</v>
      </c>
      <c r="H63" s="849">
        <v>1.1428571428571428</v>
      </c>
      <c r="I63" s="849">
        <v>62</v>
      </c>
      <c r="J63" s="849">
        <v>14</v>
      </c>
      <c r="K63" s="849">
        <v>868</v>
      </c>
      <c r="L63" s="849">
        <v>1</v>
      </c>
      <c r="M63" s="849">
        <v>62</v>
      </c>
      <c r="N63" s="849">
        <v>22</v>
      </c>
      <c r="O63" s="849">
        <v>1364</v>
      </c>
      <c r="P63" s="837">
        <v>1.5714285714285714</v>
      </c>
      <c r="Q63" s="850">
        <v>62</v>
      </c>
    </row>
    <row r="64" spans="1:17" ht="14.4" customHeight="1" x14ac:dyDescent="0.3">
      <c r="A64" s="831" t="s">
        <v>4189</v>
      </c>
      <c r="B64" s="832" t="s">
        <v>4190</v>
      </c>
      <c r="C64" s="832" t="s">
        <v>3269</v>
      </c>
      <c r="D64" s="832" t="s">
        <v>4209</v>
      </c>
      <c r="E64" s="832" t="s">
        <v>4210</v>
      </c>
      <c r="F64" s="849">
        <v>1</v>
      </c>
      <c r="G64" s="849">
        <v>394</v>
      </c>
      <c r="H64" s="849"/>
      <c r="I64" s="849">
        <v>394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4189</v>
      </c>
      <c r="B65" s="832" t="s">
        <v>4190</v>
      </c>
      <c r="C65" s="832" t="s">
        <v>3269</v>
      </c>
      <c r="D65" s="832" t="s">
        <v>4211</v>
      </c>
      <c r="E65" s="832" t="s">
        <v>4212</v>
      </c>
      <c r="F65" s="849">
        <v>9</v>
      </c>
      <c r="G65" s="849">
        <v>8883</v>
      </c>
      <c r="H65" s="849">
        <v>0.37462044534412958</v>
      </c>
      <c r="I65" s="849">
        <v>987</v>
      </c>
      <c r="J65" s="849">
        <v>24</v>
      </c>
      <c r="K65" s="849">
        <v>23712</v>
      </c>
      <c r="L65" s="849">
        <v>1</v>
      </c>
      <c r="M65" s="849">
        <v>988</v>
      </c>
      <c r="N65" s="849">
        <v>4</v>
      </c>
      <c r="O65" s="849">
        <v>3952</v>
      </c>
      <c r="P65" s="837">
        <v>0.16666666666666666</v>
      </c>
      <c r="Q65" s="850">
        <v>988</v>
      </c>
    </row>
    <row r="66" spans="1:17" ht="14.4" customHeight="1" x14ac:dyDescent="0.3">
      <c r="A66" s="831" t="s">
        <v>4189</v>
      </c>
      <c r="B66" s="832" t="s">
        <v>4190</v>
      </c>
      <c r="C66" s="832" t="s">
        <v>3269</v>
      </c>
      <c r="D66" s="832" t="s">
        <v>4213</v>
      </c>
      <c r="E66" s="832" t="s">
        <v>4214</v>
      </c>
      <c r="F66" s="849"/>
      <c r="G66" s="849"/>
      <c r="H66" s="849"/>
      <c r="I66" s="849"/>
      <c r="J66" s="849">
        <v>1</v>
      </c>
      <c r="K66" s="849">
        <v>63</v>
      </c>
      <c r="L66" s="849">
        <v>1</v>
      </c>
      <c r="M66" s="849">
        <v>63</v>
      </c>
      <c r="N66" s="849"/>
      <c r="O66" s="849"/>
      <c r="P66" s="837"/>
      <c r="Q66" s="850"/>
    </row>
    <row r="67" spans="1:17" ht="14.4" customHeight="1" x14ac:dyDescent="0.3">
      <c r="A67" s="831" t="s">
        <v>4189</v>
      </c>
      <c r="B67" s="832" t="s">
        <v>4190</v>
      </c>
      <c r="C67" s="832" t="s">
        <v>3269</v>
      </c>
      <c r="D67" s="832" t="s">
        <v>4215</v>
      </c>
      <c r="E67" s="832" t="s">
        <v>4216</v>
      </c>
      <c r="F67" s="849">
        <v>44</v>
      </c>
      <c r="G67" s="849">
        <v>748</v>
      </c>
      <c r="H67" s="849">
        <v>1.0731707317073171</v>
      </c>
      <c r="I67" s="849">
        <v>17</v>
      </c>
      <c r="J67" s="849">
        <v>41</v>
      </c>
      <c r="K67" s="849">
        <v>697</v>
      </c>
      <c r="L67" s="849">
        <v>1</v>
      </c>
      <c r="M67" s="849">
        <v>17</v>
      </c>
      <c r="N67" s="849">
        <v>46</v>
      </c>
      <c r="O67" s="849">
        <v>782</v>
      </c>
      <c r="P67" s="837">
        <v>1.1219512195121952</v>
      </c>
      <c r="Q67" s="850">
        <v>17</v>
      </c>
    </row>
    <row r="68" spans="1:17" ht="14.4" customHeight="1" x14ac:dyDescent="0.3">
      <c r="A68" s="831" t="s">
        <v>4189</v>
      </c>
      <c r="B68" s="832" t="s">
        <v>4190</v>
      </c>
      <c r="C68" s="832" t="s">
        <v>3269</v>
      </c>
      <c r="D68" s="832" t="s">
        <v>4217</v>
      </c>
      <c r="E68" s="832" t="s">
        <v>4218</v>
      </c>
      <c r="F68" s="849">
        <v>4</v>
      </c>
      <c r="G68" s="849">
        <v>188</v>
      </c>
      <c r="H68" s="849">
        <v>4</v>
      </c>
      <c r="I68" s="849">
        <v>47</v>
      </c>
      <c r="J68" s="849">
        <v>1</v>
      </c>
      <c r="K68" s="849">
        <v>47</v>
      </c>
      <c r="L68" s="849">
        <v>1</v>
      </c>
      <c r="M68" s="849">
        <v>47</v>
      </c>
      <c r="N68" s="849"/>
      <c r="O68" s="849"/>
      <c r="P68" s="837"/>
      <c r="Q68" s="850"/>
    </row>
    <row r="69" spans="1:17" ht="14.4" customHeight="1" x14ac:dyDescent="0.3">
      <c r="A69" s="831" t="s">
        <v>4189</v>
      </c>
      <c r="B69" s="832" t="s">
        <v>4190</v>
      </c>
      <c r="C69" s="832" t="s">
        <v>3269</v>
      </c>
      <c r="D69" s="832" t="s">
        <v>4219</v>
      </c>
      <c r="E69" s="832" t="s">
        <v>4220</v>
      </c>
      <c r="F69" s="849"/>
      <c r="G69" s="849"/>
      <c r="H69" s="849"/>
      <c r="I69" s="849"/>
      <c r="J69" s="849">
        <v>1</v>
      </c>
      <c r="K69" s="849">
        <v>60</v>
      </c>
      <c r="L69" s="849">
        <v>1</v>
      </c>
      <c r="M69" s="849">
        <v>60</v>
      </c>
      <c r="N69" s="849"/>
      <c r="O69" s="849"/>
      <c r="P69" s="837"/>
      <c r="Q69" s="850"/>
    </row>
    <row r="70" spans="1:17" ht="14.4" customHeight="1" x14ac:dyDescent="0.3">
      <c r="A70" s="831" t="s">
        <v>4189</v>
      </c>
      <c r="B70" s="832" t="s">
        <v>4190</v>
      </c>
      <c r="C70" s="832" t="s">
        <v>3269</v>
      </c>
      <c r="D70" s="832" t="s">
        <v>4221</v>
      </c>
      <c r="E70" s="832" t="s">
        <v>4222</v>
      </c>
      <c r="F70" s="849">
        <v>2</v>
      </c>
      <c r="G70" s="849">
        <v>38</v>
      </c>
      <c r="H70" s="849">
        <v>2</v>
      </c>
      <c r="I70" s="849">
        <v>19</v>
      </c>
      <c r="J70" s="849">
        <v>1</v>
      </c>
      <c r="K70" s="849">
        <v>19</v>
      </c>
      <c r="L70" s="849">
        <v>1</v>
      </c>
      <c r="M70" s="849">
        <v>19</v>
      </c>
      <c r="N70" s="849">
        <v>1</v>
      </c>
      <c r="O70" s="849">
        <v>19</v>
      </c>
      <c r="P70" s="837">
        <v>1</v>
      </c>
      <c r="Q70" s="850">
        <v>19</v>
      </c>
    </row>
    <row r="71" spans="1:17" ht="14.4" customHeight="1" x14ac:dyDescent="0.3">
      <c r="A71" s="831" t="s">
        <v>4189</v>
      </c>
      <c r="B71" s="832" t="s">
        <v>4190</v>
      </c>
      <c r="C71" s="832" t="s">
        <v>3269</v>
      </c>
      <c r="D71" s="832" t="s">
        <v>4223</v>
      </c>
      <c r="E71" s="832" t="s">
        <v>4224</v>
      </c>
      <c r="F71" s="849"/>
      <c r="G71" s="849"/>
      <c r="H71" s="849"/>
      <c r="I71" s="849"/>
      <c r="J71" s="849">
        <v>1</v>
      </c>
      <c r="K71" s="849">
        <v>313</v>
      </c>
      <c r="L71" s="849">
        <v>1</v>
      </c>
      <c r="M71" s="849">
        <v>313</v>
      </c>
      <c r="N71" s="849"/>
      <c r="O71" s="849"/>
      <c r="P71" s="837"/>
      <c r="Q71" s="850"/>
    </row>
    <row r="72" spans="1:17" ht="14.4" customHeight="1" x14ac:dyDescent="0.3">
      <c r="A72" s="831" t="s">
        <v>4189</v>
      </c>
      <c r="B72" s="832" t="s">
        <v>4190</v>
      </c>
      <c r="C72" s="832" t="s">
        <v>3269</v>
      </c>
      <c r="D72" s="832" t="s">
        <v>4225</v>
      </c>
      <c r="E72" s="832" t="s">
        <v>4226</v>
      </c>
      <c r="F72" s="849">
        <v>6</v>
      </c>
      <c r="G72" s="849">
        <v>5112</v>
      </c>
      <c r="H72" s="849">
        <v>0.74912075029308323</v>
      </c>
      <c r="I72" s="849">
        <v>852</v>
      </c>
      <c r="J72" s="849">
        <v>8</v>
      </c>
      <c r="K72" s="849">
        <v>6824</v>
      </c>
      <c r="L72" s="849">
        <v>1</v>
      </c>
      <c r="M72" s="849">
        <v>853</v>
      </c>
      <c r="N72" s="849">
        <v>5</v>
      </c>
      <c r="O72" s="849">
        <v>4265</v>
      </c>
      <c r="P72" s="837">
        <v>0.625</v>
      </c>
      <c r="Q72" s="850">
        <v>853</v>
      </c>
    </row>
    <row r="73" spans="1:17" ht="14.4" customHeight="1" x14ac:dyDescent="0.3">
      <c r="A73" s="831" t="s">
        <v>4189</v>
      </c>
      <c r="B73" s="832" t="s">
        <v>4190</v>
      </c>
      <c r="C73" s="832" t="s">
        <v>3269</v>
      </c>
      <c r="D73" s="832" t="s">
        <v>4227</v>
      </c>
      <c r="E73" s="832" t="s">
        <v>4228</v>
      </c>
      <c r="F73" s="849"/>
      <c r="G73" s="849"/>
      <c r="H73" s="849"/>
      <c r="I73" s="849"/>
      <c r="J73" s="849">
        <v>2</v>
      </c>
      <c r="K73" s="849">
        <v>374</v>
      </c>
      <c r="L73" s="849">
        <v>1</v>
      </c>
      <c r="M73" s="849">
        <v>187</v>
      </c>
      <c r="N73" s="849">
        <v>11</v>
      </c>
      <c r="O73" s="849">
        <v>2057</v>
      </c>
      <c r="P73" s="837">
        <v>5.5</v>
      </c>
      <c r="Q73" s="850">
        <v>187</v>
      </c>
    </row>
    <row r="74" spans="1:17" ht="14.4" customHeight="1" x14ac:dyDescent="0.3">
      <c r="A74" s="831" t="s">
        <v>4189</v>
      </c>
      <c r="B74" s="832" t="s">
        <v>4190</v>
      </c>
      <c r="C74" s="832" t="s">
        <v>3269</v>
      </c>
      <c r="D74" s="832" t="s">
        <v>4229</v>
      </c>
      <c r="E74" s="832" t="s">
        <v>4230</v>
      </c>
      <c r="F74" s="849">
        <v>1</v>
      </c>
      <c r="G74" s="849">
        <v>167</v>
      </c>
      <c r="H74" s="849"/>
      <c r="I74" s="849">
        <v>167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" customHeight="1" x14ac:dyDescent="0.3">
      <c r="A75" s="831" t="s">
        <v>4189</v>
      </c>
      <c r="B75" s="832" t="s">
        <v>4190</v>
      </c>
      <c r="C75" s="832" t="s">
        <v>3269</v>
      </c>
      <c r="D75" s="832" t="s">
        <v>4231</v>
      </c>
      <c r="E75" s="832" t="s">
        <v>4232</v>
      </c>
      <c r="F75" s="849">
        <v>1</v>
      </c>
      <c r="G75" s="849">
        <v>166</v>
      </c>
      <c r="H75" s="849"/>
      <c r="I75" s="849">
        <v>166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4189</v>
      </c>
      <c r="B76" s="832" t="s">
        <v>4190</v>
      </c>
      <c r="C76" s="832" t="s">
        <v>3269</v>
      </c>
      <c r="D76" s="832" t="s">
        <v>4233</v>
      </c>
      <c r="E76" s="832" t="s">
        <v>4234</v>
      </c>
      <c r="F76" s="849"/>
      <c r="G76" s="849"/>
      <c r="H76" s="849"/>
      <c r="I76" s="849"/>
      <c r="J76" s="849">
        <v>4</v>
      </c>
      <c r="K76" s="849">
        <v>3148</v>
      </c>
      <c r="L76" s="849">
        <v>1</v>
      </c>
      <c r="M76" s="849">
        <v>787</v>
      </c>
      <c r="N76" s="849">
        <v>9</v>
      </c>
      <c r="O76" s="849">
        <v>7092</v>
      </c>
      <c r="P76" s="837">
        <v>2.2528589580686149</v>
      </c>
      <c r="Q76" s="850">
        <v>788</v>
      </c>
    </row>
    <row r="77" spans="1:17" ht="14.4" customHeight="1" x14ac:dyDescent="0.3">
      <c r="A77" s="831" t="s">
        <v>4189</v>
      </c>
      <c r="B77" s="832" t="s">
        <v>4190</v>
      </c>
      <c r="C77" s="832" t="s">
        <v>3269</v>
      </c>
      <c r="D77" s="832" t="s">
        <v>4235</v>
      </c>
      <c r="E77" s="832" t="s">
        <v>4236</v>
      </c>
      <c r="F77" s="849">
        <v>1</v>
      </c>
      <c r="G77" s="849">
        <v>363</v>
      </c>
      <c r="H77" s="849"/>
      <c r="I77" s="849">
        <v>363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" customHeight="1" x14ac:dyDescent="0.3">
      <c r="A78" s="831" t="s">
        <v>4189</v>
      </c>
      <c r="B78" s="832" t="s">
        <v>4190</v>
      </c>
      <c r="C78" s="832" t="s">
        <v>3269</v>
      </c>
      <c r="D78" s="832" t="s">
        <v>4237</v>
      </c>
      <c r="E78" s="832" t="s">
        <v>4238</v>
      </c>
      <c r="F78" s="849">
        <v>1</v>
      </c>
      <c r="G78" s="849">
        <v>228</v>
      </c>
      <c r="H78" s="849">
        <v>0.99563318777292575</v>
      </c>
      <c r="I78" s="849">
        <v>228</v>
      </c>
      <c r="J78" s="849">
        <v>1</v>
      </c>
      <c r="K78" s="849">
        <v>229</v>
      </c>
      <c r="L78" s="849">
        <v>1</v>
      </c>
      <c r="M78" s="849">
        <v>229</v>
      </c>
      <c r="N78" s="849">
        <v>1</v>
      </c>
      <c r="O78" s="849">
        <v>229</v>
      </c>
      <c r="P78" s="837">
        <v>1</v>
      </c>
      <c r="Q78" s="850">
        <v>229</v>
      </c>
    </row>
    <row r="79" spans="1:17" ht="14.4" customHeight="1" x14ac:dyDescent="0.3">
      <c r="A79" s="831" t="s">
        <v>4189</v>
      </c>
      <c r="B79" s="832" t="s">
        <v>4190</v>
      </c>
      <c r="C79" s="832" t="s">
        <v>3269</v>
      </c>
      <c r="D79" s="832" t="s">
        <v>4239</v>
      </c>
      <c r="E79" s="832" t="s">
        <v>4240</v>
      </c>
      <c r="F79" s="849">
        <v>1</v>
      </c>
      <c r="G79" s="849">
        <v>561</v>
      </c>
      <c r="H79" s="849"/>
      <c r="I79" s="849">
        <v>561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4189</v>
      </c>
      <c r="B80" s="832" t="s">
        <v>4190</v>
      </c>
      <c r="C80" s="832" t="s">
        <v>3269</v>
      </c>
      <c r="D80" s="832" t="s">
        <v>4241</v>
      </c>
      <c r="E80" s="832" t="s">
        <v>4242</v>
      </c>
      <c r="F80" s="849">
        <v>1</v>
      </c>
      <c r="G80" s="849">
        <v>132</v>
      </c>
      <c r="H80" s="849"/>
      <c r="I80" s="849">
        <v>132</v>
      </c>
      <c r="J80" s="849"/>
      <c r="K80" s="849"/>
      <c r="L80" s="849"/>
      <c r="M80" s="849"/>
      <c r="N80" s="849"/>
      <c r="O80" s="849"/>
      <c r="P80" s="837"/>
      <c r="Q80" s="850"/>
    </row>
    <row r="81" spans="1:17" ht="14.4" customHeight="1" x14ac:dyDescent="0.3">
      <c r="A81" s="831" t="s">
        <v>4189</v>
      </c>
      <c r="B81" s="832" t="s">
        <v>4190</v>
      </c>
      <c r="C81" s="832" t="s">
        <v>3269</v>
      </c>
      <c r="D81" s="832" t="s">
        <v>4243</v>
      </c>
      <c r="E81" s="832" t="s">
        <v>4244</v>
      </c>
      <c r="F81" s="849"/>
      <c r="G81" s="849"/>
      <c r="H81" s="849"/>
      <c r="I81" s="849"/>
      <c r="J81" s="849">
        <v>1</v>
      </c>
      <c r="K81" s="849">
        <v>941</v>
      </c>
      <c r="L81" s="849">
        <v>1</v>
      </c>
      <c r="M81" s="849">
        <v>941</v>
      </c>
      <c r="N81" s="849"/>
      <c r="O81" s="849"/>
      <c r="P81" s="837"/>
      <c r="Q81" s="850"/>
    </row>
    <row r="82" spans="1:17" ht="14.4" customHeight="1" x14ac:dyDescent="0.3">
      <c r="A82" s="831" t="s">
        <v>4189</v>
      </c>
      <c r="B82" s="832" t="s">
        <v>4190</v>
      </c>
      <c r="C82" s="832" t="s">
        <v>3269</v>
      </c>
      <c r="D82" s="832" t="s">
        <v>4245</v>
      </c>
      <c r="E82" s="832" t="s">
        <v>4246</v>
      </c>
      <c r="F82" s="849">
        <v>1</v>
      </c>
      <c r="G82" s="849">
        <v>574</v>
      </c>
      <c r="H82" s="849"/>
      <c r="I82" s="849">
        <v>574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" customHeight="1" x14ac:dyDescent="0.3">
      <c r="A83" s="831" t="s">
        <v>4189</v>
      </c>
      <c r="B83" s="832" t="s">
        <v>4190</v>
      </c>
      <c r="C83" s="832" t="s">
        <v>3269</v>
      </c>
      <c r="D83" s="832" t="s">
        <v>4247</v>
      </c>
      <c r="E83" s="832" t="s">
        <v>4248</v>
      </c>
      <c r="F83" s="849">
        <v>122</v>
      </c>
      <c r="G83" s="849">
        <v>3660</v>
      </c>
      <c r="H83" s="849">
        <v>0.88405797101449279</v>
      </c>
      <c r="I83" s="849">
        <v>30</v>
      </c>
      <c r="J83" s="849">
        <v>138</v>
      </c>
      <c r="K83" s="849">
        <v>4140</v>
      </c>
      <c r="L83" s="849">
        <v>1</v>
      </c>
      <c r="M83" s="849">
        <v>30</v>
      </c>
      <c r="N83" s="849">
        <v>158</v>
      </c>
      <c r="O83" s="849">
        <v>4740</v>
      </c>
      <c r="P83" s="837">
        <v>1.144927536231884</v>
      </c>
      <c r="Q83" s="850">
        <v>30</v>
      </c>
    </row>
    <row r="84" spans="1:17" ht="14.4" customHeight="1" x14ac:dyDescent="0.3">
      <c r="A84" s="831" t="s">
        <v>4189</v>
      </c>
      <c r="B84" s="832" t="s">
        <v>4190</v>
      </c>
      <c r="C84" s="832" t="s">
        <v>3269</v>
      </c>
      <c r="D84" s="832" t="s">
        <v>4249</v>
      </c>
      <c r="E84" s="832" t="s">
        <v>4250</v>
      </c>
      <c r="F84" s="849"/>
      <c r="G84" s="849"/>
      <c r="H84" s="849"/>
      <c r="I84" s="849"/>
      <c r="J84" s="849">
        <v>1</v>
      </c>
      <c r="K84" s="849">
        <v>50</v>
      </c>
      <c r="L84" s="849">
        <v>1</v>
      </c>
      <c r="M84" s="849">
        <v>50</v>
      </c>
      <c r="N84" s="849"/>
      <c r="O84" s="849"/>
      <c r="P84" s="837"/>
      <c r="Q84" s="850"/>
    </row>
    <row r="85" spans="1:17" ht="14.4" customHeight="1" x14ac:dyDescent="0.3">
      <c r="A85" s="831" t="s">
        <v>4189</v>
      </c>
      <c r="B85" s="832" t="s">
        <v>4190</v>
      </c>
      <c r="C85" s="832" t="s">
        <v>3269</v>
      </c>
      <c r="D85" s="832" t="s">
        <v>4251</v>
      </c>
      <c r="E85" s="832" t="s">
        <v>4252</v>
      </c>
      <c r="F85" s="849">
        <v>10</v>
      </c>
      <c r="G85" s="849">
        <v>120</v>
      </c>
      <c r="H85" s="849">
        <v>0.83333333333333337</v>
      </c>
      <c r="I85" s="849">
        <v>12</v>
      </c>
      <c r="J85" s="849">
        <v>12</v>
      </c>
      <c r="K85" s="849">
        <v>144</v>
      </c>
      <c r="L85" s="849">
        <v>1</v>
      </c>
      <c r="M85" s="849">
        <v>12</v>
      </c>
      <c r="N85" s="849">
        <v>15</v>
      </c>
      <c r="O85" s="849">
        <v>180</v>
      </c>
      <c r="P85" s="837">
        <v>1.25</v>
      </c>
      <c r="Q85" s="850">
        <v>12</v>
      </c>
    </row>
    <row r="86" spans="1:17" ht="14.4" customHeight="1" x14ac:dyDescent="0.3">
      <c r="A86" s="831" t="s">
        <v>4189</v>
      </c>
      <c r="B86" s="832" t="s">
        <v>4190</v>
      </c>
      <c r="C86" s="832" t="s">
        <v>3269</v>
      </c>
      <c r="D86" s="832" t="s">
        <v>4253</v>
      </c>
      <c r="E86" s="832" t="s">
        <v>4254</v>
      </c>
      <c r="F86" s="849">
        <v>1</v>
      </c>
      <c r="G86" s="849">
        <v>182</v>
      </c>
      <c r="H86" s="849">
        <v>0.99453551912568305</v>
      </c>
      <c r="I86" s="849">
        <v>182</v>
      </c>
      <c r="J86" s="849">
        <v>1</v>
      </c>
      <c r="K86" s="849">
        <v>183</v>
      </c>
      <c r="L86" s="849">
        <v>1</v>
      </c>
      <c r="M86" s="849">
        <v>183</v>
      </c>
      <c r="N86" s="849"/>
      <c r="O86" s="849"/>
      <c r="P86" s="837"/>
      <c r="Q86" s="850"/>
    </row>
    <row r="87" spans="1:17" ht="14.4" customHeight="1" x14ac:dyDescent="0.3">
      <c r="A87" s="831" t="s">
        <v>4189</v>
      </c>
      <c r="B87" s="832" t="s">
        <v>4190</v>
      </c>
      <c r="C87" s="832" t="s">
        <v>3269</v>
      </c>
      <c r="D87" s="832" t="s">
        <v>4255</v>
      </c>
      <c r="E87" s="832" t="s">
        <v>4256</v>
      </c>
      <c r="F87" s="849">
        <v>3</v>
      </c>
      <c r="G87" s="849">
        <v>216</v>
      </c>
      <c r="H87" s="849">
        <v>1.4794520547945205</v>
      </c>
      <c r="I87" s="849">
        <v>72</v>
      </c>
      <c r="J87" s="849">
        <v>2</v>
      </c>
      <c r="K87" s="849">
        <v>146</v>
      </c>
      <c r="L87" s="849">
        <v>1</v>
      </c>
      <c r="M87" s="849">
        <v>73</v>
      </c>
      <c r="N87" s="849">
        <v>2</v>
      </c>
      <c r="O87" s="849">
        <v>146</v>
      </c>
      <c r="P87" s="837">
        <v>1</v>
      </c>
      <c r="Q87" s="850">
        <v>73</v>
      </c>
    </row>
    <row r="88" spans="1:17" ht="14.4" customHeight="1" x14ac:dyDescent="0.3">
      <c r="A88" s="831" t="s">
        <v>4189</v>
      </c>
      <c r="B88" s="832" t="s">
        <v>4190</v>
      </c>
      <c r="C88" s="832" t="s">
        <v>3269</v>
      </c>
      <c r="D88" s="832" t="s">
        <v>4257</v>
      </c>
      <c r="E88" s="832" t="s">
        <v>4258</v>
      </c>
      <c r="F88" s="849">
        <v>1</v>
      </c>
      <c r="G88" s="849">
        <v>183</v>
      </c>
      <c r="H88" s="849"/>
      <c r="I88" s="849">
        <v>183</v>
      </c>
      <c r="J88" s="849"/>
      <c r="K88" s="849"/>
      <c r="L88" s="849"/>
      <c r="M88" s="849"/>
      <c r="N88" s="849"/>
      <c r="O88" s="849"/>
      <c r="P88" s="837"/>
      <c r="Q88" s="850"/>
    </row>
    <row r="89" spans="1:17" ht="14.4" customHeight="1" x14ac:dyDescent="0.3">
      <c r="A89" s="831" t="s">
        <v>4189</v>
      </c>
      <c r="B89" s="832" t="s">
        <v>4190</v>
      </c>
      <c r="C89" s="832" t="s">
        <v>3269</v>
      </c>
      <c r="D89" s="832" t="s">
        <v>4259</v>
      </c>
      <c r="E89" s="832" t="s">
        <v>4260</v>
      </c>
      <c r="F89" s="849">
        <v>146</v>
      </c>
      <c r="G89" s="849">
        <v>21608</v>
      </c>
      <c r="H89" s="849">
        <v>0.52927056287659824</v>
      </c>
      <c r="I89" s="849">
        <v>148</v>
      </c>
      <c r="J89" s="849">
        <v>274</v>
      </c>
      <c r="K89" s="849">
        <v>40826</v>
      </c>
      <c r="L89" s="849">
        <v>1</v>
      </c>
      <c r="M89" s="849">
        <v>149</v>
      </c>
      <c r="N89" s="849">
        <v>283</v>
      </c>
      <c r="O89" s="849">
        <v>42167</v>
      </c>
      <c r="P89" s="837">
        <v>1.0328467153284671</v>
      </c>
      <c r="Q89" s="850">
        <v>149</v>
      </c>
    </row>
    <row r="90" spans="1:17" ht="14.4" customHeight="1" x14ac:dyDescent="0.3">
      <c r="A90" s="831" t="s">
        <v>4189</v>
      </c>
      <c r="B90" s="832" t="s">
        <v>4190</v>
      </c>
      <c r="C90" s="832" t="s">
        <v>3269</v>
      </c>
      <c r="D90" s="832" t="s">
        <v>4261</v>
      </c>
      <c r="E90" s="832" t="s">
        <v>4262</v>
      </c>
      <c r="F90" s="849">
        <v>132</v>
      </c>
      <c r="G90" s="849">
        <v>3960</v>
      </c>
      <c r="H90" s="849">
        <v>0.79518072289156627</v>
      </c>
      <c r="I90" s="849">
        <v>30</v>
      </c>
      <c r="J90" s="849">
        <v>166</v>
      </c>
      <c r="K90" s="849">
        <v>4980</v>
      </c>
      <c r="L90" s="849">
        <v>1</v>
      </c>
      <c r="M90" s="849">
        <v>30</v>
      </c>
      <c r="N90" s="849">
        <v>181</v>
      </c>
      <c r="O90" s="849">
        <v>5430</v>
      </c>
      <c r="P90" s="837">
        <v>1.0903614457831325</v>
      </c>
      <c r="Q90" s="850">
        <v>30</v>
      </c>
    </row>
    <row r="91" spans="1:17" ht="14.4" customHeight="1" x14ac:dyDescent="0.3">
      <c r="A91" s="831" t="s">
        <v>4189</v>
      </c>
      <c r="B91" s="832" t="s">
        <v>4190</v>
      </c>
      <c r="C91" s="832" t="s">
        <v>3269</v>
      </c>
      <c r="D91" s="832" t="s">
        <v>4263</v>
      </c>
      <c r="E91" s="832" t="s">
        <v>4264</v>
      </c>
      <c r="F91" s="849">
        <v>31</v>
      </c>
      <c r="G91" s="849">
        <v>961</v>
      </c>
      <c r="H91" s="849">
        <v>1.24</v>
      </c>
      <c r="I91" s="849">
        <v>31</v>
      </c>
      <c r="J91" s="849">
        <v>25</v>
      </c>
      <c r="K91" s="849">
        <v>775</v>
      </c>
      <c r="L91" s="849">
        <v>1</v>
      </c>
      <c r="M91" s="849">
        <v>31</v>
      </c>
      <c r="N91" s="849">
        <v>26</v>
      </c>
      <c r="O91" s="849">
        <v>806</v>
      </c>
      <c r="P91" s="837">
        <v>1.04</v>
      </c>
      <c r="Q91" s="850">
        <v>31</v>
      </c>
    </row>
    <row r="92" spans="1:17" ht="14.4" customHeight="1" x14ac:dyDescent="0.3">
      <c r="A92" s="831" t="s">
        <v>4189</v>
      </c>
      <c r="B92" s="832" t="s">
        <v>4190</v>
      </c>
      <c r="C92" s="832" t="s">
        <v>3269</v>
      </c>
      <c r="D92" s="832" t="s">
        <v>4265</v>
      </c>
      <c r="E92" s="832" t="s">
        <v>4266</v>
      </c>
      <c r="F92" s="849">
        <v>102</v>
      </c>
      <c r="G92" s="849">
        <v>2754</v>
      </c>
      <c r="H92" s="849">
        <v>0.99029126213592233</v>
      </c>
      <c r="I92" s="849">
        <v>27</v>
      </c>
      <c r="J92" s="849">
        <v>103</v>
      </c>
      <c r="K92" s="849">
        <v>2781</v>
      </c>
      <c r="L92" s="849">
        <v>1</v>
      </c>
      <c r="M92" s="849">
        <v>27</v>
      </c>
      <c r="N92" s="849">
        <v>113</v>
      </c>
      <c r="O92" s="849">
        <v>3051</v>
      </c>
      <c r="P92" s="837">
        <v>1.0970873786407767</v>
      </c>
      <c r="Q92" s="850">
        <v>27</v>
      </c>
    </row>
    <row r="93" spans="1:17" ht="14.4" customHeight="1" x14ac:dyDescent="0.3">
      <c r="A93" s="831" t="s">
        <v>4189</v>
      </c>
      <c r="B93" s="832" t="s">
        <v>4190</v>
      </c>
      <c r="C93" s="832" t="s">
        <v>3269</v>
      </c>
      <c r="D93" s="832" t="s">
        <v>4267</v>
      </c>
      <c r="E93" s="832" t="s">
        <v>4268</v>
      </c>
      <c r="F93" s="849">
        <v>1</v>
      </c>
      <c r="G93" s="849">
        <v>255</v>
      </c>
      <c r="H93" s="849"/>
      <c r="I93" s="849">
        <v>255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" customHeight="1" x14ac:dyDescent="0.3">
      <c r="A94" s="831" t="s">
        <v>4189</v>
      </c>
      <c r="B94" s="832" t="s">
        <v>4190</v>
      </c>
      <c r="C94" s="832" t="s">
        <v>3269</v>
      </c>
      <c r="D94" s="832" t="s">
        <v>4269</v>
      </c>
      <c r="E94" s="832" t="s">
        <v>4270</v>
      </c>
      <c r="F94" s="849">
        <v>3</v>
      </c>
      <c r="G94" s="849">
        <v>66</v>
      </c>
      <c r="H94" s="849">
        <v>0.6</v>
      </c>
      <c r="I94" s="849">
        <v>22</v>
      </c>
      <c r="J94" s="849">
        <v>5</v>
      </c>
      <c r="K94" s="849">
        <v>110</v>
      </c>
      <c r="L94" s="849">
        <v>1</v>
      </c>
      <c r="M94" s="849">
        <v>22</v>
      </c>
      <c r="N94" s="849">
        <v>6</v>
      </c>
      <c r="O94" s="849">
        <v>132</v>
      </c>
      <c r="P94" s="837">
        <v>1.2</v>
      </c>
      <c r="Q94" s="850">
        <v>22</v>
      </c>
    </row>
    <row r="95" spans="1:17" ht="14.4" customHeight="1" x14ac:dyDescent="0.3">
      <c r="A95" s="831" t="s">
        <v>4189</v>
      </c>
      <c r="B95" s="832" t="s">
        <v>4190</v>
      </c>
      <c r="C95" s="832" t="s">
        <v>3269</v>
      </c>
      <c r="D95" s="832" t="s">
        <v>4271</v>
      </c>
      <c r="E95" s="832" t="s">
        <v>4272</v>
      </c>
      <c r="F95" s="849">
        <v>112</v>
      </c>
      <c r="G95" s="849">
        <v>2800</v>
      </c>
      <c r="H95" s="849">
        <v>0.86821705426356588</v>
      </c>
      <c r="I95" s="849">
        <v>25</v>
      </c>
      <c r="J95" s="849">
        <v>129</v>
      </c>
      <c r="K95" s="849">
        <v>3225</v>
      </c>
      <c r="L95" s="849">
        <v>1</v>
      </c>
      <c r="M95" s="849">
        <v>25</v>
      </c>
      <c r="N95" s="849">
        <v>121</v>
      </c>
      <c r="O95" s="849">
        <v>3025</v>
      </c>
      <c r="P95" s="837">
        <v>0.93798449612403101</v>
      </c>
      <c r="Q95" s="850">
        <v>25</v>
      </c>
    </row>
    <row r="96" spans="1:17" ht="14.4" customHeight="1" x14ac:dyDescent="0.3">
      <c r="A96" s="831" t="s">
        <v>4189</v>
      </c>
      <c r="B96" s="832" t="s">
        <v>4190</v>
      </c>
      <c r="C96" s="832" t="s">
        <v>3269</v>
      </c>
      <c r="D96" s="832" t="s">
        <v>4273</v>
      </c>
      <c r="E96" s="832" t="s">
        <v>4274</v>
      </c>
      <c r="F96" s="849">
        <v>2</v>
      </c>
      <c r="G96" s="849">
        <v>66</v>
      </c>
      <c r="H96" s="849">
        <v>0.5</v>
      </c>
      <c r="I96" s="849">
        <v>33</v>
      </c>
      <c r="J96" s="849">
        <v>4</v>
      </c>
      <c r="K96" s="849">
        <v>132</v>
      </c>
      <c r="L96" s="849">
        <v>1</v>
      </c>
      <c r="M96" s="849">
        <v>33</v>
      </c>
      <c r="N96" s="849">
        <v>9</v>
      </c>
      <c r="O96" s="849">
        <v>297</v>
      </c>
      <c r="P96" s="837">
        <v>2.25</v>
      </c>
      <c r="Q96" s="850">
        <v>33</v>
      </c>
    </row>
    <row r="97" spans="1:17" ht="14.4" customHeight="1" x14ac:dyDescent="0.3">
      <c r="A97" s="831" t="s">
        <v>4189</v>
      </c>
      <c r="B97" s="832" t="s">
        <v>4190</v>
      </c>
      <c r="C97" s="832" t="s">
        <v>3269</v>
      </c>
      <c r="D97" s="832" t="s">
        <v>4275</v>
      </c>
      <c r="E97" s="832" t="s">
        <v>4276</v>
      </c>
      <c r="F97" s="849">
        <v>1</v>
      </c>
      <c r="G97" s="849">
        <v>30</v>
      </c>
      <c r="H97" s="849"/>
      <c r="I97" s="849">
        <v>30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" customHeight="1" x14ac:dyDescent="0.3">
      <c r="A98" s="831" t="s">
        <v>4189</v>
      </c>
      <c r="B98" s="832" t="s">
        <v>4190</v>
      </c>
      <c r="C98" s="832" t="s">
        <v>3269</v>
      </c>
      <c r="D98" s="832" t="s">
        <v>4277</v>
      </c>
      <c r="E98" s="832" t="s">
        <v>4278</v>
      </c>
      <c r="F98" s="849">
        <v>2</v>
      </c>
      <c r="G98" s="849">
        <v>52</v>
      </c>
      <c r="H98" s="849">
        <v>0.18181818181818182</v>
      </c>
      <c r="I98" s="849">
        <v>26</v>
      </c>
      <c r="J98" s="849">
        <v>11</v>
      </c>
      <c r="K98" s="849">
        <v>286</v>
      </c>
      <c r="L98" s="849">
        <v>1</v>
      </c>
      <c r="M98" s="849">
        <v>26</v>
      </c>
      <c r="N98" s="849">
        <v>13</v>
      </c>
      <c r="O98" s="849">
        <v>338</v>
      </c>
      <c r="P98" s="837">
        <v>1.1818181818181819</v>
      </c>
      <c r="Q98" s="850">
        <v>26</v>
      </c>
    </row>
    <row r="99" spans="1:17" ht="14.4" customHeight="1" x14ac:dyDescent="0.3">
      <c r="A99" s="831" t="s">
        <v>4189</v>
      </c>
      <c r="B99" s="832" t="s">
        <v>4190</v>
      </c>
      <c r="C99" s="832" t="s">
        <v>3269</v>
      </c>
      <c r="D99" s="832" t="s">
        <v>4279</v>
      </c>
      <c r="E99" s="832" t="s">
        <v>4280</v>
      </c>
      <c r="F99" s="849">
        <v>7</v>
      </c>
      <c r="G99" s="849">
        <v>588</v>
      </c>
      <c r="H99" s="849">
        <v>1.4</v>
      </c>
      <c r="I99" s="849">
        <v>84</v>
      </c>
      <c r="J99" s="849">
        <v>5</v>
      </c>
      <c r="K99" s="849">
        <v>420</v>
      </c>
      <c r="L99" s="849">
        <v>1</v>
      </c>
      <c r="M99" s="849">
        <v>84</v>
      </c>
      <c r="N99" s="849">
        <v>1</v>
      </c>
      <c r="O99" s="849">
        <v>84</v>
      </c>
      <c r="P99" s="837">
        <v>0.2</v>
      </c>
      <c r="Q99" s="850">
        <v>84</v>
      </c>
    </row>
    <row r="100" spans="1:17" ht="14.4" customHeight="1" x14ac:dyDescent="0.3">
      <c r="A100" s="831" t="s">
        <v>4189</v>
      </c>
      <c r="B100" s="832" t="s">
        <v>4190</v>
      </c>
      <c r="C100" s="832" t="s">
        <v>3269</v>
      </c>
      <c r="D100" s="832" t="s">
        <v>4281</v>
      </c>
      <c r="E100" s="832" t="s">
        <v>4282</v>
      </c>
      <c r="F100" s="849">
        <v>3</v>
      </c>
      <c r="G100" s="849">
        <v>525</v>
      </c>
      <c r="H100" s="849">
        <v>1.4914772727272727</v>
      </c>
      <c r="I100" s="849">
        <v>175</v>
      </c>
      <c r="J100" s="849">
        <v>2</v>
      </c>
      <c r="K100" s="849">
        <v>352</v>
      </c>
      <c r="L100" s="849">
        <v>1</v>
      </c>
      <c r="M100" s="849">
        <v>176</v>
      </c>
      <c r="N100" s="849">
        <v>2</v>
      </c>
      <c r="O100" s="849">
        <v>352</v>
      </c>
      <c r="P100" s="837">
        <v>1</v>
      </c>
      <c r="Q100" s="850">
        <v>176</v>
      </c>
    </row>
    <row r="101" spans="1:17" ht="14.4" customHeight="1" x14ac:dyDescent="0.3">
      <c r="A101" s="831" t="s">
        <v>4189</v>
      </c>
      <c r="B101" s="832" t="s">
        <v>4190</v>
      </c>
      <c r="C101" s="832" t="s">
        <v>3269</v>
      </c>
      <c r="D101" s="832" t="s">
        <v>4283</v>
      </c>
      <c r="E101" s="832" t="s">
        <v>4284</v>
      </c>
      <c r="F101" s="849"/>
      <c r="G101" s="849"/>
      <c r="H101" s="849"/>
      <c r="I101" s="849"/>
      <c r="J101" s="849">
        <v>2</v>
      </c>
      <c r="K101" s="849">
        <v>506</v>
      </c>
      <c r="L101" s="849">
        <v>1</v>
      </c>
      <c r="M101" s="849">
        <v>253</v>
      </c>
      <c r="N101" s="849">
        <v>2</v>
      </c>
      <c r="O101" s="849">
        <v>506</v>
      </c>
      <c r="P101" s="837">
        <v>1</v>
      </c>
      <c r="Q101" s="850">
        <v>253</v>
      </c>
    </row>
    <row r="102" spans="1:17" ht="14.4" customHeight="1" x14ac:dyDescent="0.3">
      <c r="A102" s="831" t="s">
        <v>4189</v>
      </c>
      <c r="B102" s="832" t="s">
        <v>4190</v>
      </c>
      <c r="C102" s="832" t="s">
        <v>3269</v>
      </c>
      <c r="D102" s="832" t="s">
        <v>4285</v>
      </c>
      <c r="E102" s="832" t="s">
        <v>4286</v>
      </c>
      <c r="F102" s="849">
        <v>47</v>
      </c>
      <c r="G102" s="849">
        <v>705</v>
      </c>
      <c r="H102" s="849">
        <v>1.0930232558139534</v>
      </c>
      <c r="I102" s="849">
        <v>15</v>
      </c>
      <c r="J102" s="849">
        <v>43</v>
      </c>
      <c r="K102" s="849">
        <v>645</v>
      </c>
      <c r="L102" s="849">
        <v>1</v>
      </c>
      <c r="M102" s="849">
        <v>15</v>
      </c>
      <c r="N102" s="849">
        <v>37</v>
      </c>
      <c r="O102" s="849">
        <v>555</v>
      </c>
      <c r="P102" s="837">
        <v>0.86046511627906974</v>
      </c>
      <c r="Q102" s="850">
        <v>15</v>
      </c>
    </row>
    <row r="103" spans="1:17" ht="14.4" customHeight="1" x14ac:dyDescent="0.3">
      <c r="A103" s="831" t="s">
        <v>4189</v>
      </c>
      <c r="B103" s="832" t="s">
        <v>4190</v>
      </c>
      <c r="C103" s="832" t="s">
        <v>3269</v>
      </c>
      <c r="D103" s="832" t="s">
        <v>4287</v>
      </c>
      <c r="E103" s="832" t="s">
        <v>4288</v>
      </c>
      <c r="F103" s="849">
        <v>3</v>
      </c>
      <c r="G103" s="849">
        <v>69</v>
      </c>
      <c r="H103" s="849">
        <v>0.33333333333333331</v>
      </c>
      <c r="I103" s="849">
        <v>23</v>
      </c>
      <c r="J103" s="849">
        <v>9</v>
      </c>
      <c r="K103" s="849">
        <v>207</v>
      </c>
      <c r="L103" s="849">
        <v>1</v>
      </c>
      <c r="M103" s="849">
        <v>23</v>
      </c>
      <c r="N103" s="849">
        <v>10</v>
      </c>
      <c r="O103" s="849">
        <v>230</v>
      </c>
      <c r="P103" s="837">
        <v>1.1111111111111112</v>
      </c>
      <c r="Q103" s="850">
        <v>23</v>
      </c>
    </row>
    <row r="104" spans="1:17" ht="14.4" customHeight="1" x14ac:dyDescent="0.3">
      <c r="A104" s="831" t="s">
        <v>4189</v>
      </c>
      <c r="B104" s="832" t="s">
        <v>4190</v>
      </c>
      <c r="C104" s="832" t="s">
        <v>3269</v>
      </c>
      <c r="D104" s="832" t="s">
        <v>4289</v>
      </c>
      <c r="E104" s="832" t="s">
        <v>4290</v>
      </c>
      <c r="F104" s="849"/>
      <c r="G104" s="849"/>
      <c r="H104" s="849"/>
      <c r="I104" s="849"/>
      <c r="J104" s="849">
        <v>2</v>
      </c>
      <c r="K104" s="849">
        <v>504</v>
      </c>
      <c r="L104" s="849">
        <v>1</v>
      </c>
      <c r="M104" s="849">
        <v>252</v>
      </c>
      <c r="N104" s="849">
        <v>1</v>
      </c>
      <c r="O104" s="849">
        <v>252</v>
      </c>
      <c r="P104" s="837">
        <v>0.5</v>
      </c>
      <c r="Q104" s="850">
        <v>252</v>
      </c>
    </row>
    <row r="105" spans="1:17" ht="14.4" customHeight="1" x14ac:dyDescent="0.3">
      <c r="A105" s="831" t="s">
        <v>4189</v>
      </c>
      <c r="B105" s="832" t="s">
        <v>4190</v>
      </c>
      <c r="C105" s="832" t="s">
        <v>3269</v>
      </c>
      <c r="D105" s="832" t="s">
        <v>4291</v>
      </c>
      <c r="E105" s="832" t="s">
        <v>4292</v>
      </c>
      <c r="F105" s="849">
        <v>6</v>
      </c>
      <c r="G105" s="849">
        <v>222</v>
      </c>
      <c r="H105" s="849">
        <v>2</v>
      </c>
      <c r="I105" s="849">
        <v>37</v>
      </c>
      <c r="J105" s="849">
        <v>3</v>
      </c>
      <c r="K105" s="849">
        <v>111</v>
      </c>
      <c r="L105" s="849">
        <v>1</v>
      </c>
      <c r="M105" s="849">
        <v>37</v>
      </c>
      <c r="N105" s="849">
        <v>2</v>
      </c>
      <c r="O105" s="849">
        <v>74</v>
      </c>
      <c r="P105" s="837">
        <v>0.66666666666666663</v>
      </c>
      <c r="Q105" s="850">
        <v>37</v>
      </c>
    </row>
    <row r="106" spans="1:17" ht="14.4" customHeight="1" x14ac:dyDescent="0.3">
      <c r="A106" s="831" t="s">
        <v>4189</v>
      </c>
      <c r="B106" s="832" t="s">
        <v>4190</v>
      </c>
      <c r="C106" s="832" t="s">
        <v>3269</v>
      </c>
      <c r="D106" s="832" t="s">
        <v>4293</v>
      </c>
      <c r="E106" s="832" t="s">
        <v>4294</v>
      </c>
      <c r="F106" s="849">
        <v>111</v>
      </c>
      <c r="G106" s="849">
        <v>2553</v>
      </c>
      <c r="H106" s="849">
        <v>0.9173553719008265</v>
      </c>
      <c r="I106" s="849">
        <v>23</v>
      </c>
      <c r="J106" s="849">
        <v>121</v>
      </c>
      <c r="K106" s="849">
        <v>2783</v>
      </c>
      <c r="L106" s="849">
        <v>1</v>
      </c>
      <c r="M106" s="849">
        <v>23</v>
      </c>
      <c r="N106" s="849">
        <v>150</v>
      </c>
      <c r="O106" s="849">
        <v>3450</v>
      </c>
      <c r="P106" s="837">
        <v>1.2396694214876034</v>
      </c>
      <c r="Q106" s="850">
        <v>23</v>
      </c>
    </row>
    <row r="107" spans="1:17" ht="14.4" customHeight="1" x14ac:dyDescent="0.3">
      <c r="A107" s="831" t="s">
        <v>4189</v>
      </c>
      <c r="B107" s="832" t="s">
        <v>4190</v>
      </c>
      <c r="C107" s="832" t="s">
        <v>3269</v>
      </c>
      <c r="D107" s="832" t="s">
        <v>4295</v>
      </c>
      <c r="E107" s="832" t="s">
        <v>4296</v>
      </c>
      <c r="F107" s="849">
        <v>1</v>
      </c>
      <c r="G107" s="849">
        <v>170</v>
      </c>
      <c r="H107" s="849"/>
      <c r="I107" s="849">
        <v>170</v>
      </c>
      <c r="J107" s="849"/>
      <c r="K107" s="849"/>
      <c r="L107" s="849"/>
      <c r="M107" s="849"/>
      <c r="N107" s="849"/>
      <c r="O107" s="849"/>
      <c r="P107" s="837"/>
      <c r="Q107" s="850"/>
    </row>
    <row r="108" spans="1:17" ht="14.4" customHeight="1" x14ac:dyDescent="0.3">
      <c r="A108" s="831" t="s">
        <v>4189</v>
      </c>
      <c r="B108" s="832" t="s">
        <v>4190</v>
      </c>
      <c r="C108" s="832" t="s">
        <v>3269</v>
      </c>
      <c r="D108" s="832" t="s">
        <v>4297</v>
      </c>
      <c r="E108" s="832" t="s">
        <v>4298</v>
      </c>
      <c r="F108" s="849"/>
      <c r="G108" s="849"/>
      <c r="H108" s="849"/>
      <c r="I108" s="849"/>
      <c r="J108" s="849">
        <v>2</v>
      </c>
      <c r="K108" s="849">
        <v>662</v>
      </c>
      <c r="L108" s="849">
        <v>1</v>
      </c>
      <c r="M108" s="849">
        <v>331</v>
      </c>
      <c r="N108" s="849">
        <v>1</v>
      </c>
      <c r="O108" s="849">
        <v>331</v>
      </c>
      <c r="P108" s="837">
        <v>0.5</v>
      </c>
      <c r="Q108" s="850">
        <v>331</v>
      </c>
    </row>
    <row r="109" spans="1:17" ht="14.4" customHeight="1" x14ac:dyDescent="0.3">
      <c r="A109" s="831" t="s">
        <v>4189</v>
      </c>
      <c r="B109" s="832" t="s">
        <v>4190</v>
      </c>
      <c r="C109" s="832" t="s">
        <v>3269</v>
      </c>
      <c r="D109" s="832" t="s">
        <v>4299</v>
      </c>
      <c r="E109" s="832" t="s">
        <v>4300</v>
      </c>
      <c r="F109" s="849">
        <v>3</v>
      </c>
      <c r="G109" s="849">
        <v>87</v>
      </c>
      <c r="H109" s="849">
        <v>0.21428571428571427</v>
      </c>
      <c r="I109" s="849">
        <v>29</v>
      </c>
      <c r="J109" s="849">
        <v>14</v>
      </c>
      <c r="K109" s="849">
        <v>406</v>
      </c>
      <c r="L109" s="849">
        <v>1</v>
      </c>
      <c r="M109" s="849">
        <v>29</v>
      </c>
      <c r="N109" s="849">
        <v>12</v>
      </c>
      <c r="O109" s="849">
        <v>348</v>
      </c>
      <c r="P109" s="837">
        <v>0.8571428571428571</v>
      </c>
      <c r="Q109" s="850">
        <v>29</v>
      </c>
    </row>
    <row r="110" spans="1:17" ht="14.4" customHeight="1" x14ac:dyDescent="0.3">
      <c r="A110" s="831" t="s">
        <v>4189</v>
      </c>
      <c r="B110" s="832" t="s">
        <v>4190</v>
      </c>
      <c r="C110" s="832" t="s">
        <v>3269</v>
      </c>
      <c r="D110" s="832" t="s">
        <v>4301</v>
      </c>
      <c r="E110" s="832" t="s">
        <v>4302</v>
      </c>
      <c r="F110" s="849">
        <v>4</v>
      </c>
      <c r="G110" s="849">
        <v>708</v>
      </c>
      <c r="H110" s="849">
        <v>0.5682182985553772</v>
      </c>
      <c r="I110" s="849">
        <v>177</v>
      </c>
      <c r="J110" s="849">
        <v>7</v>
      </c>
      <c r="K110" s="849">
        <v>1246</v>
      </c>
      <c r="L110" s="849">
        <v>1</v>
      </c>
      <c r="M110" s="849">
        <v>178</v>
      </c>
      <c r="N110" s="849">
        <v>7</v>
      </c>
      <c r="O110" s="849">
        <v>1246</v>
      </c>
      <c r="P110" s="837">
        <v>1</v>
      </c>
      <c r="Q110" s="850">
        <v>178</v>
      </c>
    </row>
    <row r="111" spans="1:17" ht="14.4" customHeight="1" x14ac:dyDescent="0.3">
      <c r="A111" s="831" t="s">
        <v>4189</v>
      </c>
      <c r="B111" s="832" t="s">
        <v>4190</v>
      </c>
      <c r="C111" s="832" t="s">
        <v>3269</v>
      </c>
      <c r="D111" s="832" t="s">
        <v>4303</v>
      </c>
      <c r="E111" s="832" t="s">
        <v>4304</v>
      </c>
      <c r="F111" s="849">
        <v>2</v>
      </c>
      <c r="G111" s="849">
        <v>30</v>
      </c>
      <c r="H111" s="849"/>
      <c r="I111" s="849">
        <v>15</v>
      </c>
      <c r="J111" s="849"/>
      <c r="K111" s="849"/>
      <c r="L111" s="849"/>
      <c r="M111" s="849"/>
      <c r="N111" s="849">
        <v>1</v>
      </c>
      <c r="O111" s="849">
        <v>15</v>
      </c>
      <c r="P111" s="837"/>
      <c r="Q111" s="850">
        <v>15</v>
      </c>
    </row>
    <row r="112" spans="1:17" ht="14.4" customHeight="1" x14ac:dyDescent="0.3">
      <c r="A112" s="831" t="s">
        <v>4189</v>
      </c>
      <c r="B112" s="832" t="s">
        <v>4190</v>
      </c>
      <c r="C112" s="832" t="s">
        <v>3269</v>
      </c>
      <c r="D112" s="832" t="s">
        <v>4305</v>
      </c>
      <c r="E112" s="832" t="s">
        <v>4306</v>
      </c>
      <c r="F112" s="849">
        <v>42</v>
      </c>
      <c r="G112" s="849">
        <v>798</v>
      </c>
      <c r="H112" s="849">
        <v>0.93333333333333335</v>
      </c>
      <c r="I112" s="849">
        <v>19</v>
      </c>
      <c r="J112" s="849">
        <v>45</v>
      </c>
      <c r="K112" s="849">
        <v>855</v>
      </c>
      <c r="L112" s="849">
        <v>1</v>
      </c>
      <c r="M112" s="849">
        <v>19</v>
      </c>
      <c r="N112" s="849">
        <v>36</v>
      </c>
      <c r="O112" s="849">
        <v>684</v>
      </c>
      <c r="P112" s="837">
        <v>0.8</v>
      </c>
      <c r="Q112" s="850">
        <v>19</v>
      </c>
    </row>
    <row r="113" spans="1:17" ht="14.4" customHeight="1" x14ac:dyDescent="0.3">
      <c r="A113" s="831" t="s">
        <v>4189</v>
      </c>
      <c r="B113" s="832" t="s">
        <v>4190</v>
      </c>
      <c r="C113" s="832" t="s">
        <v>3269</v>
      </c>
      <c r="D113" s="832" t="s">
        <v>4307</v>
      </c>
      <c r="E113" s="832" t="s">
        <v>4308</v>
      </c>
      <c r="F113" s="849">
        <v>3</v>
      </c>
      <c r="G113" s="849">
        <v>60</v>
      </c>
      <c r="H113" s="849">
        <v>8.5714285714285715E-2</v>
      </c>
      <c r="I113" s="849">
        <v>20</v>
      </c>
      <c r="J113" s="849">
        <v>35</v>
      </c>
      <c r="K113" s="849">
        <v>700</v>
      </c>
      <c r="L113" s="849">
        <v>1</v>
      </c>
      <c r="M113" s="849">
        <v>20</v>
      </c>
      <c r="N113" s="849">
        <v>41</v>
      </c>
      <c r="O113" s="849">
        <v>820</v>
      </c>
      <c r="P113" s="837">
        <v>1.1714285714285715</v>
      </c>
      <c r="Q113" s="850">
        <v>20</v>
      </c>
    </row>
    <row r="114" spans="1:17" ht="14.4" customHeight="1" x14ac:dyDescent="0.3">
      <c r="A114" s="831" t="s">
        <v>4189</v>
      </c>
      <c r="B114" s="832" t="s">
        <v>4190</v>
      </c>
      <c r="C114" s="832" t="s">
        <v>3269</v>
      </c>
      <c r="D114" s="832" t="s">
        <v>4309</v>
      </c>
      <c r="E114" s="832" t="s">
        <v>4310</v>
      </c>
      <c r="F114" s="849">
        <v>1</v>
      </c>
      <c r="G114" s="849">
        <v>173</v>
      </c>
      <c r="H114" s="849"/>
      <c r="I114" s="849">
        <v>173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" customHeight="1" x14ac:dyDescent="0.3">
      <c r="A115" s="831" t="s">
        <v>4189</v>
      </c>
      <c r="B115" s="832" t="s">
        <v>4190</v>
      </c>
      <c r="C115" s="832" t="s">
        <v>3269</v>
      </c>
      <c r="D115" s="832" t="s">
        <v>4311</v>
      </c>
      <c r="E115" s="832" t="s">
        <v>4312</v>
      </c>
      <c r="F115" s="849">
        <v>5</v>
      </c>
      <c r="G115" s="849">
        <v>420</v>
      </c>
      <c r="H115" s="849">
        <v>5</v>
      </c>
      <c r="I115" s="849">
        <v>84</v>
      </c>
      <c r="J115" s="849">
        <v>1</v>
      </c>
      <c r="K115" s="849">
        <v>84</v>
      </c>
      <c r="L115" s="849">
        <v>1</v>
      </c>
      <c r="M115" s="849">
        <v>84</v>
      </c>
      <c r="N115" s="849"/>
      <c r="O115" s="849"/>
      <c r="P115" s="837"/>
      <c r="Q115" s="850"/>
    </row>
    <row r="116" spans="1:17" ht="14.4" customHeight="1" x14ac:dyDescent="0.3">
      <c r="A116" s="831" t="s">
        <v>4189</v>
      </c>
      <c r="B116" s="832" t="s">
        <v>4190</v>
      </c>
      <c r="C116" s="832" t="s">
        <v>3269</v>
      </c>
      <c r="D116" s="832" t="s">
        <v>4313</v>
      </c>
      <c r="E116" s="832" t="s">
        <v>4314</v>
      </c>
      <c r="F116" s="849">
        <v>1</v>
      </c>
      <c r="G116" s="849">
        <v>78</v>
      </c>
      <c r="H116" s="849"/>
      <c r="I116" s="849">
        <v>78</v>
      </c>
      <c r="J116" s="849"/>
      <c r="K116" s="849"/>
      <c r="L116" s="849"/>
      <c r="M116" s="849"/>
      <c r="N116" s="849">
        <v>1</v>
      </c>
      <c r="O116" s="849">
        <v>78</v>
      </c>
      <c r="P116" s="837"/>
      <c r="Q116" s="850">
        <v>78</v>
      </c>
    </row>
    <row r="117" spans="1:17" ht="14.4" customHeight="1" x14ac:dyDescent="0.3">
      <c r="A117" s="831" t="s">
        <v>4189</v>
      </c>
      <c r="B117" s="832" t="s">
        <v>4190</v>
      </c>
      <c r="C117" s="832" t="s">
        <v>3269</v>
      </c>
      <c r="D117" s="832" t="s">
        <v>4315</v>
      </c>
      <c r="E117" s="832" t="s">
        <v>4316</v>
      </c>
      <c r="F117" s="849"/>
      <c r="G117" s="849"/>
      <c r="H117" s="849"/>
      <c r="I117" s="849"/>
      <c r="J117" s="849"/>
      <c r="K117" s="849"/>
      <c r="L117" s="849"/>
      <c r="M117" s="849"/>
      <c r="N117" s="849">
        <v>1</v>
      </c>
      <c r="O117" s="849">
        <v>301</v>
      </c>
      <c r="P117" s="837"/>
      <c r="Q117" s="850">
        <v>301</v>
      </c>
    </row>
    <row r="118" spans="1:17" ht="14.4" customHeight="1" x14ac:dyDescent="0.3">
      <c r="A118" s="831" t="s">
        <v>4189</v>
      </c>
      <c r="B118" s="832" t="s">
        <v>4190</v>
      </c>
      <c r="C118" s="832" t="s">
        <v>3269</v>
      </c>
      <c r="D118" s="832" t="s">
        <v>4317</v>
      </c>
      <c r="E118" s="832" t="s">
        <v>4318</v>
      </c>
      <c r="F118" s="849"/>
      <c r="G118" s="849"/>
      <c r="H118" s="849"/>
      <c r="I118" s="849"/>
      <c r="J118" s="849">
        <v>2</v>
      </c>
      <c r="K118" s="849">
        <v>42</v>
      </c>
      <c r="L118" s="849">
        <v>1</v>
      </c>
      <c r="M118" s="849">
        <v>21</v>
      </c>
      <c r="N118" s="849"/>
      <c r="O118" s="849"/>
      <c r="P118" s="837"/>
      <c r="Q118" s="850"/>
    </row>
    <row r="119" spans="1:17" ht="14.4" customHeight="1" x14ac:dyDescent="0.3">
      <c r="A119" s="831" t="s">
        <v>4189</v>
      </c>
      <c r="B119" s="832" t="s">
        <v>4190</v>
      </c>
      <c r="C119" s="832" t="s">
        <v>3269</v>
      </c>
      <c r="D119" s="832" t="s">
        <v>4319</v>
      </c>
      <c r="E119" s="832" t="s">
        <v>4320</v>
      </c>
      <c r="F119" s="849">
        <v>3</v>
      </c>
      <c r="G119" s="849">
        <v>66</v>
      </c>
      <c r="H119" s="849">
        <v>0.33333333333333331</v>
      </c>
      <c r="I119" s="849">
        <v>22</v>
      </c>
      <c r="J119" s="849">
        <v>9</v>
      </c>
      <c r="K119" s="849">
        <v>198</v>
      </c>
      <c r="L119" s="849">
        <v>1</v>
      </c>
      <c r="M119" s="849">
        <v>22</v>
      </c>
      <c r="N119" s="849">
        <v>12</v>
      </c>
      <c r="O119" s="849">
        <v>264</v>
      </c>
      <c r="P119" s="837">
        <v>1.3333333333333333</v>
      </c>
      <c r="Q119" s="850">
        <v>22</v>
      </c>
    </row>
    <row r="120" spans="1:17" ht="14.4" customHeight="1" x14ac:dyDescent="0.3">
      <c r="A120" s="831" t="s">
        <v>4189</v>
      </c>
      <c r="B120" s="832" t="s">
        <v>4190</v>
      </c>
      <c r="C120" s="832" t="s">
        <v>3269</v>
      </c>
      <c r="D120" s="832" t="s">
        <v>4321</v>
      </c>
      <c r="E120" s="832" t="s">
        <v>4322</v>
      </c>
      <c r="F120" s="849"/>
      <c r="G120" s="849"/>
      <c r="H120" s="849"/>
      <c r="I120" s="849"/>
      <c r="J120" s="849">
        <v>1</v>
      </c>
      <c r="K120" s="849">
        <v>495</v>
      </c>
      <c r="L120" s="849">
        <v>1</v>
      </c>
      <c r="M120" s="849">
        <v>495</v>
      </c>
      <c r="N120" s="849"/>
      <c r="O120" s="849"/>
      <c r="P120" s="837"/>
      <c r="Q120" s="850"/>
    </row>
    <row r="121" spans="1:17" ht="14.4" customHeight="1" x14ac:dyDescent="0.3">
      <c r="A121" s="831" t="s">
        <v>4189</v>
      </c>
      <c r="B121" s="832" t="s">
        <v>4190</v>
      </c>
      <c r="C121" s="832" t="s">
        <v>3269</v>
      </c>
      <c r="D121" s="832" t="s">
        <v>4323</v>
      </c>
      <c r="E121" s="832" t="s">
        <v>4324</v>
      </c>
      <c r="F121" s="849"/>
      <c r="G121" s="849"/>
      <c r="H121" s="849"/>
      <c r="I121" s="849"/>
      <c r="J121" s="849"/>
      <c r="K121" s="849"/>
      <c r="L121" s="849"/>
      <c r="M121" s="849"/>
      <c r="N121" s="849">
        <v>1</v>
      </c>
      <c r="O121" s="849">
        <v>205</v>
      </c>
      <c r="P121" s="837"/>
      <c r="Q121" s="850">
        <v>205</v>
      </c>
    </row>
    <row r="122" spans="1:17" ht="14.4" customHeight="1" x14ac:dyDescent="0.3">
      <c r="A122" s="831" t="s">
        <v>4189</v>
      </c>
      <c r="B122" s="832" t="s">
        <v>4190</v>
      </c>
      <c r="C122" s="832" t="s">
        <v>3269</v>
      </c>
      <c r="D122" s="832" t="s">
        <v>4325</v>
      </c>
      <c r="E122" s="832" t="s">
        <v>4326</v>
      </c>
      <c r="F122" s="849"/>
      <c r="G122" s="849"/>
      <c r="H122" s="849"/>
      <c r="I122" s="849"/>
      <c r="J122" s="849">
        <v>1</v>
      </c>
      <c r="K122" s="849">
        <v>127</v>
      </c>
      <c r="L122" s="849">
        <v>1</v>
      </c>
      <c r="M122" s="849">
        <v>127</v>
      </c>
      <c r="N122" s="849"/>
      <c r="O122" s="849"/>
      <c r="P122" s="837"/>
      <c r="Q122" s="850"/>
    </row>
    <row r="123" spans="1:17" ht="14.4" customHeight="1" x14ac:dyDescent="0.3">
      <c r="A123" s="831" t="s">
        <v>4189</v>
      </c>
      <c r="B123" s="832" t="s">
        <v>4190</v>
      </c>
      <c r="C123" s="832" t="s">
        <v>3269</v>
      </c>
      <c r="D123" s="832" t="s">
        <v>4327</v>
      </c>
      <c r="E123" s="832" t="s">
        <v>4328</v>
      </c>
      <c r="F123" s="849"/>
      <c r="G123" s="849"/>
      <c r="H123" s="849"/>
      <c r="I123" s="849"/>
      <c r="J123" s="849">
        <v>1</v>
      </c>
      <c r="K123" s="849">
        <v>310</v>
      </c>
      <c r="L123" s="849">
        <v>1</v>
      </c>
      <c r="M123" s="849">
        <v>310</v>
      </c>
      <c r="N123" s="849"/>
      <c r="O123" s="849"/>
      <c r="P123" s="837"/>
      <c r="Q123" s="850"/>
    </row>
    <row r="124" spans="1:17" ht="14.4" customHeight="1" x14ac:dyDescent="0.3">
      <c r="A124" s="831" t="s">
        <v>4189</v>
      </c>
      <c r="B124" s="832" t="s">
        <v>4190</v>
      </c>
      <c r="C124" s="832" t="s">
        <v>3269</v>
      </c>
      <c r="D124" s="832" t="s">
        <v>4329</v>
      </c>
      <c r="E124" s="832" t="s">
        <v>4330</v>
      </c>
      <c r="F124" s="849"/>
      <c r="G124" s="849"/>
      <c r="H124" s="849"/>
      <c r="I124" s="849"/>
      <c r="J124" s="849">
        <v>1</v>
      </c>
      <c r="K124" s="849">
        <v>23</v>
      </c>
      <c r="L124" s="849">
        <v>1</v>
      </c>
      <c r="M124" s="849">
        <v>23</v>
      </c>
      <c r="N124" s="849"/>
      <c r="O124" s="849"/>
      <c r="P124" s="837"/>
      <c r="Q124" s="850"/>
    </row>
    <row r="125" spans="1:17" ht="14.4" customHeight="1" x14ac:dyDescent="0.3">
      <c r="A125" s="831" t="s">
        <v>4189</v>
      </c>
      <c r="B125" s="832" t="s">
        <v>4190</v>
      </c>
      <c r="C125" s="832" t="s">
        <v>3269</v>
      </c>
      <c r="D125" s="832" t="s">
        <v>4331</v>
      </c>
      <c r="E125" s="832" t="s">
        <v>4332</v>
      </c>
      <c r="F125" s="849">
        <v>1</v>
      </c>
      <c r="G125" s="849">
        <v>132</v>
      </c>
      <c r="H125" s="849"/>
      <c r="I125" s="849">
        <v>132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" customHeight="1" x14ac:dyDescent="0.3">
      <c r="A126" s="831" t="s">
        <v>4189</v>
      </c>
      <c r="B126" s="832" t="s">
        <v>4190</v>
      </c>
      <c r="C126" s="832" t="s">
        <v>3269</v>
      </c>
      <c r="D126" s="832" t="s">
        <v>4333</v>
      </c>
      <c r="E126" s="832" t="s">
        <v>4334</v>
      </c>
      <c r="F126" s="849"/>
      <c r="G126" s="849"/>
      <c r="H126" s="849"/>
      <c r="I126" s="849"/>
      <c r="J126" s="849">
        <v>1</v>
      </c>
      <c r="K126" s="849">
        <v>651</v>
      </c>
      <c r="L126" s="849">
        <v>1</v>
      </c>
      <c r="M126" s="849">
        <v>651</v>
      </c>
      <c r="N126" s="849"/>
      <c r="O126" s="849"/>
      <c r="P126" s="837"/>
      <c r="Q126" s="850"/>
    </row>
    <row r="127" spans="1:17" ht="14.4" customHeight="1" x14ac:dyDescent="0.3">
      <c r="A127" s="831" t="s">
        <v>4189</v>
      </c>
      <c r="B127" s="832" t="s">
        <v>4190</v>
      </c>
      <c r="C127" s="832" t="s">
        <v>3269</v>
      </c>
      <c r="D127" s="832" t="s">
        <v>4335</v>
      </c>
      <c r="E127" s="832" t="s">
        <v>4336</v>
      </c>
      <c r="F127" s="849">
        <v>1</v>
      </c>
      <c r="G127" s="849">
        <v>293</v>
      </c>
      <c r="H127" s="849"/>
      <c r="I127" s="849">
        <v>293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4189</v>
      </c>
      <c r="B128" s="832" t="s">
        <v>4190</v>
      </c>
      <c r="C128" s="832" t="s">
        <v>3269</v>
      </c>
      <c r="D128" s="832" t="s">
        <v>4337</v>
      </c>
      <c r="E128" s="832" t="s">
        <v>4338</v>
      </c>
      <c r="F128" s="849"/>
      <c r="G128" s="849"/>
      <c r="H128" s="849"/>
      <c r="I128" s="849"/>
      <c r="J128" s="849">
        <v>2</v>
      </c>
      <c r="K128" s="849">
        <v>90</v>
      </c>
      <c r="L128" s="849">
        <v>1</v>
      </c>
      <c r="M128" s="849">
        <v>45</v>
      </c>
      <c r="N128" s="849">
        <v>1</v>
      </c>
      <c r="O128" s="849">
        <v>45</v>
      </c>
      <c r="P128" s="837">
        <v>0.5</v>
      </c>
      <c r="Q128" s="850">
        <v>45</v>
      </c>
    </row>
    <row r="129" spans="1:17" ht="14.4" customHeight="1" x14ac:dyDescent="0.3">
      <c r="A129" s="831" t="s">
        <v>4189</v>
      </c>
      <c r="B129" s="832" t="s">
        <v>4190</v>
      </c>
      <c r="C129" s="832" t="s">
        <v>3269</v>
      </c>
      <c r="D129" s="832" t="s">
        <v>4339</v>
      </c>
      <c r="E129" s="832" t="s">
        <v>4340</v>
      </c>
      <c r="F129" s="849"/>
      <c r="G129" s="849"/>
      <c r="H129" s="849"/>
      <c r="I129" s="849"/>
      <c r="J129" s="849">
        <v>4</v>
      </c>
      <c r="K129" s="849">
        <v>532</v>
      </c>
      <c r="L129" s="849">
        <v>1</v>
      </c>
      <c r="M129" s="849">
        <v>133</v>
      </c>
      <c r="N129" s="849">
        <v>3</v>
      </c>
      <c r="O129" s="849">
        <v>399</v>
      </c>
      <c r="P129" s="837">
        <v>0.75</v>
      </c>
      <c r="Q129" s="850">
        <v>133</v>
      </c>
    </row>
    <row r="130" spans="1:17" ht="14.4" customHeight="1" x14ac:dyDescent="0.3">
      <c r="A130" s="831" t="s">
        <v>4189</v>
      </c>
      <c r="B130" s="832" t="s">
        <v>4190</v>
      </c>
      <c r="C130" s="832" t="s">
        <v>3269</v>
      </c>
      <c r="D130" s="832" t="s">
        <v>4341</v>
      </c>
      <c r="E130" s="832" t="s">
        <v>4342</v>
      </c>
      <c r="F130" s="849"/>
      <c r="G130" s="849"/>
      <c r="H130" s="849"/>
      <c r="I130" s="849"/>
      <c r="J130" s="849">
        <v>174</v>
      </c>
      <c r="K130" s="849">
        <v>6438</v>
      </c>
      <c r="L130" s="849">
        <v>1</v>
      </c>
      <c r="M130" s="849">
        <v>37</v>
      </c>
      <c r="N130" s="849">
        <v>214</v>
      </c>
      <c r="O130" s="849">
        <v>7918</v>
      </c>
      <c r="P130" s="837">
        <v>1.2298850574712643</v>
      </c>
      <c r="Q130" s="850">
        <v>37</v>
      </c>
    </row>
    <row r="131" spans="1:17" ht="14.4" customHeight="1" x14ac:dyDescent="0.3">
      <c r="A131" s="831" t="s">
        <v>4189</v>
      </c>
      <c r="B131" s="832" t="s">
        <v>4190</v>
      </c>
      <c r="C131" s="832" t="s">
        <v>3269</v>
      </c>
      <c r="D131" s="832" t="s">
        <v>4343</v>
      </c>
      <c r="E131" s="832" t="s">
        <v>4344</v>
      </c>
      <c r="F131" s="849"/>
      <c r="G131" s="849"/>
      <c r="H131" s="849"/>
      <c r="I131" s="849"/>
      <c r="J131" s="849"/>
      <c r="K131" s="849"/>
      <c r="L131" s="849"/>
      <c r="M131" s="849"/>
      <c r="N131" s="849">
        <v>10</v>
      </c>
      <c r="O131" s="849">
        <v>930</v>
      </c>
      <c r="P131" s="837"/>
      <c r="Q131" s="850">
        <v>93</v>
      </c>
    </row>
    <row r="132" spans="1:17" ht="14.4" customHeight="1" x14ac:dyDescent="0.3">
      <c r="A132" s="831" t="s">
        <v>4345</v>
      </c>
      <c r="B132" s="832" t="s">
        <v>4346</v>
      </c>
      <c r="C132" s="832" t="s">
        <v>3404</v>
      </c>
      <c r="D132" s="832" t="s">
        <v>4347</v>
      </c>
      <c r="E132" s="832" t="s">
        <v>4348</v>
      </c>
      <c r="F132" s="849">
        <v>1.37</v>
      </c>
      <c r="G132" s="849">
        <v>3603.09</v>
      </c>
      <c r="H132" s="849">
        <v>1.9858519163571027</v>
      </c>
      <c r="I132" s="849">
        <v>2629.992700729927</v>
      </c>
      <c r="J132" s="849">
        <v>0.67</v>
      </c>
      <c r="K132" s="849">
        <v>1814.38</v>
      </c>
      <c r="L132" s="849">
        <v>1</v>
      </c>
      <c r="M132" s="849">
        <v>2708.0298507462685</v>
      </c>
      <c r="N132" s="849">
        <v>0.34</v>
      </c>
      <c r="O132" s="849">
        <v>880.78</v>
      </c>
      <c r="P132" s="837">
        <v>0.48544406353685554</v>
      </c>
      <c r="Q132" s="850">
        <v>2590.5294117647054</v>
      </c>
    </row>
    <row r="133" spans="1:17" ht="14.4" customHeight="1" x14ac:dyDescent="0.3">
      <c r="A133" s="831" t="s">
        <v>4345</v>
      </c>
      <c r="B133" s="832" t="s">
        <v>4346</v>
      </c>
      <c r="C133" s="832" t="s">
        <v>3404</v>
      </c>
      <c r="D133" s="832" t="s">
        <v>4349</v>
      </c>
      <c r="E133" s="832" t="s">
        <v>4103</v>
      </c>
      <c r="F133" s="849">
        <v>3.9</v>
      </c>
      <c r="G133" s="849">
        <v>3710.2</v>
      </c>
      <c r="H133" s="849">
        <v>1.3187133463657366</v>
      </c>
      <c r="I133" s="849">
        <v>951.33333333333326</v>
      </c>
      <c r="J133" s="849">
        <v>2.8000000000000003</v>
      </c>
      <c r="K133" s="849">
        <v>2813.5</v>
      </c>
      <c r="L133" s="849">
        <v>1</v>
      </c>
      <c r="M133" s="849">
        <v>1004.8214285714284</v>
      </c>
      <c r="N133" s="849">
        <v>1.9</v>
      </c>
      <c r="O133" s="849">
        <v>1909.1599999999999</v>
      </c>
      <c r="P133" s="837">
        <v>0.6785711746934423</v>
      </c>
      <c r="Q133" s="850">
        <v>1004.8210526315789</v>
      </c>
    </row>
    <row r="134" spans="1:17" ht="14.4" customHeight="1" x14ac:dyDescent="0.3">
      <c r="A134" s="831" t="s">
        <v>4345</v>
      </c>
      <c r="B134" s="832" t="s">
        <v>4346</v>
      </c>
      <c r="C134" s="832" t="s">
        <v>3404</v>
      </c>
      <c r="D134" s="832" t="s">
        <v>4350</v>
      </c>
      <c r="E134" s="832" t="s">
        <v>4351</v>
      </c>
      <c r="F134" s="849">
        <v>0.15</v>
      </c>
      <c r="G134" s="849">
        <v>1483.18</v>
      </c>
      <c r="H134" s="849"/>
      <c r="I134" s="849">
        <v>9887.8666666666668</v>
      </c>
      <c r="J134" s="849"/>
      <c r="K134" s="849"/>
      <c r="L134" s="849"/>
      <c r="M134" s="849"/>
      <c r="N134" s="849">
        <v>0.45</v>
      </c>
      <c r="O134" s="849">
        <v>4449.54</v>
      </c>
      <c r="P134" s="837"/>
      <c r="Q134" s="850">
        <v>9887.8666666666668</v>
      </c>
    </row>
    <row r="135" spans="1:17" ht="14.4" customHeight="1" x14ac:dyDescent="0.3">
      <c r="A135" s="831" t="s">
        <v>4345</v>
      </c>
      <c r="B135" s="832" t="s">
        <v>4346</v>
      </c>
      <c r="C135" s="832" t="s">
        <v>3404</v>
      </c>
      <c r="D135" s="832" t="s">
        <v>4352</v>
      </c>
      <c r="E135" s="832" t="s">
        <v>4353</v>
      </c>
      <c r="F135" s="849"/>
      <c r="G135" s="849"/>
      <c r="H135" s="849"/>
      <c r="I135" s="849"/>
      <c r="J135" s="849">
        <v>1</v>
      </c>
      <c r="K135" s="849">
        <v>843.46</v>
      </c>
      <c r="L135" s="849">
        <v>1</v>
      </c>
      <c r="M135" s="849">
        <v>843.46</v>
      </c>
      <c r="N135" s="849">
        <v>1</v>
      </c>
      <c r="O135" s="849">
        <v>843.46</v>
      </c>
      <c r="P135" s="837">
        <v>1</v>
      </c>
      <c r="Q135" s="850">
        <v>843.46</v>
      </c>
    </row>
    <row r="136" spans="1:17" ht="14.4" customHeight="1" x14ac:dyDescent="0.3">
      <c r="A136" s="831" t="s">
        <v>4345</v>
      </c>
      <c r="B136" s="832" t="s">
        <v>4346</v>
      </c>
      <c r="C136" s="832" t="s">
        <v>3404</v>
      </c>
      <c r="D136" s="832" t="s">
        <v>4104</v>
      </c>
      <c r="E136" s="832" t="s">
        <v>4105</v>
      </c>
      <c r="F136" s="849">
        <v>0.06</v>
      </c>
      <c r="G136" s="849">
        <v>531.24</v>
      </c>
      <c r="H136" s="849">
        <v>0.36505569566322849</v>
      </c>
      <c r="I136" s="849">
        <v>8854</v>
      </c>
      <c r="J136" s="849">
        <v>0.16</v>
      </c>
      <c r="K136" s="849">
        <v>1455.23</v>
      </c>
      <c r="L136" s="849">
        <v>1</v>
      </c>
      <c r="M136" s="849">
        <v>9095.1875</v>
      </c>
      <c r="N136" s="849">
        <v>0.15000000000000002</v>
      </c>
      <c r="O136" s="849">
        <v>1364.27</v>
      </c>
      <c r="P136" s="837">
        <v>0.93749441669014522</v>
      </c>
      <c r="Q136" s="850">
        <v>9095.1333333333314</v>
      </c>
    </row>
    <row r="137" spans="1:17" ht="14.4" customHeight="1" x14ac:dyDescent="0.3">
      <c r="A137" s="831" t="s">
        <v>4345</v>
      </c>
      <c r="B137" s="832" t="s">
        <v>4346</v>
      </c>
      <c r="C137" s="832" t="s">
        <v>3404</v>
      </c>
      <c r="D137" s="832" t="s">
        <v>4106</v>
      </c>
      <c r="E137" s="832" t="s">
        <v>4105</v>
      </c>
      <c r="F137" s="849">
        <v>4.4000000000000004</v>
      </c>
      <c r="G137" s="849">
        <v>7791.52</v>
      </c>
      <c r="H137" s="849">
        <v>1.115351195511981</v>
      </c>
      <c r="I137" s="849">
        <v>1770.8</v>
      </c>
      <c r="J137" s="849">
        <v>3.9</v>
      </c>
      <c r="K137" s="849">
        <v>6985.7099999999991</v>
      </c>
      <c r="L137" s="849">
        <v>1</v>
      </c>
      <c r="M137" s="849">
        <v>1791.207692307692</v>
      </c>
      <c r="N137" s="849">
        <v>1.1000000000000001</v>
      </c>
      <c r="O137" s="849">
        <v>2000.94</v>
      </c>
      <c r="P137" s="837">
        <v>0.28643330456030958</v>
      </c>
      <c r="Q137" s="850">
        <v>1819.0363636363636</v>
      </c>
    </row>
    <row r="138" spans="1:17" ht="14.4" customHeight="1" x14ac:dyDescent="0.3">
      <c r="A138" s="831" t="s">
        <v>4345</v>
      </c>
      <c r="B138" s="832" t="s">
        <v>4346</v>
      </c>
      <c r="C138" s="832" t="s">
        <v>3404</v>
      </c>
      <c r="D138" s="832" t="s">
        <v>4354</v>
      </c>
      <c r="E138" s="832" t="s">
        <v>4355</v>
      </c>
      <c r="F138" s="849"/>
      <c r="G138" s="849"/>
      <c r="H138" s="849"/>
      <c r="I138" s="849"/>
      <c r="J138" s="849"/>
      <c r="K138" s="849"/>
      <c r="L138" s="849"/>
      <c r="M138" s="849"/>
      <c r="N138" s="849">
        <v>0.15</v>
      </c>
      <c r="O138" s="849">
        <v>77.64</v>
      </c>
      <c r="P138" s="837"/>
      <c r="Q138" s="850">
        <v>517.6</v>
      </c>
    </row>
    <row r="139" spans="1:17" ht="14.4" customHeight="1" x14ac:dyDescent="0.3">
      <c r="A139" s="831" t="s">
        <v>4345</v>
      </c>
      <c r="B139" s="832" t="s">
        <v>4346</v>
      </c>
      <c r="C139" s="832" t="s">
        <v>3404</v>
      </c>
      <c r="D139" s="832" t="s">
        <v>4356</v>
      </c>
      <c r="E139" s="832" t="s">
        <v>4105</v>
      </c>
      <c r="F139" s="849">
        <v>0.27</v>
      </c>
      <c r="G139" s="849">
        <v>7366.5300000000007</v>
      </c>
      <c r="H139" s="849">
        <v>1.1915651795549504</v>
      </c>
      <c r="I139" s="849">
        <v>27283.444444444445</v>
      </c>
      <c r="J139" s="849">
        <v>0.21</v>
      </c>
      <c r="K139" s="849">
        <v>6182.23</v>
      </c>
      <c r="L139" s="849">
        <v>1</v>
      </c>
      <c r="M139" s="849">
        <v>29439.190476190473</v>
      </c>
      <c r="N139" s="849">
        <v>0.16</v>
      </c>
      <c r="O139" s="849">
        <v>4583.96</v>
      </c>
      <c r="P139" s="837">
        <v>0.74147354595348292</v>
      </c>
      <c r="Q139" s="850">
        <v>28649.75</v>
      </c>
    </row>
    <row r="140" spans="1:17" ht="14.4" customHeight="1" x14ac:dyDescent="0.3">
      <c r="A140" s="831" t="s">
        <v>4345</v>
      </c>
      <c r="B140" s="832" t="s">
        <v>4346</v>
      </c>
      <c r="C140" s="832" t="s">
        <v>3587</v>
      </c>
      <c r="D140" s="832" t="s">
        <v>4357</v>
      </c>
      <c r="E140" s="832" t="s">
        <v>4358</v>
      </c>
      <c r="F140" s="849"/>
      <c r="G140" s="849"/>
      <c r="H140" s="849"/>
      <c r="I140" s="849"/>
      <c r="J140" s="849"/>
      <c r="K140" s="849"/>
      <c r="L140" s="849"/>
      <c r="M140" s="849"/>
      <c r="N140" s="849">
        <v>1</v>
      </c>
      <c r="O140" s="849">
        <v>589.59</v>
      </c>
      <c r="P140" s="837"/>
      <c r="Q140" s="850">
        <v>589.59</v>
      </c>
    </row>
    <row r="141" spans="1:17" ht="14.4" customHeight="1" x14ac:dyDescent="0.3">
      <c r="A141" s="831" t="s">
        <v>4345</v>
      </c>
      <c r="B141" s="832" t="s">
        <v>4346</v>
      </c>
      <c r="C141" s="832" t="s">
        <v>3587</v>
      </c>
      <c r="D141" s="832" t="s">
        <v>4359</v>
      </c>
      <c r="E141" s="832" t="s">
        <v>4360</v>
      </c>
      <c r="F141" s="849"/>
      <c r="G141" s="849"/>
      <c r="H141" s="849"/>
      <c r="I141" s="849"/>
      <c r="J141" s="849"/>
      <c r="K141" s="849"/>
      <c r="L141" s="849"/>
      <c r="M141" s="849"/>
      <c r="N141" s="849">
        <v>1</v>
      </c>
      <c r="O141" s="849">
        <v>972.32</v>
      </c>
      <c r="P141" s="837"/>
      <c r="Q141" s="850">
        <v>972.32</v>
      </c>
    </row>
    <row r="142" spans="1:17" ht="14.4" customHeight="1" x14ac:dyDescent="0.3">
      <c r="A142" s="831" t="s">
        <v>4345</v>
      </c>
      <c r="B142" s="832" t="s">
        <v>4346</v>
      </c>
      <c r="C142" s="832" t="s">
        <v>3587</v>
      </c>
      <c r="D142" s="832" t="s">
        <v>4361</v>
      </c>
      <c r="E142" s="832" t="s">
        <v>4362</v>
      </c>
      <c r="F142" s="849"/>
      <c r="G142" s="849"/>
      <c r="H142" s="849"/>
      <c r="I142" s="849"/>
      <c r="J142" s="849"/>
      <c r="K142" s="849"/>
      <c r="L142" s="849"/>
      <c r="M142" s="849"/>
      <c r="N142" s="849">
        <v>1</v>
      </c>
      <c r="O142" s="849">
        <v>3003.38</v>
      </c>
      <c r="P142" s="837"/>
      <c r="Q142" s="850">
        <v>3003.38</v>
      </c>
    </row>
    <row r="143" spans="1:17" ht="14.4" customHeight="1" x14ac:dyDescent="0.3">
      <c r="A143" s="831" t="s">
        <v>4345</v>
      </c>
      <c r="B143" s="832" t="s">
        <v>4346</v>
      </c>
      <c r="C143" s="832" t="s">
        <v>3587</v>
      </c>
      <c r="D143" s="832" t="s">
        <v>4363</v>
      </c>
      <c r="E143" s="832" t="s">
        <v>4364</v>
      </c>
      <c r="F143" s="849"/>
      <c r="G143" s="849"/>
      <c r="H143" s="849"/>
      <c r="I143" s="849"/>
      <c r="J143" s="849">
        <v>1</v>
      </c>
      <c r="K143" s="849">
        <v>1841.62</v>
      </c>
      <c r="L143" s="849">
        <v>1</v>
      </c>
      <c r="M143" s="849">
        <v>1841.62</v>
      </c>
      <c r="N143" s="849"/>
      <c r="O143" s="849"/>
      <c r="P143" s="837"/>
      <c r="Q143" s="850"/>
    </row>
    <row r="144" spans="1:17" ht="14.4" customHeight="1" x14ac:dyDescent="0.3">
      <c r="A144" s="831" t="s">
        <v>4345</v>
      </c>
      <c r="B144" s="832" t="s">
        <v>4346</v>
      </c>
      <c r="C144" s="832" t="s">
        <v>3587</v>
      </c>
      <c r="D144" s="832" t="s">
        <v>4365</v>
      </c>
      <c r="E144" s="832" t="s">
        <v>4366</v>
      </c>
      <c r="F144" s="849"/>
      <c r="G144" s="849"/>
      <c r="H144" s="849"/>
      <c r="I144" s="849"/>
      <c r="J144" s="849"/>
      <c r="K144" s="849"/>
      <c r="L144" s="849"/>
      <c r="M144" s="849"/>
      <c r="N144" s="849">
        <v>1</v>
      </c>
      <c r="O144" s="849">
        <v>310</v>
      </c>
      <c r="P144" s="837"/>
      <c r="Q144" s="850">
        <v>310</v>
      </c>
    </row>
    <row r="145" spans="1:17" ht="14.4" customHeight="1" x14ac:dyDescent="0.3">
      <c r="A145" s="831" t="s">
        <v>4345</v>
      </c>
      <c r="B145" s="832" t="s">
        <v>4346</v>
      </c>
      <c r="C145" s="832" t="s">
        <v>3269</v>
      </c>
      <c r="D145" s="832" t="s">
        <v>4367</v>
      </c>
      <c r="E145" s="832" t="s">
        <v>4368</v>
      </c>
      <c r="F145" s="849">
        <v>67</v>
      </c>
      <c r="G145" s="849">
        <v>13869</v>
      </c>
      <c r="H145" s="849">
        <v>1.3565140845070423</v>
      </c>
      <c r="I145" s="849">
        <v>207</v>
      </c>
      <c r="J145" s="849">
        <v>48</v>
      </c>
      <c r="K145" s="849">
        <v>10224</v>
      </c>
      <c r="L145" s="849">
        <v>1</v>
      </c>
      <c r="M145" s="849">
        <v>213</v>
      </c>
      <c r="N145" s="849">
        <v>44</v>
      </c>
      <c r="O145" s="849">
        <v>9372</v>
      </c>
      <c r="P145" s="837">
        <v>0.91666666666666663</v>
      </c>
      <c r="Q145" s="850">
        <v>213</v>
      </c>
    </row>
    <row r="146" spans="1:17" ht="14.4" customHeight="1" x14ac:dyDescent="0.3">
      <c r="A146" s="831" t="s">
        <v>4345</v>
      </c>
      <c r="B146" s="832" t="s">
        <v>4346</v>
      </c>
      <c r="C146" s="832" t="s">
        <v>3269</v>
      </c>
      <c r="D146" s="832" t="s">
        <v>4369</v>
      </c>
      <c r="E146" s="832" t="s">
        <v>4370</v>
      </c>
      <c r="F146" s="849">
        <v>3</v>
      </c>
      <c r="G146" s="849">
        <v>453</v>
      </c>
      <c r="H146" s="849">
        <v>0.58451612903225802</v>
      </c>
      <c r="I146" s="849">
        <v>151</v>
      </c>
      <c r="J146" s="849">
        <v>5</v>
      </c>
      <c r="K146" s="849">
        <v>775</v>
      </c>
      <c r="L146" s="849">
        <v>1</v>
      </c>
      <c r="M146" s="849">
        <v>155</v>
      </c>
      <c r="N146" s="849">
        <v>1</v>
      </c>
      <c r="O146" s="849">
        <v>155</v>
      </c>
      <c r="P146" s="837">
        <v>0.2</v>
      </c>
      <c r="Q146" s="850">
        <v>155</v>
      </c>
    </row>
    <row r="147" spans="1:17" ht="14.4" customHeight="1" x14ac:dyDescent="0.3">
      <c r="A147" s="831" t="s">
        <v>4345</v>
      </c>
      <c r="B147" s="832" t="s">
        <v>4346</v>
      </c>
      <c r="C147" s="832" t="s">
        <v>3269</v>
      </c>
      <c r="D147" s="832" t="s">
        <v>4371</v>
      </c>
      <c r="E147" s="832" t="s">
        <v>4372</v>
      </c>
      <c r="F147" s="849">
        <v>2</v>
      </c>
      <c r="G147" s="849">
        <v>366</v>
      </c>
      <c r="H147" s="849">
        <v>0.65240641711229952</v>
      </c>
      <c r="I147" s="849">
        <v>183</v>
      </c>
      <c r="J147" s="849">
        <v>3</v>
      </c>
      <c r="K147" s="849">
        <v>561</v>
      </c>
      <c r="L147" s="849">
        <v>1</v>
      </c>
      <c r="M147" s="849">
        <v>187</v>
      </c>
      <c r="N147" s="849">
        <v>4</v>
      </c>
      <c r="O147" s="849">
        <v>748</v>
      </c>
      <c r="P147" s="837">
        <v>1.3333333333333333</v>
      </c>
      <c r="Q147" s="850">
        <v>187</v>
      </c>
    </row>
    <row r="148" spans="1:17" ht="14.4" customHeight="1" x14ac:dyDescent="0.3">
      <c r="A148" s="831" t="s">
        <v>4345</v>
      </c>
      <c r="B148" s="832" t="s">
        <v>4346</v>
      </c>
      <c r="C148" s="832" t="s">
        <v>3269</v>
      </c>
      <c r="D148" s="832" t="s">
        <v>4373</v>
      </c>
      <c r="E148" s="832" t="s">
        <v>4374</v>
      </c>
      <c r="F148" s="849">
        <v>1</v>
      </c>
      <c r="G148" s="849">
        <v>125</v>
      </c>
      <c r="H148" s="849">
        <v>0.9765625</v>
      </c>
      <c r="I148" s="849">
        <v>125</v>
      </c>
      <c r="J148" s="849">
        <v>1</v>
      </c>
      <c r="K148" s="849">
        <v>128</v>
      </c>
      <c r="L148" s="849">
        <v>1</v>
      </c>
      <c r="M148" s="849">
        <v>128</v>
      </c>
      <c r="N148" s="849">
        <v>3</v>
      </c>
      <c r="O148" s="849">
        <v>384</v>
      </c>
      <c r="P148" s="837">
        <v>3</v>
      </c>
      <c r="Q148" s="850">
        <v>128</v>
      </c>
    </row>
    <row r="149" spans="1:17" ht="14.4" customHeight="1" x14ac:dyDescent="0.3">
      <c r="A149" s="831" t="s">
        <v>4345</v>
      </c>
      <c r="B149" s="832" t="s">
        <v>4346</v>
      </c>
      <c r="C149" s="832" t="s">
        <v>3269</v>
      </c>
      <c r="D149" s="832" t="s">
        <v>4375</v>
      </c>
      <c r="E149" s="832" t="s">
        <v>4376</v>
      </c>
      <c r="F149" s="849">
        <v>10</v>
      </c>
      <c r="G149" s="849">
        <v>2190</v>
      </c>
      <c r="H149" s="849">
        <v>0.57768398839356372</v>
      </c>
      <c r="I149" s="849">
        <v>219</v>
      </c>
      <c r="J149" s="849">
        <v>17</v>
      </c>
      <c r="K149" s="849">
        <v>3791</v>
      </c>
      <c r="L149" s="849">
        <v>1</v>
      </c>
      <c r="M149" s="849">
        <v>223</v>
      </c>
      <c r="N149" s="849">
        <v>9</v>
      </c>
      <c r="O149" s="849">
        <v>2007</v>
      </c>
      <c r="P149" s="837">
        <v>0.52941176470588236</v>
      </c>
      <c r="Q149" s="850">
        <v>223</v>
      </c>
    </row>
    <row r="150" spans="1:17" ht="14.4" customHeight="1" x14ac:dyDescent="0.3">
      <c r="A150" s="831" t="s">
        <v>4345</v>
      </c>
      <c r="B150" s="832" t="s">
        <v>4346</v>
      </c>
      <c r="C150" s="832" t="s">
        <v>3269</v>
      </c>
      <c r="D150" s="832" t="s">
        <v>4377</v>
      </c>
      <c r="E150" s="832" t="s">
        <v>4378</v>
      </c>
      <c r="F150" s="849">
        <v>2</v>
      </c>
      <c r="G150" s="849">
        <v>438</v>
      </c>
      <c r="H150" s="849">
        <v>0.6547085201793722</v>
      </c>
      <c r="I150" s="849">
        <v>219</v>
      </c>
      <c r="J150" s="849">
        <v>3</v>
      </c>
      <c r="K150" s="849">
        <v>669</v>
      </c>
      <c r="L150" s="849">
        <v>1</v>
      </c>
      <c r="M150" s="849">
        <v>223</v>
      </c>
      <c r="N150" s="849">
        <v>1</v>
      </c>
      <c r="O150" s="849">
        <v>223</v>
      </c>
      <c r="P150" s="837">
        <v>0.33333333333333331</v>
      </c>
      <c r="Q150" s="850">
        <v>223</v>
      </c>
    </row>
    <row r="151" spans="1:17" ht="14.4" customHeight="1" x14ac:dyDescent="0.3">
      <c r="A151" s="831" t="s">
        <v>4345</v>
      </c>
      <c r="B151" s="832" t="s">
        <v>4346</v>
      </c>
      <c r="C151" s="832" t="s">
        <v>3269</v>
      </c>
      <c r="D151" s="832" t="s">
        <v>4379</v>
      </c>
      <c r="E151" s="832" t="s">
        <v>4380</v>
      </c>
      <c r="F151" s="849">
        <v>4</v>
      </c>
      <c r="G151" s="849">
        <v>884</v>
      </c>
      <c r="H151" s="849"/>
      <c r="I151" s="849">
        <v>221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" customHeight="1" x14ac:dyDescent="0.3">
      <c r="A152" s="831" t="s">
        <v>4345</v>
      </c>
      <c r="B152" s="832" t="s">
        <v>4346</v>
      </c>
      <c r="C152" s="832" t="s">
        <v>3269</v>
      </c>
      <c r="D152" s="832" t="s">
        <v>4381</v>
      </c>
      <c r="E152" s="832" t="s">
        <v>4382</v>
      </c>
      <c r="F152" s="849"/>
      <c r="G152" s="849"/>
      <c r="H152" s="849"/>
      <c r="I152" s="849"/>
      <c r="J152" s="849"/>
      <c r="K152" s="849"/>
      <c r="L152" s="849"/>
      <c r="M152" s="849"/>
      <c r="N152" s="849">
        <v>1</v>
      </c>
      <c r="O152" s="849">
        <v>626</v>
      </c>
      <c r="P152" s="837"/>
      <c r="Q152" s="850">
        <v>626</v>
      </c>
    </row>
    <row r="153" spans="1:17" ht="14.4" customHeight="1" x14ac:dyDescent="0.3">
      <c r="A153" s="831" t="s">
        <v>4345</v>
      </c>
      <c r="B153" s="832" t="s">
        <v>4346</v>
      </c>
      <c r="C153" s="832" t="s">
        <v>3269</v>
      </c>
      <c r="D153" s="832" t="s">
        <v>4383</v>
      </c>
      <c r="E153" s="832" t="s">
        <v>4384</v>
      </c>
      <c r="F153" s="849"/>
      <c r="G153" s="849"/>
      <c r="H153" s="849"/>
      <c r="I153" s="849"/>
      <c r="J153" s="849">
        <v>1</v>
      </c>
      <c r="K153" s="849">
        <v>265</v>
      </c>
      <c r="L153" s="849">
        <v>1</v>
      </c>
      <c r="M153" s="849">
        <v>265</v>
      </c>
      <c r="N153" s="849"/>
      <c r="O153" s="849"/>
      <c r="P153" s="837"/>
      <c r="Q153" s="850"/>
    </row>
    <row r="154" spans="1:17" ht="14.4" customHeight="1" x14ac:dyDescent="0.3">
      <c r="A154" s="831" t="s">
        <v>4345</v>
      </c>
      <c r="B154" s="832" t="s">
        <v>4346</v>
      </c>
      <c r="C154" s="832" t="s">
        <v>3269</v>
      </c>
      <c r="D154" s="832" t="s">
        <v>4385</v>
      </c>
      <c r="E154" s="832" t="s">
        <v>4386</v>
      </c>
      <c r="F154" s="849">
        <v>2</v>
      </c>
      <c r="G154" s="849">
        <v>660</v>
      </c>
      <c r="H154" s="849">
        <v>0.63037249283667618</v>
      </c>
      <c r="I154" s="849">
        <v>330</v>
      </c>
      <c r="J154" s="849">
        <v>3</v>
      </c>
      <c r="K154" s="849">
        <v>1047</v>
      </c>
      <c r="L154" s="849">
        <v>1</v>
      </c>
      <c r="M154" s="849">
        <v>349</v>
      </c>
      <c r="N154" s="849"/>
      <c r="O154" s="849"/>
      <c r="P154" s="837"/>
      <c r="Q154" s="850"/>
    </row>
    <row r="155" spans="1:17" ht="14.4" customHeight="1" x14ac:dyDescent="0.3">
      <c r="A155" s="831" t="s">
        <v>4345</v>
      </c>
      <c r="B155" s="832" t="s">
        <v>4346</v>
      </c>
      <c r="C155" s="832" t="s">
        <v>3269</v>
      </c>
      <c r="D155" s="832" t="s">
        <v>4387</v>
      </c>
      <c r="E155" s="832" t="s">
        <v>4388</v>
      </c>
      <c r="F155" s="849">
        <v>1</v>
      </c>
      <c r="G155" s="849">
        <v>279</v>
      </c>
      <c r="H155" s="849"/>
      <c r="I155" s="849">
        <v>279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x14ac:dyDescent="0.3">
      <c r="A156" s="831" t="s">
        <v>4345</v>
      </c>
      <c r="B156" s="832" t="s">
        <v>4346</v>
      </c>
      <c r="C156" s="832" t="s">
        <v>3269</v>
      </c>
      <c r="D156" s="832" t="s">
        <v>4389</v>
      </c>
      <c r="E156" s="832" t="s">
        <v>4390</v>
      </c>
      <c r="F156" s="849"/>
      <c r="G156" s="849"/>
      <c r="H156" s="849"/>
      <c r="I156" s="849"/>
      <c r="J156" s="849"/>
      <c r="K156" s="849"/>
      <c r="L156" s="849"/>
      <c r="M156" s="849"/>
      <c r="N156" s="849">
        <v>2</v>
      </c>
      <c r="O156" s="849">
        <v>7720</v>
      </c>
      <c r="P156" s="837"/>
      <c r="Q156" s="850">
        <v>3860</v>
      </c>
    </row>
    <row r="157" spans="1:17" ht="14.4" customHeight="1" x14ac:dyDescent="0.3">
      <c r="A157" s="831" t="s">
        <v>4345</v>
      </c>
      <c r="B157" s="832" t="s">
        <v>4346</v>
      </c>
      <c r="C157" s="832" t="s">
        <v>3269</v>
      </c>
      <c r="D157" s="832" t="s">
        <v>4391</v>
      </c>
      <c r="E157" s="832" t="s">
        <v>4392</v>
      </c>
      <c r="F157" s="849">
        <v>1</v>
      </c>
      <c r="G157" s="849">
        <v>1046</v>
      </c>
      <c r="H157" s="849"/>
      <c r="I157" s="849">
        <v>1046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" customHeight="1" x14ac:dyDescent="0.3">
      <c r="A158" s="831" t="s">
        <v>4345</v>
      </c>
      <c r="B158" s="832" t="s">
        <v>4346</v>
      </c>
      <c r="C158" s="832" t="s">
        <v>3269</v>
      </c>
      <c r="D158" s="832" t="s">
        <v>4393</v>
      </c>
      <c r="E158" s="832" t="s">
        <v>4394</v>
      </c>
      <c r="F158" s="849">
        <v>1</v>
      </c>
      <c r="G158" s="849">
        <v>1281</v>
      </c>
      <c r="H158" s="849"/>
      <c r="I158" s="849">
        <v>1281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4345</v>
      </c>
      <c r="B159" s="832" t="s">
        <v>4346</v>
      </c>
      <c r="C159" s="832" t="s">
        <v>3269</v>
      </c>
      <c r="D159" s="832" t="s">
        <v>4395</v>
      </c>
      <c r="E159" s="832" t="s">
        <v>4396</v>
      </c>
      <c r="F159" s="849">
        <v>8</v>
      </c>
      <c r="G159" s="849">
        <v>40608</v>
      </c>
      <c r="H159" s="849">
        <v>1.574869109947644</v>
      </c>
      <c r="I159" s="849">
        <v>5076</v>
      </c>
      <c r="J159" s="849">
        <v>5</v>
      </c>
      <c r="K159" s="849">
        <v>25785</v>
      </c>
      <c r="L159" s="849">
        <v>1</v>
      </c>
      <c r="M159" s="849">
        <v>5157</v>
      </c>
      <c r="N159" s="849">
        <v>2</v>
      </c>
      <c r="O159" s="849">
        <v>10314</v>
      </c>
      <c r="P159" s="837">
        <v>0.4</v>
      </c>
      <c r="Q159" s="850">
        <v>5157</v>
      </c>
    </row>
    <row r="160" spans="1:17" ht="14.4" customHeight="1" x14ac:dyDescent="0.3">
      <c r="A160" s="831" t="s">
        <v>4345</v>
      </c>
      <c r="B160" s="832" t="s">
        <v>4346</v>
      </c>
      <c r="C160" s="832" t="s">
        <v>3269</v>
      </c>
      <c r="D160" s="832" t="s">
        <v>4397</v>
      </c>
      <c r="E160" s="832" t="s">
        <v>4398</v>
      </c>
      <c r="F160" s="849">
        <v>1</v>
      </c>
      <c r="G160" s="849">
        <v>5516</v>
      </c>
      <c r="H160" s="849"/>
      <c r="I160" s="849">
        <v>5516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4345</v>
      </c>
      <c r="B161" s="832" t="s">
        <v>4346</v>
      </c>
      <c r="C161" s="832" t="s">
        <v>3269</v>
      </c>
      <c r="D161" s="832" t="s">
        <v>4399</v>
      </c>
      <c r="E161" s="832" t="s">
        <v>4400</v>
      </c>
      <c r="F161" s="849">
        <v>1</v>
      </c>
      <c r="G161" s="849">
        <v>752</v>
      </c>
      <c r="H161" s="849"/>
      <c r="I161" s="849">
        <v>752</v>
      </c>
      <c r="J161" s="849"/>
      <c r="K161" s="849"/>
      <c r="L161" s="849"/>
      <c r="M161" s="849"/>
      <c r="N161" s="849">
        <v>1</v>
      </c>
      <c r="O161" s="849">
        <v>801</v>
      </c>
      <c r="P161" s="837"/>
      <c r="Q161" s="850">
        <v>801</v>
      </c>
    </row>
    <row r="162" spans="1:17" ht="14.4" customHeight="1" x14ac:dyDescent="0.3">
      <c r="A162" s="831" t="s">
        <v>4345</v>
      </c>
      <c r="B162" s="832" t="s">
        <v>4346</v>
      </c>
      <c r="C162" s="832" t="s">
        <v>3269</v>
      </c>
      <c r="D162" s="832" t="s">
        <v>4401</v>
      </c>
      <c r="E162" s="832" t="s">
        <v>4402</v>
      </c>
      <c r="F162" s="849">
        <v>73</v>
      </c>
      <c r="G162" s="849">
        <v>12775</v>
      </c>
      <c r="H162" s="849">
        <v>1.127736581920904</v>
      </c>
      <c r="I162" s="849">
        <v>175</v>
      </c>
      <c r="J162" s="849">
        <v>64</v>
      </c>
      <c r="K162" s="849">
        <v>11328</v>
      </c>
      <c r="L162" s="849">
        <v>1</v>
      </c>
      <c r="M162" s="849">
        <v>177</v>
      </c>
      <c r="N162" s="849">
        <v>64</v>
      </c>
      <c r="O162" s="849">
        <v>11328</v>
      </c>
      <c r="P162" s="837">
        <v>1</v>
      </c>
      <c r="Q162" s="850">
        <v>177</v>
      </c>
    </row>
    <row r="163" spans="1:17" ht="14.4" customHeight="1" x14ac:dyDescent="0.3">
      <c r="A163" s="831" t="s">
        <v>4345</v>
      </c>
      <c r="B163" s="832" t="s">
        <v>4346</v>
      </c>
      <c r="C163" s="832" t="s">
        <v>3269</v>
      </c>
      <c r="D163" s="832" t="s">
        <v>4403</v>
      </c>
      <c r="E163" s="832" t="s">
        <v>4404</v>
      </c>
      <c r="F163" s="849">
        <v>34</v>
      </c>
      <c r="G163" s="849">
        <v>68034</v>
      </c>
      <c r="H163" s="849">
        <v>1.2776817908653846</v>
      </c>
      <c r="I163" s="849">
        <v>2001</v>
      </c>
      <c r="J163" s="849">
        <v>26</v>
      </c>
      <c r="K163" s="849">
        <v>53248</v>
      </c>
      <c r="L163" s="849">
        <v>1</v>
      </c>
      <c r="M163" s="849">
        <v>2048</v>
      </c>
      <c r="N163" s="849">
        <v>22</v>
      </c>
      <c r="O163" s="849">
        <v>45078</v>
      </c>
      <c r="P163" s="837">
        <v>0.84656700721153844</v>
      </c>
      <c r="Q163" s="850">
        <v>2049</v>
      </c>
    </row>
    <row r="164" spans="1:17" ht="14.4" customHeight="1" x14ac:dyDescent="0.3">
      <c r="A164" s="831" t="s">
        <v>4345</v>
      </c>
      <c r="B164" s="832" t="s">
        <v>4346</v>
      </c>
      <c r="C164" s="832" t="s">
        <v>3269</v>
      </c>
      <c r="D164" s="832" t="s">
        <v>4405</v>
      </c>
      <c r="E164" s="832" t="s">
        <v>4406</v>
      </c>
      <c r="F164" s="849">
        <v>4</v>
      </c>
      <c r="G164" s="849">
        <v>10784</v>
      </c>
      <c r="H164" s="849">
        <v>1.9707602339181287</v>
      </c>
      <c r="I164" s="849">
        <v>2696</v>
      </c>
      <c r="J164" s="849">
        <v>2</v>
      </c>
      <c r="K164" s="849">
        <v>5472</v>
      </c>
      <c r="L164" s="849">
        <v>1</v>
      </c>
      <c r="M164" s="849">
        <v>2736</v>
      </c>
      <c r="N164" s="849">
        <v>2</v>
      </c>
      <c r="O164" s="849">
        <v>5474</v>
      </c>
      <c r="P164" s="837">
        <v>1.0003654970760234</v>
      </c>
      <c r="Q164" s="850">
        <v>2737</v>
      </c>
    </row>
    <row r="165" spans="1:17" ht="14.4" customHeight="1" x14ac:dyDescent="0.3">
      <c r="A165" s="831" t="s">
        <v>4345</v>
      </c>
      <c r="B165" s="832" t="s">
        <v>4346</v>
      </c>
      <c r="C165" s="832" t="s">
        <v>3269</v>
      </c>
      <c r="D165" s="832" t="s">
        <v>4407</v>
      </c>
      <c r="E165" s="832" t="s">
        <v>4408</v>
      </c>
      <c r="F165" s="849"/>
      <c r="G165" s="849"/>
      <c r="H165" s="849"/>
      <c r="I165" s="849"/>
      <c r="J165" s="849"/>
      <c r="K165" s="849"/>
      <c r="L165" s="849"/>
      <c r="M165" s="849"/>
      <c r="N165" s="849">
        <v>1</v>
      </c>
      <c r="O165" s="849">
        <v>5269</v>
      </c>
      <c r="P165" s="837"/>
      <c r="Q165" s="850">
        <v>5269</v>
      </c>
    </row>
    <row r="166" spans="1:17" ht="14.4" customHeight="1" x14ac:dyDescent="0.3">
      <c r="A166" s="831" t="s">
        <v>4345</v>
      </c>
      <c r="B166" s="832" t="s">
        <v>4346</v>
      </c>
      <c r="C166" s="832" t="s">
        <v>3269</v>
      </c>
      <c r="D166" s="832" t="s">
        <v>4409</v>
      </c>
      <c r="E166" s="832" t="s">
        <v>4410</v>
      </c>
      <c r="F166" s="849">
        <v>5</v>
      </c>
      <c r="G166" s="849">
        <v>755</v>
      </c>
      <c r="H166" s="849">
        <v>0.97419354838709682</v>
      </c>
      <c r="I166" s="849">
        <v>151</v>
      </c>
      <c r="J166" s="849">
        <v>5</v>
      </c>
      <c r="K166" s="849">
        <v>775</v>
      </c>
      <c r="L166" s="849">
        <v>1</v>
      </c>
      <c r="M166" s="849">
        <v>155</v>
      </c>
      <c r="N166" s="849">
        <v>8</v>
      </c>
      <c r="O166" s="849">
        <v>1240</v>
      </c>
      <c r="P166" s="837">
        <v>1.6</v>
      </c>
      <c r="Q166" s="850">
        <v>155</v>
      </c>
    </row>
    <row r="167" spans="1:17" ht="14.4" customHeight="1" x14ac:dyDescent="0.3">
      <c r="A167" s="831" t="s">
        <v>4345</v>
      </c>
      <c r="B167" s="832" t="s">
        <v>4346</v>
      </c>
      <c r="C167" s="832" t="s">
        <v>3269</v>
      </c>
      <c r="D167" s="832" t="s">
        <v>4411</v>
      </c>
      <c r="E167" s="832" t="s">
        <v>4412</v>
      </c>
      <c r="F167" s="849">
        <v>4</v>
      </c>
      <c r="G167" s="849">
        <v>780</v>
      </c>
      <c r="H167" s="849">
        <v>3.9195979899497488</v>
      </c>
      <c r="I167" s="849">
        <v>195</v>
      </c>
      <c r="J167" s="849">
        <v>1</v>
      </c>
      <c r="K167" s="849">
        <v>199</v>
      </c>
      <c r="L167" s="849">
        <v>1</v>
      </c>
      <c r="M167" s="849">
        <v>199</v>
      </c>
      <c r="N167" s="849">
        <v>2</v>
      </c>
      <c r="O167" s="849">
        <v>398</v>
      </c>
      <c r="P167" s="837">
        <v>2</v>
      </c>
      <c r="Q167" s="850">
        <v>199</v>
      </c>
    </row>
    <row r="168" spans="1:17" ht="14.4" customHeight="1" x14ac:dyDescent="0.3">
      <c r="A168" s="831" t="s">
        <v>4345</v>
      </c>
      <c r="B168" s="832" t="s">
        <v>4346</v>
      </c>
      <c r="C168" s="832" t="s">
        <v>3269</v>
      </c>
      <c r="D168" s="832" t="s">
        <v>4413</v>
      </c>
      <c r="E168" s="832" t="s">
        <v>4414</v>
      </c>
      <c r="F168" s="849">
        <v>3</v>
      </c>
      <c r="G168" s="849">
        <v>600</v>
      </c>
      <c r="H168" s="849"/>
      <c r="I168" s="849">
        <v>200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4345</v>
      </c>
      <c r="B169" s="832" t="s">
        <v>4346</v>
      </c>
      <c r="C169" s="832" t="s">
        <v>3269</v>
      </c>
      <c r="D169" s="832" t="s">
        <v>4415</v>
      </c>
      <c r="E169" s="832" t="s">
        <v>4416</v>
      </c>
      <c r="F169" s="849"/>
      <c r="G169" s="849"/>
      <c r="H169" s="849"/>
      <c r="I169" s="849"/>
      <c r="J169" s="849">
        <v>1</v>
      </c>
      <c r="K169" s="849">
        <v>426</v>
      </c>
      <c r="L169" s="849">
        <v>1</v>
      </c>
      <c r="M169" s="849">
        <v>426</v>
      </c>
      <c r="N169" s="849">
        <v>1</v>
      </c>
      <c r="O169" s="849">
        <v>426</v>
      </c>
      <c r="P169" s="837">
        <v>1</v>
      </c>
      <c r="Q169" s="850">
        <v>426</v>
      </c>
    </row>
    <row r="170" spans="1:17" ht="14.4" customHeight="1" x14ac:dyDescent="0.3">
      <c r="A170" s="831" t="s">
        <v>4345</v>
      </c>
      <c r="B170" s="832" t="s">
        <v>4346</v>
      </c>
      <c r="C170" s="832" t="s">
        <v>3269</v>
      </c>
      <c r="D170" s="832" t="s">
        <v>4417</v>
      </c>
      <c r="E170" s="832" t="s">
        <v>4418</v>
      </c>
      <c r="F170" s="849">
        <v>34</v>
      </c>
      <c r="G170" s="849">
        <v>5406</v>
      </c>
      <c r="H170" s="849">
        <v>1.2283571915473757</v>
      </c>
      <c r="I170" s="849">
        <v>159</v>
      </c>
      <c r="J170" s="849">
        <v>27</v>
      </c>
      <c r="K170" s="849">
        <v>4401</v>
      </c>
      <c r="L170" s="849">
        <v>1</v>
      </c>
      <c r="M170" s="849">
        <v>163</v>
      </c>
      <c r="N170" s="849">
        <v>13</v>
      </c>
      <c r="O170" s="849">
        <v>2119</v>
      </c>
      <c r="P170" s="837">
        <v>0.48148148148148145</v>
      </c>
      <c r="Q170" s="850">
        <v>163</v>
      </c>
    </row>
    <row r="171" spans="1:17" ht="14.4" customHeight="1" x14ac:dyDescent="0.3">
      <c r="A171" s="831" t="s">
        <v>4345</v>
      </c>
      <c r="B171" s="832" t="s">
        <v>4346</v>
      </c>
      <c r="C171" s="832" t="s">
        <v>3269</v>
      </c>
      <c r="D171" s="832" t="s">
        <v>4419</v>
      </c>
      <c r="E171" s="832" t="s">
        <v>4420</v>
      </c>
      <c r="F171" s="849">
        <v>42</v>
      </c>
      <c r="G171" s="849">
        <v>89166</v>
      </c>
      <c r="H171" s="849">
        <v>1.254410399257196</v>
      </c>
      <c r="I171" s="849">
        <v>2123</v>
      </c>
      <c r="J171" s="849">
        <v>33</v>
      </c>
      <c r="K171" s="849">
        <v>71082</v>
      </c>
      <c r="L171" s="849">
        <v>1</v>
      </c>
      <c r="M171" s="849">
        <v>2154</v>
      </c>
      <c r="N171" s="849">
        <v>22</v>
      </c>
      <c r="O171" s="849">
        <v>47410</v>
      </c>
      <c r="P171" s="837">
        <v>0.66697616836892604</v>
      </c>
      <c r="Q171" s="850">
        <v>2155</v>
      </c>
    </row>
    <row r="172" spans="1:17" ht="14.4" customHeight="1" x14ac:dyDescent="0.3">
      <c r="A172" s="831" t="s">
        <v>4345</v>
      </c>
      <c r="B172" s="832" t="s">
        <v>4346</v>
      </c>
      <c r="C172" s="832" t="s">
        <v>3269</v>
      </c>
      <c r="D172" s="832" t="s">
        <v>4421</v>
      </c>
      <c r="E172" s="832" t="s">
        <v>4390</v>
      </c>
      <c r="F172" s="849">
        <v>2</v>
      </c>
      <c r="G172" s="849">
        <v>3738</v>
      </c>
      <c r="H172" s="849"/>
      <c r="I172" s="849">
        <v>1869</v>
      </c>
      <c r="J172" s="849"/>
      <c r="K172" s="849"/>
      <c r="L172" s="849"/>
      <c r="M172" s="849"/>
      <c r="N172" s="849">
        <v>2</v>
      </c>
      <c r="O172" s="849">
        <v>3778</v>
      </c>
      <c r="P172" s="837"/>
      <c r="Q172" s="850">
        <v>1889</v>
      </c>
    </row>
    <row r="173" spans="1:17" ht="14.4" customHeight="1" x14ac:dyDescent="0.3">
      <c r="A173" s="831" t="s">
        <v>4345</v>
      </c>
      <c r="B173" s="832" t="s">
        <v>4346</v>
      </c>
      <c r="C173" s="832" t="s">
        <v>3269</v>
      </c>
      <c r="D173" s="832" t="s">
        <v>4422</v>
      </c>
      <c r="E173" s="832" t="s">
        <v>4423</v>
      </c>
      <c r="F173" s="849">
        <v>1</v>
      </c>
      <c r="G173" s="849">
        <v>8399</v>
      </c>
      <c r="H173" s="849"/>
      <c r="I173" s="849">
        <v>8399</v>
      </c>
      <c r="J173" s="849"/>
      <c r="K173" s="849"/>
      <c r="L173" s="849"/>
      <c r="M173" s="849"/>
      <c r="N173" s="849">
        <v>1</v>
      </c>
      <c r="O173" s="849">
        <v>8460</v>
      </c>
      <c r="P173" s="837"/>
      <c r="Q173" s="850">
        <v>8460</v>
      </c>
    </row>
    <row r="174" spans="1:17" ht="14.4" customHeight="1" x14ac:dyDescent="0.3">
      <c r="A174" s="831" t="s">
        <v>4345</v>
      </c>
      <c r="B174" s="832" t="s">
        <v>4346</v>
      </c>
      <c r="C174" s="832" t="s">
        <v>3269</v>
      </c>
      <c r="D174" s="832" t="s">
        <v>4424</v>
      </c>
      <c r="E174" s="832" t="s">
        <v>4425</v>
      </c>
      <c r="F174" s="849"/>
      <c r="G174" s="849"/>
      <c r="H174" s="849"/>
      <c r="I174" s="849"/>
      <c r="J174" s="849">
        <v>1</v>
      </c>
      <c r="K174" s="849">
        <v>2053</v>
      </c>
      <c r="L174" s="849">
        <v>1</v>
      </c>
      <c r="M174" s="849">
        <v>2053</v>
      </c>
      <c r="N174" s="849"/>
      <c r="O174" s="849"/>
      <c r="P174" s="837"/>
      <c r="Q174" s="850"/>
    </row>
    <row r="175" spans="1:17" ht="14.4" customHeight="1" x14ac:dyDescent="0.3">
      <c r="A175" s="831" t="s">
        <v>4426</v>
      </c>
      <c r="B175" s="832" t="s">
        <v>4427</v>
      </c>
      <c r="C175" s="832" t="s">
        <v>3269</v>
      </c>
      <c r="D175" s="832" t="s">
        <v>4428</v>
      </c>
      <c r="E175" s="832" t="s">
        <v>4429</v>
      </c>
      <c r="F175" s="849">
        <v>32</v>
      </c>
      <c r="G175" s="849">
        <v>6592</v>
      </c>
      <c r="H175" s="849">
        <v>0.65086887835703</v>
      </c>
      <c r="I175" s="849">
        <v>206</v>
      </c>
      <c r="J175" s="849">
        <v>48</v>
      </c>
      <c r="K175" s="849">
        <v>10128</v>
      </c>
      <c r="L175" s="849">
        <v>1</v>
      </c>
      <c r="M175" s="849">
        <v>211</v>
      </c>
      <c r="N175" s="849">
        <v>24</v>
      </c>
      <c r="O175" s="849">
        <v>5064</v>
      </c>
      <c r="P175" s="837">
        <v>0.5</v>
      </c>
      <c r="Q175" s="850">
        <v>211</v>
      </c>
    </row>
    <row r="176" spans="1:17" ht="14.4" customHeight="1" x14ac:dyDescent="0.3">
      <c r="A176" s="831" t="s">
        <v>4426</v>
      </c>
      <c r="B176" s="832" t="s">
        <v>4427</v>
      </c>
      <c r="C176" s="832" t="s">
        <v>3269</v>
      </c>
      <c r="D176" s="832" t="s">
        <v>4430</v>
      </c>
      <c r="E176" s="832" t="s">
        <v>4431</v>
      </c>
      <c r="F176" s="849"/>
      <c r="G176" s="849"/>
      <c r="H176" s="849"/>
      <c r="I176" s="849"/>
      <c r="J176" s="849"/>
      <c r="K176" s="849"/>
      <c r="L176" s="849"/>
      <c r="M176" s="849"/>
      <c r="N176" s="849">
        <v>121</v>
      </c>
      <c r="O176" s="849">
        <v>36421</v>
      </c>
      <c r="P176" s="837"/>
      <c r="Q176" s="850">
        <v>301</v>
      </c>
    </row>
    <row r="177" spans="1:17" ht="14.4" customHeight="1" x14ac:dyDescent="0.3">
      <c r="A177" s="831" t="s">
        <v>4426</v>
      </c>
      <c r="B177" s="832" t="s">
        <v>4427</v>
      </c>
      <c r="C177" s="832" t="s">
        <v>3269</v>
      </c>
      <c r="D177" s="832" t="s">
        <v>4432</v>
      </c>
      <c r="E177" s="832" t="s">
        <v>4433</v>
      </c>
      <c r="F177" s="849">
        <v>37</v>
      </c>
      <c r="G177" s="849">
        <v>4995</v>
      </c>
      <c r="H177" s="849">
        <v>1.2153284671532847</v>
      </c>
      <c r="I177" s="849">
        <v>135</v>
      </c>
      <c r="J177" s="849">
        <v>30</v>
      </c>
      <c r="K177" s="849">
        <v>4110</v>
      </c>
      <c r="L177" s="849">
        <v>1</v>
      </c>
      <c r="M177" s="849">
        <v>137</v>
      </c>
      <c r="N177" s="849">
        <v>45</v>
      </c>
      <c r="O177" s="849">
        <v>6165</v>
      </c>
      <c r="P177" s="837">
        <v>1.5</v>
      </c>
      <c r="Q177" s="850">
        <v>137</v>
      </c>
    </row>
    <row r="178" spans="1:17" ht="14.4" customHeight="1" x14ac:dyDescent="0.3">
      <c r="A178" s="831" t="s">
        <v>4426</v>
      </c>
      <c r="B178" s="832" t="s">
        <v>4427</v>
      </c>
      <c r="C178" s="832" t="s">
        <v>3269</v>
      </c>
      <c r="D178" s="832" t="s">
        <v>4434</v>
      </c>
      <c r="E178" s="832" t="s">
        <v>4435</v>
      </c>
      <c r="F178" s="849"/>
      <c r="G178" s="849"/>
      <c r="H178" s="849"/>
      <c r="I178" s="849"/>
      <c r="J178" s="849"/>
      <c r="K178" s="849"/>
      <c r="L178" s="849"/>
      <c r="M178" s="849"/>
      <c r="N178" s="849">
        <v>4</v>
      </c>
      <c r="O178" s="849">
        <v>692</v>
      </c>
      <c r="P178" s="837"/>
      <c r="Q178" s="850">
        <v>173</v>
      </c>
    </row>
    <row r="179" spans="1:17" ht="14.4" customHeight="1" x14ac:dyDescent="0.3">
      <c r="A179" s="831" t="s">
        <v>4426</v>
      </c>
      <c r="B179" s="832" t="s">
        <v>4427</v>
      </c>
      <c r="C179" s="832" t="s">
        <v>3269</v>
      </c>
      <c r="D179" s="832" t="s">
        <v>4436</v>
      </c>
      <c r="E179" s="832" t="s">
        <v>4437</v>
      </c>
      <c r="F179" s="849">
        <v>6</v>
      </c>
      <c r="G179" s="849">
        <v>1596</v>
      </c>
      <c r="H179" s="849">
        <v>0.97435897435897434</v>
      </c>
      <c r="I179" s="849">
        <v>266</v>
      </c>
      <c r="J179" s="849">
        <v>6</v>
      </c>
      <c r="K179" s="849">
        <v>1638</v>
      </c>
      <c r="L179" s="849">
        <v>1</v>
      </c>
      <c r="M179" s="849">
        <v>273</v>
      </c>
      <c r="N179" s="849">
        <v>1</v>
      </c>
      <c r="O179" s="849">
        <v>274</v>
      </c>
      <c r="P179" s="837">
        <v>0.16727716727716727</v>
      </c>
      <c r="Q179" s="850">
        <v>274</v>
      </c>
    </row>
    <row r="180" spans="1:17" ht="14.4" customHeight="1" x14ac:dyDescent="0.3">
      <c r="A180" s="831" t="s">
        <v>4426</v>
      </c>
      <c r="B180" s="832" t="s">
        <v>4427</v>
      </c>
      <c r="C180" s="832" t="s">
        <v>3269</v>
      </c>
      <c r="D180" s="832" t="s">
        <v>4438</v>
      </c>
      <c r="E180" s="832" t="s">
        <v>4439</v>
      </c>
      <c r="F180" s="849">
        <v>8</v>
      </c>
      <c r="G180" s="849">
        <v>1128</v>
      </c>
      <c r="H180" s="849">
        <v>1.323943661971831</v>
      </c>
      <c r="I180" s="849">
        <v>141</v>
      </c>
      <c r="J180" s="849">
        <v>6</v>
      </c>
      <c r="K180" s="849">
        <v>852</v>
      </c>
      <c r="L180" s="849">
        <v>1</v>
      </c>
      <c r="M180" s="849">
        <v>142</v>
      </c>
      <c r="N180" s="849">
        <v>4</v>
      </c>
      <c r="O180" s="849">
        <v>568</v>
      </c>
      <c r="P180" s="837">
        <v>0.66666666666666663</v>
      </c>
      <c r="Q180" s="850">
        <v>142</v>
      </c>
    </row>
    <row r="181" spans="1:17" ht="14.4" customHeight="1" x14ac:dyDescent="0.3">
      <c r="A181" s="831" t="s">
        <v>4426</v>
      </c>
      <c r="B181" s="832" t="s">
        <v>4427</v>
      </c>
      <c r="C181" s="832" t="s">
        <v>3269</v>
      </c>
      <c r="D181" s="832" t="s">
        <v>4440</v>
      </c>
      <c r="E181" s="832" t="s">
        <v>4439</v>
      </c>
      <c r="F181" s="849">
        <v>37</v>
      </c>
      <c r="G181" s="849">
        <v>2886</v>
      </c>
      <c r="H181" s="849">
        <v>1.2333333333333334</v>
      </c>
      <c r="I181" s="849">
        <v>78</v>
      </c>
      <c r="J181" s="849">
        <v>30</v>
      </c>
      <c r="K181" s="849">
        <v>2340</v>
      </c>
      <c r="L181" s="849">
        <v>1</v>
      </c>
      <c r="M181" s="849">
        <v>78</v>
      </c>
      <c r="N181" s="849">
        <v>45</v>
      </c>
      <c r="O181" s="849">
        <v>3510</v>
      </c>
      <c r="P181" s="837">
        <v>1.5</v>
      </c>
      <c r="Q181" s="850">
        <v>78</v>
      </c>
    </row>
    <row r="182" spans="1:17" ht="14.4" customHeight="1" x14ac:dyDescent="0.3">
      <c r="A182" s="831" t="s">
        <v>4426</v>
      </c>
      <c r="B182" s="832" t="s">
        <v>4427</v>
      </c>
      <c r="C182" s="832" t="s">
        <v>3269</v>
      </c>
      <c r="D182" s="832" t="s">
        <v>4441</v>
      </c>
      <c r="E182" s="832" t="s">
        <v>4442</v>
      </c>
      <c r="F182" s="849">
        <v>8</v>
      </c>
      <c r="G182" s="849">
        <v>2456</v>
      </c>
      <c r="H182" s="849">
        <v>1.3077742279020235</v>
      </c>
      <c r="I182" s="849">
        <v>307</v>
      </c>
      <c r="J182" s="849">
        <v>6</v>
      </c>
      <c r="K182" s="849">
        <v>1878</v>
      </c>
      <c r="L182" s="849">
        <v>1</v>
      </c>
      <c r="M182" s="849">
        <v>313</v>
      </c>
      <c r="N182" s="849">
        <v>4</v>
      </c>
      <c r="O182" s="849">
        <v>1256</v>
      </c>
      <c r="P182" s="837">
        <v>0.66879659211927578</v>
      </c>
      <c r="Q182" s="850">
        <v>314</v>
      </c>
    </row>
    <row r="183" spans="1:17" ht="14.4" customHeight="1" x14ac:dyDescent="0.3">
      <c r="A183" s="831" t="s">
        <v>4426</v>
      </c>
      <c r="B183" s="832" t="s">
        <v>4427</v>
      </c>
      <c r="C183" s="832" t="s">
        <v>3269</v>
      </c>
      <c r="D183" s="832" t="s">
        <v>4443</v>
      </c>
      <c r="E183" s="832" t="s">
        <v>4444</v>
      </c>
      <c r="F183" s="849">
        <v>35</v>
      </c>
      <c r="G183" s="849">
        <v>5635</v>
      </c>
      <c r="H183" s="849">
        <v>1.1523517382413089</v>
      </c>
      <c r="I183" s="849">
        <v>161</v>
      </c>
      <c r="J183" s="849">
        <v>30</v>
      </c>
      <c r="K183" s="849">
        <v>4890</v>
      </c>
      <c r="L183" s="849">
        <v>1</v>
      </c>
      <c r="M183" s="849">
        <v>163</v>
      </c>
      <c r="N183" s="849">
        <v>55</v>
      </c>
      <c r="O183" s="849">
        <v>8965</v>
      </c>
      <c r="P183" s="837">
        <v>1.8333333333333333</v>
      </c>
      <c r="Q183" s="850">
        <v>163</v>
      </c>
    </row>
    <row r="184" spans="1:17" ht="14.4" customHeight="1" x14ac:dyDescent="0.3">
      <c r="A184" s="831" t="s">
        <v>4426</v>
      </c>
      <c r="B184" s="832" t="s">
        <v>4427</v>
      </c>
      <c r="C184" s="832" t="s">
        <v>3269</v>
      </c>
      <c r="D184" s="832" t="s">
        <v>4445</v>
      </c>
      <c r="E184" s="832" t="s">
        <v>4429</v>
      </c>
      <c r="F184" s="849">
        <v>72</v>
      </c>
      <c r="G184" s="849">
        <v>5112</v>
      </c>
      <c r="H184" s="849">
        <v>1.1639344262295082</v>
      </c>
      <c r="I184" s="849">
        <v>71</v>
      </c>
      <c r="J184" s="849">
        <v>61</v>
      </c>
      <c r="K184" s="849">
        <v>4392</v>
      </c>
      <c r="L184" s="849">
        <v>1</v>
      </c>
      <c r="M184" s="849">
        <v>72</v>
      </c>
      <c r="N184" s="849">
        <v>100</v>
      </c>
      <c r="O184" s="849">
        <v>7200</v>
      </c>
      <c r="P184" s="837">
        <v>1.639344262295082</v>
      </c>
      <c r="Q184" s="850">
        <v>72</v>
      </c>
    </row>
    <row r="185" spans="1:17" ht="14.4" customHeight="1" x14ac:dyDescent="0.3">
      <c r="A185" s="831" t="s">
        <v>4426</v>
      </c>
      <c r="B185" s="832" t="s">
        <v>4427</v>
      </c>
      <c r="C185" s="832" t="s">
        <v>3269</v>
      </c>
      <c r="D185" s="832" t="s">
        <v>4446</v>
      </c>
      <c r="E185" s="832" t="s">
        <v>4447</v>
      </c>
      <c r="F185" s="849"/>
      <c r="G185" s="849"/>
      <c r="H185" s="849"/>
      <c r="I185" s="849"/>
      <c r="J185" s="849"/>
      <c r="K185" s="849"/>
      <c r="L185" s="849"/>
      <c r="M185" s="849"/>
      <c r="N185" s="849">
        <v>4</v>
      </c>
      <c r="O185" s="849">
        <v>4844</v>
      </c>
      <c r="P185" s="837"/>
      <c r="Q185" s="850">
        <v>1211</v>
      </c>
    </row>
    <row r="186" spans="1:17" ht="14.4" customHeight="1" x14ac:dyDescent="0.3">
      <c r="A186" s="831" t="s">
        <v>4426</v>
      </c>
      <c r="B186" s="832" t="s">
        <v>4427</v>
      </c>
      <c r="C186" s="832" t="s">
        <v>3269</v>
      </c>
      <c r="D186" s="832" t="s">
        <v>4448</v>
      </c>
      <c r="E186" s="832" t="s">
        <v>4449</v>
      </c>
      <c r="F186" s="849"/>
      <c r="G186" s="849"/>
      <c r="H186" s="849"/>
      <c r="I186" s="849"/>
      <c r="J186" s="849"/>
      <c r="K186" s="849"/>
      <c r="L186" s="849"/>
      <c r="M186" s="849"/>
      <c r="N186" s="849">
        <v>4</v>
      </c>
      <c r="O186" s="849">
        <v>456</v>
      </c>
      <c r="P186" s="837"/>
      <c r="Q186" s="850">
        <v>114</v>
      </c>
    </row>
    <row r="187" spans="1:17" ht="14.4" customHeight="1" x14ac:dyDescent="0.3">
      <c r="A187" s="831" t="s">
        <v>4450</v>
      </c>
      <c r="B187" s="832" t="s">
        <v>4451</v>
      </c>
      <c r="C187" s="832" t="s">
        <v>3269</v>
      </c>
      <c r="D187" s="832" t="s">
        <v>4452</v>
      </c>
      <c r="E187" s="832" t="s">
        <v>4453</v>
      </c>
      <c r="F187" s="849">
        <v>522</v>
      </c>
      <c r="G187" s="849">
        <v>28188</v>
      </c>
      <c r="H187" s="849">
        <v>0.84668989547038331</v>
      </c>
      <c r="I187" s="849">
        <v>54</v>
      </c>
      <c r="J187" s="849">
        <v>574</v>
      </c>
      <c r="K187" s="849">
        <v>33292</v>
      </c>
      <c r="L187" s="849">
        <v>1</v>
      </c>
      <c r="M187" s="849">
        <v>58</v>
      </c>
      <c r="N187" s="849">
        <v>308</v>
      </c>
      <c r="O187" s="849">
        <v>17864</v>
      </c>
      <c r="P187" s="837">
        <v>0.53658536585365857</v>
      </c>
      <c r="Q187" s="850">
        <v>58</v>
      </c>
    </row>
    <row r="188" spans="1:17" ht="14.4" customHeight="1" x14ac:dyDescent="0.3">
      <c r="A188" s="831" t="s">
        <v>4450</v>
      </c>
      <c r="B188" s="832" t="s">
        <v>4451</v>
      </c>
      <c r="C188" s="832" t="s">
        <v>3269</v>
      </c>
      <c r="D188" s="832" t="s">
        <v>4454</v>
      </c>
      <c r="E188" s="832" t="s">
        <v>4455</v>
      </c>
      <c r="F188" s="849">
        <v>104</v>
      </c>
      <c r="G188" s="849">
        <v>12792</v>
      </c>
      <c r="H188" s="849">
        <v>0.8565689031739655</v>
      </c>
      <c r="I188" s="849">
        <v>123</v>
      </c>
      <c r="J188" s="849">
        <v>114</v>
      </c>
      <c r="K188" s="849">
        <v>14934</v>
      </c>
      <c r="L188" s="849">
        <v>1</v>
      </c>
      <c r="M188" s="849">
        <v>131</v>
      </c>
      <c r="N188" s="849">
        <v>102</v>
      </c>
      <c r="O188" s="849">
        <v>13362</v>
      </c>
      <c r="P188" s="837">
        <v>0.89473684210526316</v>
      </c>
      <c r="Q188" s="850">
        <v>131</v>
      </c>
    </row>
    <row r="189" spans="1:17" ht="14.4" customHeight="1" x14ac:dyDescent="0.3">
      <c r="A189" s="831" t="s">
        <v>4450</v>
      </c>
      <c r="B189" s="832" t="s">
        <v>4451</v>
      </c>
      <c r="C189" s="832" t="s">
        <v>3269</v>
      </c>
      <c r="D189" s="832" t="s">
        <v>4456</v>
      </c>
      <c r="E189" s="832" t="s">
        <v>4457</v>
      </c>
      <c r="F189" s="849">
        <v>14</v>
      </c>
      <c r="G189" s="849">
        <v>5376</v>
      </c>
      <c r="H189" s="849">
        <v>0.37739557739557739</v>
      </c>
      <c r="I189" s="849">
        <v>384</v>
      </c>
      <c r="J189" s="849">
        <v>35</v>
      </c>
      <c r="K189" s="849">
        <v>14245</v>
      </c>
      <c r="L189" s="849">
        <v>1</v>
      </c>
      <c r="M189" s="849">
        <v>407</v>
      </c>
      <c r="N189" s="849">
        <v>23</v>
      </c>
      <c r="O189" s="849">
        <v>9384</v>
      </c>
      <c r="P189" s="837">
        <v>0.65875745875745872</v>
      </c>
      <c r="Q189" s="850">
        <v>408</v>
      </c>
    </row>
    <row r="190" spans="1:17" ht="14.4" customHeight="1" x14ac:dyDescent="0.3">
      <c r="A190" s="831" t="s">
        <v>4450</v>
      </c>
      <c r="B190" s="832" t="s">
        <v>4451</v>
      </c>
      <c r="C190" s="832" t="s">
        <v>3269</v>
      </c>
      <c r="D190" s="832" t="s">
        <v>4458</v>
      </c>
      <c r="E190" s="832" t="s">
        <v>4459</v>
      </c>
      <c r="F190" s="849">
        <v>53</v>
      </c>
      <c r="G190" s="849">
        <v>9116</v>
      </c>
      <c r="H190" s="849">
        <v>1.4978639500492934</v>
      </c>
      <c r="I190" s="849">
        <v>172</v>
      </c>
      <c r="J190" s="849">
        <v>34</v>
      </c>
      <c r="K190" s="849">
        <v>6086</v>
      </c>
      <c r="L190" s="849">
        <v>1</v>
      </c>
      <c r="M190" s="849">
        <v>179</v>
      </c>
      <c r="N190" s="849">
        <v>32</v>
      </c>
      <c r="O190" s="849">
        <v>5760</v>
      </c>
      <c r="P190" s="837">
        <v>0.94643443969766683</v>
      </c>
      <c r="Q190" s="850">
        <v>180</v>
      </c>
    </row>
    <row r="191" spans="1:17" ht="14.4" customHeight="1" x14ac:dyDescent="0.3">
      <c r="A191" s="831" t="s">
        <v>4450</v>
      </c>
      <c r="B191" s="832" t="s">
        <v>4451</v>
      </c>
      <c r="C191" s="832" t="s">
        <v>3269</v>
      </c>
      <c r="D191" s="832" t="s">
        <v>4460</v>
      </c>
      <c r="E191" s="832" t="s">
        <v>4461</v>
      </c>
      <c r="F191" s="849">
        <v>43</v>
      </c>
      <c r="G191" s="849">
        <v>13846</v>
      </c>
      <c r="H191" s="849">
        <v>0.98407960199004973</v>
      </c>
      <c r="I191" s="849">
        <v>322</v>
      </c>
      <c r="J191" s="849">
        <v>42</v>
      </c>
      <c r="K191" s="849">
        <v>14070</v>
      </c>
      <c r="L191" s="849">
        <v>1</v>
      </c>
      <c r="M191" s="849">
        <v>335</v>
      </c>
      <c r="N191" s="849">
        <v>24</v>
      </c>
      <c r="O191" s="849">
        <v>8064</v>
      </c>
      <c r="P191" s="837">
        <v>0.57313432835820899</v>
      </c>
      <c r="Q191" s="850">
        <v>336</v>
      </c>
    </row>
    <row r="192" spans="1:17" ht="14.4" customHeight="1" x14ac:dyDescent="0.3">
      <c r="A192" s="831" t="s">
        <v>4450</v>
      </c>
      <c r="B192" s="832" t="s">
        <v>4451</v>
      </c>
      <c r="C192" s="832" t="s">
        <v>3269</v>
      </c>
      <c r="D192" s="832" t="s">
        <v>4462</v>
      </c>
      <c r="E192" s="832" t="s">
        <v>4463</v>
      </c>
      <c r="F192" s="849">
        <v>1</v>
      </c>
      <c r="G192" s="849">
        <v>439</v>
      </c>
      <c r="H192" s="849"/>
      <c r="I192" s="849">
        <v>439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4450</v>
      </c>
      <c r="B193" s="832" t="s">
        <v>4451</v>
      </c>
      <c r="C193" s="832" t="s">
        <v>3269</v>
      </c>
      <c r="D193" s="832" t="s">
        <v>4464</v>
      </c>
      <c r="E193" s="832" t="s">
        <v>4465</v>
      </c>
      <c r="F193" s="849">
        <v>113</v>
      </c>
      <c r="G193" s="849">
        <v>38533</v>
      </c>
      <c r="H193" s="849">
        <v>0.82395329940555107</v>
      </c>
      <c r="I193" s="849">
        <v>341</v>
      </c>
      <c r="J193" s="849">
        <v>134</v>
      </c>
      <c r="K193" s="849">
        <v>46766</v>
      </c>
      <c r="L193" s="849">
        <v>1</v>
      </c>
      <c r="M193" s="849">
        <v>349</v>
      </c>
      <c r="N193" s="849">
        <v>128</v>
      </c>
      <c r="O193" s="849">
        <v>44672</v>
      </c>
      <c r="P193" s="837">
        <v>0.95522388059701491</v>
      </c>
      <c r="Q193" s="850">
        <v>349</v>
      </c>
    </row>
    <row r="194" spans="1:17" ht="14.4" customHeight="1" x14ac:dyDescent="0.3">
      <c r="A194" s="831" t="s">
        <v>4450</v>
      </c>
      <c r="B194" s="832" t="s">
        <v>4451</v>
      </c>
      <c r="C194" s="832" t="s">
        <v>3269</v>
      </c>
      <c r="D194" s="832" t="s">
        <v>4466</v>
      </c>
      <c r="E194" s="832" t="s">
        <v>4467</v>
      </c>
      <c r="F194" s="849"/>
      <c r="G194" s="849"/>
      <c r="H194" s="849"/>
      <c r="I194" s="849"/>
      <c r="J194" s="849">
        <v>1</v>
      </c>
      <c r="K194" s="849">
        <v>6226</v>
      </c>
      <c r="L194" s="849">
        <v>1</v>
      </c>
      <c r="M194" s="849">
        <v>6226</v>
      </c>
      <c r="N194" s="849"/>
      <c r="O194" s="849"/>
      <c r="P194" s="837"/>
      <c r="Q194" s="850"/>
    </row>
    <row r="195" spans="1:17" ht="14.4" customHeight="1" x14ac:dyDescent="0.3">
      <c r="A195" s="831" t="s">
        <v>4450</v>
      </c>
      <c r="B195" s="832" t="s">
        <v>4451</v>
      </c>
      <c r="C195" s="832" t="s">
        <v>3269</v>
      </c>
      <c r="D195" s="832" t="s">
        <v>4468</v>
      </c>
      <c r="E195" s="832" t="s">
        <v>4469</v>
      </c>
      <c r="F195" s="849">
        <v>6</v>
      </c>
      <c r="G195" s="849">
        <v>654</v>
      </c>
      <c r="H195" s="849">
        <v>0.26617826617826618</v>
      </c>
      <c r="I195" s="849">
        <v>109</v>
      </c>
      <c r="J195" s="849">
        <v>21</v>
      </c>
      <c r="K195" s="849">
        <v>2457</v>
      </c>
      <c r="L195" s="849">
        <v>1</v>
      </c>
      <c r="M195" s="849">
        <v>117</v>
      </c>
      <c r="N195" s="849">
        <v>10</v>
      </c>
      <c r="O195" s="849">
        <v>1170</v>
      </c>
      <c r="P195" s="837">
        <v>0.47619047619047616</v>
      </c>
      <c r="Q195" s="850">
        <v>117</v>
      </c>
    </row>
    <row r="196" spans="1:17" ht="14.4" customHeight="1" x14ac:dyDescent="0.3">
      <c r="A196" s="831" t="s">
        <v>4450</v>
      </c>
      <c r="B196" s="832" t="s">
        <v>4451</v>
      </c>
      <c r="C196" s="832" t="s">
        <v>3269</v>
      </c>
      <c r="D196" s="832" t="s">
        <v>4470</v>
      </c>
      <c r="E196" s="832" t="s">
        <v>4471</v>
      </c>
      <c r="F196" s="849"/>
      <c r="G196" s="849"/>
      <c r="H196" s="849"/>
      <c r="I196" s="849"/>
      <c r="J196" s="849">
        <v>2</v>
      </c>
      <c r="K196" s="849">
        <v>98</v>
      </c>
      <c r="L196" s="849">
        <v>1</v>
      </c>
      <c r="M196" s="849">
        <v>49</v>
      </c>
      <c r="N196" s="849">
        <v>1</v>
      </c>
      <c r="O196" s="849">
        <v>49</v>
      </c>
      <c r="P196" s="837">
        <v>0.5</v>
      </c>
      <c r="Q196" s="850">
        <v>49</v>
      </c>
    </row>
    <row r="197" spans="1:17" ht="14.4" customHeight="1" x14ac:dyDescent="0.3">
      <c r="A197" s="831" t="s">
        <v>4450</v>
      </c>
      <c r="B197" s="832" t="s">
        <v>4451</v>
      </c>
      <c r="C197" s="832" t="s">
        <v>3269</v>
      </c>
      <c r="D197" s="832" t="s">
        <v>4472</v>
      </c>
      <c r="E197" s="832" t="s">
        <v>4473</v>
      </c>
      <c r="F197" s="849">
        <v>1</v>
      </c>
      <c r="G197" s="849">
        <v>376</v>
      </c>
      <c r="H197" s="849"/>
      <c r="I197" s="849">
        <v>376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4450</v>
      </c>
      <c r="B198" s="832" t="s">
        <v>4451</v>
      </c>
      <c r="C198" s="832" t="s">
        <v>3269</v>
      </c>
      <c r="D198" s="832" t="s">
        <v>4474</v>
      </c>
      <c r="E198" s="832" t="s">
        <v>4475</v>
      </c>
      <c r="F198" s="849">
        <v>7</v>
      </c>
      <c r="G198" s="849">
        <v>259</v>
      </c>
      <c r="H198" s="849">
        <v>0.40092879256965946</v>
      </c>
      <c r="I198" s="849">
        <v>37</v>
      </c>
      <c r="J198" s="849">
        <v>17</v>
      </c>
      <c r="K198" s="849">
        <v>646</v>
      </c>
      <c r="L198" s="849">
        <v>1</v>
      </c>
      <c r="M198" s="849">
        <v>38</v>
      </c>
      <c r="N198" s="849">
        <v>9</v>
      </c>
      <c r="O198" s="849">
        <v>342</v>
      </c>
      <c r="P198" s="837">
        <v>0.52941176470588236</v>
      </c>
      <c r="Q198" s="850">
        <v>38</v>
      </c>
    </row>
    <row r="199" spans="1:17" ht="14.4" customHeight="1" x14ac:dyDescent="0.3">
      <c r="A199" s="831" t="s">
        <v>4450</v>
      </c>
      <c r="B199" s="832" t="s">
        <v>4451</v>
      </c>
      <c r="C199" s="832" t="s">
        <v>3269</v>
      </c>
      <c r="D199" s="832" t="s">
        <v>4476</v>
      </c>
      <c r="E199" s="832" t="s">
        <v>4477</v>
      </c>
      <c r="F199" s="849">
        <v>1</v>
      </c>
      <c r="G199" s="849">
        <v>255</v>
      </c>
      <c r="H199" s="849"/>
      <c r="I199" s="849">
        <v>255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4450</v>
      </c>
      <c r="B200" s="832" t="s">
        <v>4451</v>
      </c>
      <c r="C200" s="832" t="s">
        <v>3269</v>
      </c>
      <c r="D200" s="832" t="s">
        <v>4088</v>
      </c>
      <c r="E200" s="832" t="s">
        <v>4089</v>
      </c>
      <c r="F200" s="849"/>
      <c r="G200" s="849"/>
      <c r="H200" s="849"/>
      <c r="I200" s="849"/>
      <c r="J200" s="849">
        <v>1</v>
      </c>
      <c r="K200" s="849">
        <v>704</v>
      </c>
      <c r="L200" s="849">
        <v>1</v>
      </c>
      <c r="M200" s="849">
        <v>704</v>
      </c>
      <c r="N200" s="849">
        <v>1</v>
      </c>
      <c r="O200" s="849">
        <v>705</v>
      </c>
      <c r="P200" s="837">
        <v>1.0014204545454546</v>
      </c>
      <c r="Q200" s="850">
        <v>705</v>
      </c>
    </row>
    <row r="201" spans="1:17" ht="14.4" customHeight="1" x14ac:dyDescent="0.3">
      <c r="A201" s="831" t="s">
        <v>4450</v>
      </c>
      <c r="B201" s="832" t="s">
        <v>4451</v>
      </c>
      <c r="C201" s="832" t="s">
        <v>3269</v>
      </c>
      <c r="D201" s="832" t="s">
        <v>4478</v>
      </c>
      <c r="E201" s="832" t="s">
        <v>4479</v>
      </c>
      <c r="F201" s="849">
        <v>243</v>
      </c>
      <c r="G201" s="849">
        <v>69255</v>
      </c>
      <c r="H201" s="849">
        <v>0.92984693877551017</v>
      </c>
      <c r="I201" s="849">
        <v>285</v>
      </c>
      <c r="J201" s="849">
        <v>245</v>
      </c>
      <c r="K201" s="849">
        <v>74480</v>
      </c>
      <c r="L201" s="849">
        <v>1</v>
      </c>
      <c r="M201" s="849">
        <v>304</v>
      </c>
      <c r="N201" s="849">
        <v>258</v>
      </c>
      <c r="O201" s="849">
        <v>78690</v>
      </c>
      <c r="P201" s="837">
        <v>1.0565252416756177</v>
      </c>
      <c r="Q201" s="850">
        <v>305</v>
      </c>
    </row>
    <row r="202" spans="1:17" ht="14.4" customHeight="1" x14ac:dyDescent="0.3">
      <c r="A202" s="831" t="s">
        <v>4450</v>
      </c>
      <c r="B202" s="832" t="s">
        <v>4451</v>
      </c>
      <c r="C202" s="832" t="s">
        <v>3269</v>
      </c>
      <c r="D202" s="832" t="s">
        <v>4480</v>
      </c>
      <c r="E202" s="832" t="s">
        <v>4481</v>
      </c>
      <c r="F202" s="849">
        <v>82</v>
      </c>
      <c r="G202" s="849">
        <v>37884</v>
      </c>
      <c r="H202" s="849">
        <v>0.73036437246963559</v>
      </c>
      <c r="I202" s="849">
        <v>462</v>
      </c>
      <c r="J202" s="849">
        <v>105</v>
      </c>
      <c r="K202" s="849">
        <v>51870</v>
      </c>
      <c r="L202" s="849">
        <v>1</v>
      </c>
      <c r="M202" s="849">
        <v>494</v>
      </c>
      <c r="N202" s="849">
        <v>170</v>
      </c>
      <c r="O202" s="849">
        <v>83980</v>
      </c>
      <c r="P202" s="837">
        <v>1.6190476190476191</v>
      </c>
      <c r="Q202" s="850">
        <v>494</v>
      </c>
    </row>
    <row r="203" spans="1:17" ht="14.4" customHeight="1" x14ac:dyDescent="0.3">
      <c r="A203" s="831" t="s">
        <v>4450</v>
      </c>
      <c r="B203" s="832" t="s">
        <v>4451</v>
      </c>
      <c r="C203" s="832" t="s">
        <v>3269</v>
      </c>
      <c r="D203" s="832" t="s">
        <v>4482</v>
      </c>
      <c r="E203" s="832" t="s">
        <v>4483</v>
      </c>
      <c r="F203" s="849">
        <v>300</v>
      </c>
      <c r="G203" s="849">
        <v>106800</v>
      </c>
      <c r="H203" s="849">
        <v>0.89921697398332912</v>
      </c>
      <c r="I203" s="849">
        <v>356</v>
      </c>
      <c r="J203" s="849">
        <v>321</v>
      </c>
      <c r="K203" s="849">
        <v>118770</v>
      </c>
      <c r="L203" s="849">
        <v>1</v>
      </c>
      <c r="M203" s="849">
        <v>370</v>
      </c>
      <c r="N203" s="849">
        <v>384</v>
      </c>
      <c r="O203" s="849">
        <v>142080</v>
      </c>
      <c r="P203" s="837">
        <v>1.1962616822429906</v>
      </c>
      <c r="Q203" s="850">
        <v>370</v>
      </c>
    </row>
    <row r="204" spans="1:17" ht="14.4" customHeight="1" x14ac:dyDescent="0.3">
      <c r="A204" s="831" t="s">
        <v>4450</v>
      </c>
      <c r="B204" s="832" t="s">
        <v>4451</v>
      </c>
      <c r="C204" s="832" t="s">
        <v>3269</v>
      </c>
      <c r="D204" s="832" t="s">
        <v>4484</v>
      </c>
      <c r="E204" s="832" t="s">
        <v>4485</v>
      </c>
      <c r="F204" s="849">
        <v>13</v>
      </c>
      <c r="G204" s="849">
        <v>1365</v>
      </c>
      <c r="H204" s="849">
        <v>12.297297297297296</v>
      </c>
      <c r="I204" s="849">
        <v>105</v>
      </c>
      <c r="J204" s="849">
        <v>1</v>
      </c>
      <c r="K204" s="849">
        <v>111</v>
      </c>
      <c r="L204" s="849">
        <v>1</v>
      </c>
      <c r="M204" s="849">
        <v>111</v>
      </c>
      <c r="N204" s="849">
        <v>21</v>
      </c>
      <c r="O204" s="849">
        <v>2331</v>
      </c>
      <c r="P204" s="837">
        <v>21</v>
      </c>
      <c r="Q204" s="850">
        <v>111</v>
      </c>
    </row>
    <row r="205" spans="1:17" ht="14.4" customHeight="1" x14ac:dyDescent="0.3">
      <c r="A205" s="831" t="s">
        <v>4450</v>
      </c>
      <c r="B205" s="832" t="s">
        <v>4451</v>
      </c>
      <c r="C205" s="832" t="s">
        <v>3269</v>
      </c>
      <c r="D205" s="832" t="s">
        <v>4486</v>
      </c>
      <c r="E205" s="832" t="s">
        <v>4487</v>
      </c>
      <c r="F205" s="849">
        <v>6</v>
      </c>
      <c r="G205" s="849">
        <v>702</v>
      </c>
      <c r="H205" s="849">
        <v>1.4039999999999999</v>
      </c>
      <c r="I205" s="849">
        <v>117</v>
      </c>
      <c r="J205" s="849">
        <v>4</v>
      </c>
      <c r="K205" s="849">
        <v>500</v>
      </c>
      <c r="L205" s="849">
        <v>1</v>
      </c>
      <c r="M205" s="849">
        <v>125</v>
      </c>
      <c r="N205" s="849"/>
      <c r="O205" s="849"/>
      <c r="P205" s="837"/>
      <c r="Q205" s="850"/>
    </row>
    <row r="206" spans="1:17" ht="14.4" customHeight="1" x14ac:dyDescent="0.3">
      <c r="A206" s="831" t="s">
        <v>4450</v>
      </c>
      <c r="B206" s="832" t="s">
        <v>4451</v>
      </c>
      <c r="C206" s="832" t="s">
        <v>3269</v>
      </c>
      <c r="D206" s="832" t="s">
        <v>4488</v>
      </c>
      <c r="E206" s="832" t="s">
        <v>4489</v>
      </c>
      <c r="F206" s="849">
        <v>22</v>
      </c>
      <c r="G206" s="849">
        <v>10186</v>
      </c>
      <c r="H206" s="849">
        <v>0.54152046783625729</v>
      </c>
      <c r="I206" s="849">
        <v>463</v>
      </c>
      <c r="J206" s="849">
        <v>38</v>
      </c>
      <c r="K206" s="849">
        <v>18810</v>
      </c>
      <c r="L206" s="849">
        <v>1</v>
      </c>
      <c r="M206" s="849">
        <v>495</v>
      </c>
      <c r="N206" s="849">
        <v>13</v>
      </c>
      <c r="O206" s="849">
        <v>6435</v>
      </c>
      <c r="P206" s="837">
        <v>0.34210526315789475</v>
      </c>
      <c r="Q206" s="850">
        <v>495</v>
      </c>
    </row>
    <row r="207" spans="1:17" ht="14.4" customHeight="1" x14ac:dyDescent="0.3">
      <c r="A207" s="831" t="s">
        <v>4450</v>
      </c>
      <c r="B207" s="832" t="s">
        <v>4451</v>
      </c>
      <c r="C207" s="832" t="s">
        <v>3269</v>
      </c>
      <c r="D207" s="832" t="s">
        <v>4134</v>
      </c>
      <c r="E207" s="832" t="s">
        <v>4135</v>
      </c>
      <c r="F207" s="849">
        <v>2</v>
      </c>
      <c r="G207" s="849">
        <v>2536</v>
      </c>
      <c r="H207" s="849"/>
      <c r="I207" s="849">
        <v>1268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" customHeight="1" x14ac:dyDescent="0.3">
      <c r="A208" s="831" t="s">
        <v>4450</v>
      </c>
      <c r="B208" s="832" t="s">
        <v>4451</v>
      </c>
      <c r="C208" s="832" t="s">
        <v>3269</v>
      </c>
      <c r="D208" s="832" t="s">
        <v>4490</v>
      </c>
      <c r="E208" s="832" t="s">
        <v>4491</v>
      </c>
      <c r="F208" s="849">
        <v>43</v>
      </c>
      <c r="G208" s="849">
        <v>18791</v>
      </c>
      <c r="H208" s="849">
        <v>3.1698717948717947</v>
      </c>
      <c r="I208" s="849">
        <v>437</v>
      </c>
      <c r="J208" s="849">
        <v>13</v>
      </c>
      <c r="K208" s="849">
        <v>5928</v>
      </c>
      <c r="L208" s="849">
        <v>1</v>
      </c>
      <c r="M208" s="849">
        <v>456</v>
      </c>
      <c r="N208" s="849">
        <v>16</v>
      </c>
      <c r="O208" s="849">
        <v>7296</v>
      </c>
      <c r="P208" s="837">
        <v>1.2307692307692308</v>
      </c>
      <c r="Q208" s="850">
        <v>456</v>
      </c>
    </row>
    <row r="209" spans="1:17" ht="14.4" customHeight="1" x14ac:dyDescent="0.3">
      <c r="A209" s="831" t="s">
        <v>4450</v>
      </c>
      <c r="B209" s="832" t="s">
        <v>4451</v>
      </c>
      <c r="C209" s="832" t="s">
        <v>3269</v>
      </c>
      <c r="D209" s="832" t="s">
        <v>4492</v>
      </c>
      <c r="E209" s="832" t="s">
        <v>4493</v>
      </c>
      <c r="F209" s="849">
        <v>142</v>
      </c>
      <c r="G209" s="849">
        <v>7668</v>
      </c>
      <c r="H209" s="849">
        <v>1.3220689655172413</v>
      </c>
      <c r="I209" s="849">
        <v>54</v>
      </c>
      <c r="J209" s="849">
        <v>100</v>
      </c>
      <c r="K209" s="849">
        <v>5800</v>
      </c>
      <c r="L209" s="849">
        <v>1</v>
      </c>
      <c r="M209" s="849">
        <v>58</v>
      </c>
      <c r="N209" s="849">
        <v>77</v>
      </c>
      <c r="O209" s="849">
        <v>4466</v>
      </c>
      <c r="P209" s="837">
        <v>0.77</v>
      </c>
      <c r="Q209" s="850">
        <v>58</v>
      </c>
    </row>
    <row r="210" spans="1:17" ht="14.4" customHeight="1" x14ac:dyDescent="0.3">
      <c r="A210" s="831" t="s">
        <v>4450</v>
      </c>
      <c r="B210" s="832" t="s">
        <v>4451</v>
      </c>
      <c r="C210" s="832" t="s">
        <v>3269</v>
      </c>
      <c r="D210" s="832" t="s">
        <v>4494</v>
      </c>
      <c r="E210" s="832" t="s">
        <v>4495</v>
      </c>
      <c r="F210" s="849"/>
      <c r="G210" s="849"/>
      <c r="H210" s="849"/>
      <c r="I210" s="849"/>
      <c r="J210" s="849"/>
      <c r="K210" s="849"/>
      <c r="L210" s="849"/>
      <c r="M210" s="849"/>
      <c r="N210" s="849">
        <v>4</v>
      </c>
      <c r="O210" s="849">
        <v>39048</v>
      </c>
      <c r="P210" s="837"/>
      <c r="Q210" s="850">
        <v>9762</v>
      </c>
    </row>
    <row r="211" spans="1:17" ht="14.4" customHeight="1" x14ac:dyDescent="0.3">
      <c r="A211" s="831" t="s">
        <v>4450</v>
      </c>
      <c r="B211" s="832" t="s">
        <v>4451</v>
      </c>
      <c r="C211" s="832" t="s">
        <v>3269</v>
      </c>
      <c r="D211" s="832" t="s">
        <v>4496</v>
      </c>
      <c r="E211" s="832" t="s">
        <v>4497</v>
      </c>
      <c r="F211" s="849">
        <v>652</v>
      </c>
      <c r="G211" s="849">
        <v>110188</v>
      </c>
      <c r="H211" s="849">
        <v>1.0106672781472139</v>
      </c>
      <c r="I211" s="849">
        <v>169</v>
      </c>
      <c r="J211" s="849">
        <v>623</v>
      </c>
      <c r="K211" s="849">
        <v>109025</v>
      </c>
      <c r="L211" s="849">
        <v>1</v>
      </c>
      <c r="M211" s="849">
        <v>175</v>
      </c>
      <c r="N211" s="849">
        <v>1276</v>
      </c>
      <c r="O211" s="849">
        <v>224576</v>
      </c>
      <c r="P211" s="837">
        <v>2.0598578307727586</v>
      </c>
      <c r="Q211" s="850">
        <v>176</v>
      </c>
    </row>
    <row r="212" spans="1:17" ht="14.4" customHeight="1" x14ac:dyDescent="0.3">
      <c r="A212" s="831" t="s">
        <v>4450</v>
      </c>
      <c r="B212" s="832" t="s">
        <v>4451</v>
      </c>
      <c r="C212" s="832" t="s">
        <v>3269</v>
      </c>
      <c r="D212" s="832" t="s">
        <v>4092</v>
      </c>
      <c r="E212" s="832" t="s">
        <v>4093</v>
      </c>
      <c r="F212" s="849">
        <v>7</v>
      </c>
      <c r="G212" s="849">
        <v>567</v>
      </c>
      <c r="H212" s="849">
        <v>0.55588235294117649</v>
      </c>
      <c r="I212" s="849">
        <v>81</v>
      </c>
      <c r="J212" s="849">
        <v>12</v>
      </c>
      <c r="K212" s="849">
        <v>1020</v>
      </c>
      <c r="L212" s="849">
        <v>1</v>
      </c>
      <c r="M212" s="849">
        <v>85</v>
      </c>
      <c r="N212" s="849">
        <v>6</v>
      </c>
      <c r="O212" s="849">
        <v>510</v>
      </c>
      <c r="P212" s="837">
        <v>0.5</v>
      </c>
      <c r="Q212" s="850">
        <v>85</v>
      </c>
    </row>
    <row r="213" spans="1:17" ht="14.4" customHeight="1" x14ac:dyDescent="0.3">
      <c r="A213" s="831" t="s">
        <v>4450</v>
      </c>
      <c r="B213" s="832" t="s">
        <v>4451</v>
      </c>
      <c r="C213" s="832" t="s">
        <v>3269</v>
      </c>
      <c r="D213" s="832" t="s">
        <v>4094</v>
      </c>
      <c r="E213" s="832" t="s">
        <v>4095</v>
      </c>
      <c r="F213" s="849">
        <v>6</v>
      </c>
      <c r="G213" s="849">
        <v>996</v>
      </c>
      <c r="H213" s="849">
        <v>0.7993579454253612</v>
      </c>
      <c r="I213" s="849">
        <v>166</v>
      </c>
      <c r="J213" s="849">
        <v>7</v>
      </c>
      <c r="K213" s="849">
        <v>1246</v>
      </c>
      <c r="L213" s="849">
        <v>1</v>
      </c>
      <c r="M213" s="849">
        <v>178</v>
      </c>
      <c r="N213" s="849"/>
      <c r="O213" s="849"/>
      <c r="P213" s="837"/>
      <c r="Q213" s="850"/>
    </row>
    <row r="214" spans="1:17" ht="14.4" customHeight="1" x14ac:dyDescent="0.3">
      <c r="A214" s="831" t="s">
        <v>4450</v>
      </c>
      <c r="B214" s="832" t="s">
        <v>4451</v>
      </c>
      <c r="C214" s="832" t="s">
        <v>3269</v>
      </c>
      <c r="D214" s="832" t="s">
        <v>4498</v>
      </c>
      <c r="E214" s="832" t="s">
        <v>4499</v>
      </c>
      <c r="F214" s="849">
        <v>22</v>
      </c>
      <c r="G214" s="849">
        <v>3586</v>
      </c>
      <c r="H214" s="849">
        <v>1.116786047960137</v>
      </c>
      <c r="I214" s="849">
        <v>163</v>
      </c>
      <c r="J214" s="849">
        <v>19</v>
      </c>
      <c r="K214" s="849">
        <v>3211</v>
      </c>
      <c r="L214" s="849">
        <v>1</v>
      </c>
      <c r="M214" s="849">
        <v>169</v>
      </c>
      <c r="N214" s="849">
        <v>36</v>
      </c>
      <c r="O214" s="849">
        <v>6120</v>
      </c>
      <c r="P214" s="837">
        <v>1.9059483027094364</v>
      </c>
      <c r="Q214" s="850">
        <v>170</v>
      </c>
    </row>
    <row r="215" spans="1:17" ht="14.4" customHeight="1" x14ac:dyDescent="0.3">
      <c r="A215" s="831" t="s">
        <v>4450</v>
      </c>
      <c r="B215" s="832" t="s">
        <v>4451</v>
      </c>
      <c r="C215" s="832" t="s">
        <v>3269</v>
      </c>
      <c r="D215" s="832" t="s">
        <v>4500</v>
      </c>
      <c r="E215" s="832" t="s">
        <v>4501</v>
      </c>
      <c r="F215" s="849"/>
      <c r="G215" s="849"/>
      <c r="H215" s="849"/>
      <c r="I215" s="849"/>
      <c r="J215" s="849"/>
      <c r="K215" s="849"/>
      <c r="L215" s="849"/>
      <c r="M215" s="849"/>
      <c r="N215" s="849">
        <v>1</v>
      </c>
      <c r="O215" s="849">
        <v>29</v>
      </c>
      <c r="P215" s="837"/>
      <c r="Q215" s="850">
        <v>29</v>
      </c>
    </row>
    <row r="216" spans="1:17" ht="14.4" customHeight="1" x14ac:dyDescent="0.3">
      <c r="A216" s="831" t="s">
        <v>4450</v>
      </c>
      <c r="B216" s="832" t="s">
        <v>4451</v>
      </c>
      <c r="C216" s="832" t="s">
        <v>3269</v>
      </c>
      <c r="D216" s="832" t="s">
        <v>4502</v>
      </c>
      <c r="E216" s="832" t="s">
        <v>4503</v>
      </c>
      <c r="F216" s="849">
        <v>8</v>
      </c>
      <c r="G216" s="849">
        <v>8064</v>
      </c>
      <c r="H216" s="849"/>
      <c r="I216" s="849">
        <v>1008</v>
      </c>
      <c r="J216" s="849"/>
      <c r="K216" s="849"/>
      <c r="L216" s="849"/>
      <c r="M216" s="849"/>
      <c r="N216" s="849">
        <v>3</v>
      </c>
      <c r="O216" s="849">
        <v>3036</v>
      </c>
      <c r="P216" s="837"/>
      <c r="Q216" s="850">
        <v>1012</v>
      </c>
    </row>
    <row r="217" spans="1:17" ht="14.4" customHeight="1" x14ac:dyDescent="0.3">
      <c r="A217" s="831" t="s">
        <v>4450</v>
      </c>
      <c r="B217" s="832" t="s">
        <v>4451</v>
      </c>
      <c r="C217" s="832" t="s">
        <v>3269</v>
      </c>
      <c r="D217" s="832" t="s">
        <v>4096</v>
      </c>
      <c r="E217" s="832" t="s">
        <v>4097</v>
      </c>
      <c r="F217" s="849">
        <v>4</v>
      </c>
      <c r="G217" s="849">
        <v>680</v>
      </c>
      <c r="H217" s="849">
        <v>0.77272727272727271</v>
      </c>
      <c r="I217" s="849">
        <v>170</v>
      </c>
      <c r="J217" s="849">
        <v>5</v>
      </c>
      <c r="K217" s="849">
        <v>880</v>
      </c>
      <c r="L217" s="849">
        <v>1</v>
      </c>
      <c r="M217" s="849">
        <v>176</v>
      </c>
      <c r="N217" s="849">
        <v>1</v>
      </c>
      <c r="O217" s="849">
        <v>176</v>
      </c>
      <c r="P217" s="837">
        <v>0.2</v>
      </c>
      <c r="Q217" s="850">
        <v>176</v>
      </c>
    </row>
    <row r="218" spans="1:17" ht="14.4" customHeight="1" x14ac:dyDescent="0.3">
      <c r="A218" s="831" t="s">
        <v>4450</v>
      </c>
      <c r="B218" s="832" t="s">
        <v>4451</v>
      </c>
      <c r="C218" s="832" t="s">
        <v>3269</v>
      </c>
      <c r="D218" s="832" t="s">
        <v>4504</v>
      </c>
      <c r="E218" s="832" t="s">
        <v>4505</v>
      </c>
      <c r="F218" s="849">
        <v>8</v>
      </c>
      <c r="G218" s="849">
        <v>18112</v>
      </c>
      <c r="H218" s="849"/>
      <c r="I218" s="849">
        <v>2264</v>
      </c>
      <c r="J218" s="849"/>
      <c r="K218" s="849"/>
      <c r="L218" s="849"/>
      <c r="M218" s="849"/>
      <c r="N218" s="849"/>
      <c r="O218" s="849"/>
      <c r="P218" s="837"/>
      <c r="Q218" s="850"/>
    </row>
    <row r="219" spans="1:17" ht="14.4" customHeight="1" x14ac:dyDescent="0.3">
      <c r="A219" s="831" t="s">
        <v>4450</v>
      </c>
      <c r="B219" s="832" t="s">
        <v>4451</v>
      </c>
      <c r="C219" s="832" t="s">
        <v>3269</v>
      </c>
      <c r="D219" s="832" t="s">
        <v>4098</v>
      </c>
      <c r="E219" s="832" t="s">
        <v>4099</v>
      </c>
      <c r="F219" s="849">
        <v>2</v>
      </c>
      <c r="G219" s="849">
        <v>494</v>
      </c>
      <c r="H219" s="849">
        <v>0.62610899873257286</v>
      </c>
      <c r="I219" s="849">
        <v>247</v>
      </c>
      <c r="J219" s="849">
        <v>3</v>
      </c>
      <c r="K219" s="849">
        <v>789</v>
      </c>
      <c r="L219" s="849">
        <v>1</v>
      </c>
      <c r="M219" s="849">
        <v>263</v>
      </c>
      <c r="N219" s="849">
        <v>1</v>
      </c>
      <c r="O219" s="849">
        <v>264</v>
      </c>
      <c r="P219" s="837">
        <v>0.33460076045627374</v>
      </c>
      <c r="Q219" s="850">
        <v>264</v>
      </c>
    </row>
    <row r="220" spans="1:17" ht="14.4" customHeight="1" x14ac:dyDescent="0.3">
      <c r="A220" s="831" t="s">
        <v>4450</v>
      </c>
      <c r="B220" s="832" t="s">
        <v>4451</v>
      </c>
      <c r="C220" s="832" t="s">
        <v>3269</v>
      </c>
      <c r="D220" s="832" t="s">
        <v>4506</v>
      </c>
      <c r="E220" s="832" t="s">
        <v>4507</v>
      </c>
      <c r="F220" s="849">
        <v>6</v>
      </c>
      <c r="G220" s="849">
        <v>12072</v>
      </c>
      <c r="H220" s="849">
        <v>1.8892018779342723</v>
      </c>
      <c r="I220" s="849">
        <v>2012</v>
      </c>
      <c r="J220" s="849">
        <v>3</v>
      </c>
      <c r="K220" s="849">
        <v>6390</v>
      </c>
      <c r="L220" s="849">
        <v>1</v>
      </c>
      <c r="M220" s="849">
        <v>2130</v>
      </c>
      <c r="N220" s="849"/>
      <c r="O220" s="849"/>
      <c r="P220" s="837"/>
      <c r="Q220" s="850"/>
    </row>
    <row r="221" spans="1:17" ht="14.4" customHeight="1" x14ac:dyDescent="0.3">
      <c r="A221" s="831" t="s">
        <v>4450</v>
      </c>
      <c r="B221" s="832" t="s">
        <v>4451</v>
      </c>
      <c r="C221" s="832" t="s">
        <v>3269</v>
      </c>
      <c r="D221" s="832" t="s">
        <v>4508</v>
      </c>
      <c r="E221" s="832" t="s">
        <v>4509</v>
      </c>
      <c r="F221" s="849">
        <v>23</v>
      </c>
      <c r="G221" s="849">
        <v>5198</v>
      </c>
      <c r="H221" s="849">
        <v>0.47731864095500459</v>
      </c>
      <c r="I221" s="849">
        <v>226</v>
      </c>
      <c r="J221" s="849">
        <v>45</v>
      </c>
      <c r="K221" s="849">
        <v>10890</v>
      </c>
      <c r="L221" s="849">
        <v>1</v>
      </c>
      <c r="M221" s="849">
        <v>242</v>
      </c>
      <c r="N221" s="849">
        <v>22</v>
      </c>
      <c r="O221" s="849">
        <v>5324</v>
      </c>
      <c r="P221" s="837">
        <v>0.48888888888888887</v>
      </c>
      <c r="Q221" s="850">
        <v>242</v>
      </c>
    </row>
    <row r="222" spans="1:17" ht="14.4" customHeight="1" x14ac:dyDescent="0.3">
      <c r="A222" s="831" t="s">
        <v>4450</v>
      </c>
      <c r="B222" s="832" t="s">
        <v>4451</v>
      </c>
      <c r="C222" s="832" t="s">
        <v>3269</v>
      </c>
      <c r="D222" s="832" t="s">
        <v>4510</v>
      </c>
      <c r="E222" s="832" t="s">
        <v>4511</v>
      </c>
      <c r="F222" s="849"/>
      <c r="G222" s="849"/>
      <c r="H222" s="849"/>
      <c r="I222" s="849"/>
      <c r="J222" s="849"/>
      <c r="K222" s="849"/>
      <c r="L222" s="849"/>
      <c r="M222" s="849"/>
      <c r="N222" s="849">
        <v>1</v>
      </c>
      <c r="O222" s="849">
        <v>424</v>
      </c>
      <c r="P222" s="837"/>
      <c r="Q222" s="850">
        <v>424</v>
      </c>
    </row>
    <row r="223" spans="1:17" ht="14.4" customHeight="1" x14ac:dyDescent="0.3">
      <c r="A223" s="831" t="s">
        <v>4450</v>
      </c>
      <c r="B223" s="832" t="s">
        <v>4451</v>
      </c>
      <c r="C223" s="832" t="s">
        <v>3269</v>
      </c>
      <c r="D223" s="832" t="s">
        <v>4512</v>
      </c>
      <c r="E223" s="832" t="s">
        <v>4513</v>
      </c>
      <c r="F223" s="849"/>
      <c r="G223" s="849"/>
      <c r="H223" s="849"/>
      <c r="I223" s="849"/>
      <c r="J223" s="849">
        <v>2</v>
      </c>
      <c r="K223" s="849">
        <v>10432</v>
      </c>
      <c r="L223" s="849">
        <v>1</v>
      </c>
      <c r="M223" s="849">
        <v>5216</v>
      </c>
      <c r="N223" s="849"/>
      <c r="O223" s="849"/>
      <c r="P223" s="837"/>
      <c r="Q223" s="850"/>
    </row>
    <row r="224" spans="1:17" ht="14.4" customHeight="1" x14ac:dyDescent="0.3">
      <c r="A224" s="831" t="s">
        <v>4450</v>
      </c>
      <c r="B224" s="832" t="s">
        <v>4451</v>
      </c>
      <c r="C224" s="832" t="s">
        <v>3269</v>
      </c>
      <c r="D224" s="832" t="s">
        <v>4514</v>
      </c>
      <c r="E224" s="832" t="s">
        <v>4515</v>
      </c>
      <c r="F224" s="849">
        <v>2</v>
      </c>
      <c r="G224" s="849">
        <v>2090</v>
      </c>
      <c r="H224" s="849"/>
      <c r="I224" s="849">
        <v>1045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4450</v>
      </c>
      <c r="B225" s="832" t="s">
        <v>4451</v>
      </c>
      <c r="C225" s="832" t="s">
        <v>3269</v>
      </c>
      <c r="D225" s="832" t="s">
        <v>4516</v>
      </c>
      <c r="E225" s="832" t="s">
        <v>4517</v>
      </c>
      <c r="F225" s="849"/>
      <c r="G225" s="849"/>
      <c r="H225" s="849"/>
      <c r="I225" s="849"/>
      <c r="J225" s="849"/>
      <c r="K225" s="849"/>
      <c r="L225" s="849"/>
      <c r="M225" s="849"/>
      <c r="N225" s="849">
        <v>1</v>
      </c>
      <c r="O225" s="849">
        <v>289</v>
      </c>
      <c r="P225" s="837"/>
      <c r="Q225" s="850">
        <v>289</v>
      </c>
    </row>
    <row r="226" spans="1:17" ht="14.4" customHeight="1" x14ac:dyDescent="0.3">
      <c r="A226" s="831" t="s">
        <v>4518</v>
      </c>
      <c r="B226" s="832" t="s">
        <v>4519</v>
      </c>
      <c r="C226" s="832" t="s">
        <v>3269</v>
      </c>
      <c r="D226" s="832" t="s">
        <v>4520</v>
      </c>
      <c r="E226" s="832" t="s">
        <v>4521</v>
      </c>
      <c r="F226" s="849">
        <v>148</v>
      </c>
      <c r="G226" s="849">
        <v>23828</v>
      </c>
      <c r="H226" s="849">
        <v>0.61764172218046087</v>
      </c>
      <c r="I226" s="849">
        <v>161</v>
      </c>
      <c r="J226" s="849">
        <v>223</v>
      </c>
      <c r="K226" s="849">
        <v>38579</v>
      </c>
      <c r="L226" s="849">
        <v>1</v>
      </c>
      <c r="M226" s="849">
        <v>173</v>
      </c>
      <c r="N226" s="849">
        <v>171</v>
      </c>
      <c r="O226" s="849">
        <v>29583</v>
      </c>
      <c r="P226" s="837">
        <v>0.76681614349775784</v>
      </c>
      <c r="Q226" s="850">
        <v>173</v>
      </c>
    </row>
    <row r="227" spans="1:17" ht="14.4" customHeight="1" x14ac:dyDescent="0.3">
      <c r="A227" s="831" t="s">
        <v>4518</v>
      </c>
      <c r="B227" s="832" t="s">
        <v>4519</v>
      </c>
      <c r="C227" s="832" t="s">
        <v>3269</v>
      </c>
      <c r="D227" s="832" t="s">
        <v>4520</v>
      </c>
      <c r="E227" s="832" t="s">
        <v>4522</v>
      </c>
      <c r="F227" s="849">
        <v>192</v>
      </c>
      <c r="G227" s="849">
        <v>30912</v>
      </c>
      <c r="H227" s="849">
        <v>1.1992085968111106</v>
      </c>
      <c r="I227" s="849">
        <v>161</v>
      </c>
      <c r="J227" s="849">
        <v>149</v>
      </c>
      <c r="K227" s="849">
        <v>25777</v>
      </c>
      <c r="L227" s="849">
        <v>1</v>
      </c>
      <c r="M227" s="849">
        <v>173</v>
      </c>
      <c r="N227" s="849">
        <v>128</v>
      </c>
      <c r="O227" s="849">
        <v>22144</v>
      </c>
      <c r="P227" s="837">
        <v>0.85906040268456374</v>
      </c>
      <c r="Q227" s="850">
        <v>173</v>
      </c>
    </row>
    <row r="228" spans="1:17" ht="14.4" customHeight="1" x14ac:dyDescent="0.3">
      <c r="A228" s="831" t="s">
        <v>4518</v>
      </c>
      <c r="B228" s="832" t="s">
        <v>4519</v>
      </c>
      <c r="C228" s="832" t="s">
        <v>3269</v>
      </c>
      <c r="D228" s="832" t="s">
        <v>4523</v>
      </c>
      <c r="E228" s="832" t="s">
        <v>4524</v>
      </c>
      <c r="F228" s="849">
        <v>2</v>
      </c>
      <c r="G228" s="849">
        <v>2338</v>
      </c>
      <c r="H228" s="849"/>
      <c r="I228" s="849">
        <v>1169</v>
      </c>
      <c r="J228" s="849"/>
      <c r="K228" s="849"/>
      <c r="L228" s="849"/>
      <c r="M228" s="849"/>
      <c r="N228" s="849">
        <v>1</v>
      </c>
      <c r="O228" s="849">
        <v>1070</v>
      </c>
      <c r="P228" s="837"/>
      <c r="Q228" s="850">
        <v>1070</v>
      </c>
    </row>
    <row r="229" spans="1:17" ht="14.4" customHeight="1" x14ac:dyDescent="0.3">
      <c r="A229" s="831" t="s">
        <v>4518</v>
      </c>
      <c r="B229" s="832" t="s">
        <v>4519</v>
      </c>
      <c r="C229" s="832" t="s">
        <v>3269</v>
      </c>
      <c r="D229" s="832" t="s">
        <v>4525</v>
      </c>
      <c r="E229" s="832" t="s">
        <v>4526</v>
      </c>
      <c r="F229" s="849">
        <v>42</v>
      </c>
      <c r="G229" s="849">
        <v>1680</v>
      </c>
      <c r="H229" s="849">
        <v>2.4103299856527975</v>
      </c>
      <c r="I229" s="849">
        <v>40</v>
      </c>
      <c r="J229" s="849">
        <v>17</v>
      </c>
      <c r="K229" s="849">
        <v>697</v>
      </c>
      <c r="L229" s="849">
        <v>1</v>
      </c>
      <c r="M229" s="849">
        <v>41</v>
      </c>
      <c r="N229" s="849">
        <v>10</v>
      </c>
      <c r="O229" s="849">
        <v>460</v>
      </c>
      <c r="P229" s="837">
        <v>0.65997130559540884</v>
      </c>
      <c r="Q229" s="850">
        <v>46</v>
      </c>
    </row>
    <row r="230" spans="1:17" ht="14.4" customHeight="1" x14ac:dyDescent="0.3">
      <c r="A230" s="831" t="s">
        <v>4518</v>
      </c>
      <c r="B230" s="832" t="s">
        <v>4519</v>
      </c>
      <c r="C230" s="832" t="s">
        <v>3269</v>
      </c>
      <c r="D230" s="832" t="s">
        <v>4527</v>
      </c>
      <c r="E230" s="832" t="s">
        <v>4528</v>
      </c>
      <c r="F230" s="849">
        <v>1</v>
      </c>
      <c r="G230" s="849">
        <v>383</v>
      </c>
      <c r="H230" s="849">
        <v>0.49869791666666669</v>
      </c>
      <c r="I230" s="849">
        <v>383</v>
      </c>
      <c r="J230" s="849">
        <v>2</v>
      </c>
      <c r="K230" s="849">
        <v>768</v>
      </c>
      <c r="L230" s="849">
        <v>1</v>
      </c>
      <c r="M230" s="849">
        <v>384</v>
      </c>
      <c r="N230" s="849"/>
      <c r="O230" s="849"/>
      <c r="P230" s="837"/>
      <c r="Q230" s="850"/>
    </row>
    <row r="231" spans="1:17" ht="14.4" customHeight="1" x14ac:dyDescent="0.3">
      <c r="A231" s="831" t="s">
        <v>4518</v>
      </c>
      <c r="B231" s="832" t="s">
        <v>4519</v>
      </c>
      <c r="C231" s="832" t="s">
        <v>3269</v>
      </c>
      <c r="D231" s="832" t="s">
        <v>4529</v>
      </c>
      <c r="E231" s="832" t="s">
        <v>4530</v>
      </c>
      <c r="F231" s="849">
        <v>3</v>
      </c>
      <c r="G231" s="849">
        <v>1335</v>
      </c>
      <c r="H231" s="849"/>
      <c r="I231" s="849">
        <v>445</v>
      </c>
      <c r="J231" s="849"/>
      <c r="K231" s="849"/>
      <c r="L231" s="849"/>
      <c r="M231" s="849"/>
      <c r="N231" s="849"/>
      <c r="O231" s="849"/>
      <c r="P231" s="837"/>
      <c r="Q231" s="850"/>
    </row>
    <row r="232" spans="1:17" ht="14.4" customHeight="1" x14ac:dyDescent="0.3">
      <c r="A232" s="831" t="s">
        <v>4518</v>
      </c>
      <c r="B232" s="832" t="s">
        <v>4519</v>
      </c>
      <c r="C232" s="832" t="s">
        <v>3269</v>
      </c>
      <c r="D232" s="832" t="s">
        <v>4529</v>
      </c>
      <c r="E232" s="832" t="s">
        <v>4531</v>
      </c>
      <c r="F232" s="849"/>
      <c r="G232" s="849"/>
      <c r="H232" s="849"/>
      <c r="I232" s="849"/>
      <c r="J232" s="849"/>
      <c r="K232" s="849"/>
      <c r="L232" s="849"/>
      <c r="M232" s="849"/>
      <c r="N232" s="849">
        <v>2</v>
      </c>
      <c r="O232" s="849">
        <v>754</v>
      </c>
      <c r="P232" s="837"/>
      <c r="Q232" s="850">
        <v>377</v>
      </c>
    </row>
    <row r="233" spans="1:17" ht="14.4" customHeight="1" x14ac:dyDescent="0.3">
      <c r="A233" s="831" t="s">
        <v>4518</v>
      </c>
      <c r="B233" s="832" t="s">
        <v>4519</v>
      </c>
      <c r="C233" s="832" t="s">
        <v>3269</v>
      </c>
      <c r="D233" s="832" t="s">
        <v>4532</v>
      </c>
      <c r="E233" s="832" t="s">
        <v>4533</v>
      </c>
      <c r="F233" s="849">
        <v>1</v>
      </c>
      <c r="G233" s="849">
        <v>491</v>
      </c>
      <c r="H233" s="849">
        <v>0.99796747967479671</v>
      </c>
      <c r="I233" s="849">
        <v>491</v>
      </c>
      <c r="J233" s="849">
        <v>1</v>
      </c>
      <c r="K233" s="849">
        <v>492</v>
      </c>
      <c r="L233" s="849">
        <v>1</v>
      </c>
      <c r="M233" s="849">
        <v>492</v>
      </c>
      <c r="N233" s="849"/>
      <c r="O233" s="849"/>
      <c r="P233" s="837"/>
      <c r="Q233" s="850"/>
    </row>
    <row r="234" spans="1:17" ht="14.4" customHeight="1" x14ac:dyDescent="0.3">
      <c r="A234" s="831" t="s">
        <v>4518</v>
      </c>
      <c r="B234" s="832" t="s">
        <v>4519</v>
      </c>
      <c r="C234" s="832" t="s">
        <v>3269</v>
      </c>
      <c r="D234" s="832" t="s">
        <v>4534</v>
      </c>
      <c r="E234" s="832" t="s">
        <v>4535</v>
      </c>
      <c r="F234" s="849">
        <v>12</v>
      </c>
      <c r="G234" s="849">
        <v>372</v>
      </c>
      <c r="H234" s="849">
        <v>1.3333333333333333</v>
      </c>
      <c r="I234" s="849">
        <v>31</v>
      </c>
      <c r="J234" s="849">
        <v>9</v>
      </c>
      <c r="K234" s="849">
        <v>279</v>
      </c>
      <c r="L234" s="849">
        <v>1</v>
      </c>
      <c r="M234" s="849">
        <v>31</v>
      </c>
      <c r="N234" s="849">
        <v>8</v>
      </c>
      <c r="O234" s="849">
        <v>456</v>
      </c>
      <c r="P234" s="837">
        <v>1.6344086021505377</v>
      </c>
      <c r="Q234" s="850">
        <v>57</v>
      </c>
    </row>
    <row r="235" spans="1:17" ht="14.4" customHeight="1" x14ac:dyDescent="0.3">
      <c r="A235" s="831" t="s">
        <v>4518</v>
      </c>
      <c r="B235" s="832" t="s">
        <v>4519</v>
      </c>
      <c r="C235" s="832" t="s">
        <v>3269</v>
      </c>
      <c r="D235" s="832" t="s">
        <v>4536</v>
      </c>
      <c r="E235" s="832" t="s">
        <v>4537</v>
      </c>
      <c r="F235" s="849">
        <v>4</v>
      </c>
      <c r="G235" s="849">
        <v>828</v>
      </c>
      <c r="H235" s="849"/>
      <c r="I235" s="849">
        <v>207</v>
      </c>
      <c r="J235" s="849"/>
      <c r="K235" s="849"/>
      <c r="L235" s="849"/>
      <c r="M235" s="849"/>
      <c r="N235" s="849">
        <v>1</v>
      </c>
      <c r="O235" s="849">
        <v>224</v>
      </c>
      <c r="P235" s="837"/>
      <c r="Q235" s="850">
        <v>224</v>
      </c>
    </row>
    <row r="236" spans="1:17" ht="14.4" customHeight="1" x14ac:dyDescent="0.3">
      <c r="A236" s="831" t="s">
        <v>4518</v>
      </c>
      <c r="B236" s="832" t="s">
        <v>4519</v>
      </c>
      <c r="C236" s="832" t="s">
        <v>3269</v>
      </c>
      <c r="D236" s="832" t="s">
        <v>4538</v>
      </c>
      <c r="E236" s="832" t="s">
        <v>4539</v>
      </c>
      <c r="F236" s="849">
        <v>2</v>
      </c>
      <c r="G236" s="849">
        <v>760</v>
      </c>
      <c r="H236" s="849"/>
      <c r="I236" s="849">
        <v>380</v>
      </c>
      <c r="J236" s="849"/>
      <c r="K236" s="849"/>
      <c r="L236" s="849"/>
      <c r="M236" s="849"/>
      <c r="N236" s="849">
        <v>1</v>
      </c>
      <c r="O236" s="849">
        <v>553</v>
      </c>
      <c r="P236" s="837"/>
      <c r="Q236" s="850">
        <v>553</v>
      </c>
    </row>
    <row r="237" spans="1:17" ht="14.4" customHeight="1" x14ac:dyDescent="0.3">
      <c r="A237" s="831" t="s">
        <v>4518</v>
      </c>
      <c r="B237" s="832" t="s">
        <v>4519</v>
      </c>
      <c r="C237" s="832" t="s">
        <v>3269</v>
      </c>
      <c r="D237" s="832" t="s">
        <v>4538</v>
      </c>
      <c r="E237" s="832" t="s">
        <v>4540</v>
      </c>
      <c r="F237" s="849">
        <v>2</v>
      </c>
      <c r="G237" s="849">
        <v>760</v>
      </c>
      <c r="H237" s="849"/>
      <c r="I237" s="849">
        <v>380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" customHeight="1" x14ac:dyDescent="0.3">
      <c r="A238" s="831" t="s">
        <v>4518</v>
      </c>
      <c r="B238" s="832" t="s">
        <v>4519</v>
      </c>
      <c r="C238" s="832" t="s">
        <v>3269</v>
      </c>
      <c r="D238" s="832" t="s">
        <v>4541</v>
      </c>
      <c r="E238" s="832" t="s">
        <v>4542</v>
      </c>
      <c r="F238" s="849">
        <v>4</v>
      </c>
      <c r="G238" s="849">
        <v>544</v>
      </c>
      <c r="H238" s="849">
        <v>1.9568345323741008</v>
      </c>
      <c r="I238" s="849">
        <v>136</v>
      </c>
      <c r="J238" s="849">
        <v>2</v>
      </c>
      <c r="K238" s="849">
        <v>278</v>
      </c>
      <c r="L238" s="849">
        <v>1</v>
      </c>
      <c r="M238" s="849">
        <v>139</v>
      </c>
      <c r="N238" s="849">
        <v>2</v>
      </c>
      <c r="O238" s="849">
        <v>286</v>
      </c>
      <c r="P238" s="837">
        <v>1.0287769784172662</v>
      </c>
      <c r="Q238" s="850">
        <v>143</v>
      </c>
    </row>
    <row r="239" spans="1:17" ht="14.4" customHeight="1" x14ac:dyDescent="0.3">
      <c r="A239" s="831" t="s">
        <v>4518</v>
      </c>
      <c r="B239" s="832" t="s">
        <v>4519</v>
      </c>
      <c r="C239" s="832" t="s">
        <v>3269</v>
      </c>
      <c r="D239" s="832" t="s">
        <v>4543</v>
      </c>
      <c r="E239" s="832" t="s">
        <v>4544</v>
      </c>
      <c r="F239" s="849">
        <v>4</v>
      </c>
      <c r="G239" s="849">
        <v>412</v>
      </c>
      <c r="H239" s="849">
        <v>0.44444444444444442</v>
      </c>
      <c r="I239" s="849">
        <v>103</v>
      </c>
      <c r="J239" s="849">
        <v>9</v>
      </c>
      <c r="K239" s="849">
        <v>927</v>
      </c>
      <c r="L239" s="849">
        <v>1</v>
      </c>
      <c r="M239" s="849">
        <v>103</v>
      </c>
      <c r="N239" s="849">
        <v>3</v>
      </c>
      <c r="O239" s="849">
        <v>195</v>
      </c>
      <c r="P239" s="837">
        <v>0.21035598705501618</v>
      </c>
      <c r="Q239" s="850">
        <v>65</v>
      </c>
    </row>
    <row r="240" spans="1:17" ht="14.4" customHeight="1" x14ac:dyDescent="0.3">
      <c r="A240" s="831" t="s">
        <v>4518</v>
      </c>
      <c r="B240" s="832" t="s">
        <v>4519</v>
      </c>
      <c r="C240" s="832" t="s">
        <v>3269</v>
      </c>
      <c r="D240" s="832" t="s">
        <v>4545</v>
      </c>
      <c r="E240" s="832" t="s">
        <v>4546</v>
      </c>
      <c r="F240" s="849">
        <v>165</v>
      </c>
      <c r="G240" s="849">
        <v>19140</v>
      </c>
      <c r="H240" s="849">
        <v>0.64405410862103774</v>
      </c>
      <c r="I240" s="849">
        <v>116</v>
      </c>
      <c r="J240" s="849">
        <v>254</v>
      </c>
      <c r="K240" s="849">
        <v>29718</v>
      </c>
      <c r="L240" s="849">
        <v>1</v>
      </c>
      <c r="M240" s="849">
        <v>117</v>
      </c>
      <c r="N240" s="849">
        <v>136</v>
      </c>
      <c r="O240" s="849">
        <v>18496</v>
      </c>
      <c r="P240" s="837">
        <v>0.62238374049397671</v>
      </c>
      <c r="Q240" s="850">
        <v>136</v>
      </c>
    </row>
    <row r="241" spans="1:17" ht="14.4" customHeight="1" x14ac:dyDescent="0.3">
      <c r="A241" s="831" t="s">
        <v>4518</v>
      </c>
      <c r="B241" s="832" t="s">
        <v>4519</v>
      </c>
      <c r="C241" s="832" t="s">
        <v>3269</v>
      </c>
      <c r="D241" s="832" t="s">
        <v>4547</v>
      </c>
      <c r="E241" s="832" t="s">
        <v>4548</v>
      </c>
      <c r="F241" s="849">
        <v>79</v>
      </c>
      <c r="G241" s="849">
        <v>6715</v>
      </c>
      <c r="H241" s="849">
        <v>0.76865842490842495</v>
      </c>
      <c r="I241" s="849">
        <v>85</v>
      </c>
      <c r="J241" s="849">
        <v>96</v>
      </c>
      <c r="K241" s="849">
        <v>8736</v>
      </c>
      <c r="L241" s="849">
        <v>1</v>
      </c>
      <c r="M241" s="849">
        <v>91</v>
      </c>
      <c r="N241" s="849">
        <v>71</v>
      </c>
      <c r="O241" s="849">
        <v>6461</v>
      </c>
      <c r="P241" s="837">
        <v>0.73958333333333337</v>
      </c>
      <c r="Q241" s="850">
        <v>91</v>
      </c>
    </row>
    <row r="242" spans="1:17" ht="14.4" customHeight="1" x14ac:dyDescent="0.3">
      <c r="A242" s="831" t="s">
        <v>4518</v>
      </c>
      <c r="B242" s="832" t="s">
        <v>4519</v>
      </c>
      <c r="C242" s="832" t="s">
        <v>3269</v>
      </c>
      <c r="D242" s="832" t="s">
        <v>4549</v>
      </c>
      <c r="E242" s="832" t="s">
        <v>4550</v>
      </c>
      <c r="F242" s="849">
        <v>29</v>
      </c>
      <c r="G242" s="849">
        <v>609</v>
      </c>
      <c r="H242" s="849">
        <v>0.87878787878787878</v>
      </c>
      <c r="I242" s="849">
        <v>21</v>
      </c>
      <c r="J242" s="849">
        <v>33</v>
      </c>
      <c r="K242" s="849">
        <v>693</v>
      </c>
      <c r="L242" s="849">
        <v>1</v>
      </c>
      <c r="M242" s="849">
        <v>21</v>
      </c>
      <c r="N242" s="849">
        <v>3</v>
      </c>
      <c r="O242" s="849">
        <v>198</v>
      </c>
      <c r="P242" s="837">
        <v>0.2857142857142857</v>
      </c>
      <c r="Q242" s="850">
        <v>66</v>
      </c>
    </row>
    <row r="243" spans="1:17" ht="14.4" customHeight="1" x14ac:dyDescent="0.3">
      <c r="A243" s="831" t="s">
        <v>4518</v>
      </c>
      <c r="B243" s="832" t="s">
        <v>4519</v>
      </c>
      <c r="C243" s="832" t="s">
        <v>3269</v>
      </c>
      <c r="D243" s="832" t="s">
        <v>4551</v>
      </c>
      <c r="E243" s="832" t="s">
        <v>4552</v>
      </c>
      <c r="F243" s="849">
        <v>9</v>
      </c>
      <c r="G243" s="849">
        <v>4383</v>
      </c>
      <c r="H243" s="849"/>
      <c r="I243" s="849">
        <v>487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" customHeight="1" x14ac:dyDescent="0.3">
      <c r="A244" s="831" t="s">
        <v>4518</v>
      </c>
      <c r="B244" s="832" t="s">
        <v>4519</v>
      </c>
      <c r="C244" s="832" t="s">
        <v>3269</v>
      </c>
      <c r="D244" s="832" t="s">
        <v>4551</v>
      </c>
      <c r="E244" s="832" t="s">
        <v>4553</v>
      </c>
      <c r="F244" s="849">
        <v>6</v>
      </c>
      <c r="G244" s="849">
        <v>2922</v>
      </c>
      <c r="H244" s="849">
        <v>1.4969262295081966</v>
      </c>
      <c r="I244" s="849">
        <v>487</v>
      </c>
      <c r="J244" s="849">
        <v>4</v>
      </c>
      <c r="K244" s="849">
        <v>1952</v>
      </c>
      <c r="L244" s="849">
        <v>1</v>
      </c>
      <c r="M244" s="849">
        <v>488</v>
      </c>
      <c r="N244" s="849"/>
      <c r="O244" s="849"/>
      <c r="P244" s="837"/>
      <c r="Q244" s="850"/>
    </row>
    <row r="245" spans="1:17" ht="14.4" customHeight="1" x14ac:dyDescent="0.3">
      <c r="A245" s="831" t="s">
        <v>4518</v>
      </c>
      <c r="B245" s="832" t="s">
        <v>4519</v>
      </c>
      <c r="C245" s="832" t="s">
        <v>3269</v>
      </c>
      <c r="D245" s="832" t="s">
        <v>4554</v>
      </c>
      <c r="E245" s="832" t="s">
        <v>4555</v>
      </c>
      <c r="F245" s="849">
        <v>86</v>
      </c>
      <c r="G245" s="849">
        <v>3526</v>
      </c>
      <c r="H245" s="849">
        <v>1.0617283950617284</v>
      </c>
      <c r="I245" s="849">
        <v>41</v>
      </c>
      <c r="J245" s="849">
        <v>81</v>
      </c>
      <c r="K245" s="849">
        <v>3321</v>
      </c>
      <c r="L245" s="849">
        <v>1</v>
      </c>
      <c r="M245" s="849">
        <v>41</v>
      </c>
      <c r="N245" s="849">
        <v>53</v>
      </c>
      <c r="O245" s="849">
        <v>2703</v>
      </c>
      <c r="P245" s="837">
        <v>0.81391147244805784</v>
      </c>
      <c r="Q245" s="850">
        <v>51</v>
      </c>
    </row>
    <row r="246" spans="1:17" ht="14.4" customHeight="1" x14ac:dyDescent="0.3">
      <c r="A246" s="831" t="s">
        <v>4518</v>
      </c>
      <c r="B246" s="832" t="s">
        <v>4519</v>
      </c>
      <c r="C246" s="832" t="s">
        <v>3269</v>
      </c>
      <c r="D246" s="832" t="s">
        <v>4556</v>
      </c>
      <c r="E246" s="832" t="s">
        <v>4557</v>
      </c>
      <c r="F246" s="849"/>
      <c r="G246" s="849"/>
      <c r="H246" s="849"/>
      <c r="I246" s="849"/>
      <c r="J246" s="849"/>
      <c r="K246" s="849"/>
      <c r="L246" s="849"/>
      <c r="M246" s="849"/>
      <c r="N246" s="849">
        <v>3</v>
      </c>
      <c r="O246" s="849">
        <v>2289</v>
      </c>
      <c r="P246" s="837"/>
      <c r="Q246" s="850">
        <v>763</v>
      </c>
    </row>
    <row r="247" spans="1:17" ht="14.4" customHeight="1" x14ac:dyDescent="0.3">
      <c r="A247" s="831" t="s">
        <v>4518</v>
      </c>
      <c r="B247" s="832" t="s">
        <v>4519</v>
      </c>
      <c r="C247" s="832" t="s">
        <v>3269</v>
      </c>
      <c r="D247" s="832" t="s">
        <v>4558</v>
      </c>
      <c r="E247" s="832" t="s">
        <v>4559</v>
      </c>
      <c r="F247" s="849">
        <v>1</v>
      </c>
      <c r="G247" s="849">
        <v>2072</v>
      </c>
      <c r="H247" s="849"/>
      <c r="I247" s="849">
        <v>2072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" customHeight="1" x14ac:dyDescent="0.3">
      <c r="A248" s="831" t="s">
        <v>4518</v>
      </c>
      <c r="B248" s="832" t="s">
        <v>4519</v>
      </c>
      <c r="C248" s="832" t="s">
        <v>3269</v>
      </c>
      <c r="D248" s="832" t="s">
        <v>4560</v>
      </c>
      <c r="E248" s="832" t="s">
        <v>4561</v>
      </c>
      <c r="F248" s="849">
        <v>1</v>
      </c>
      <c r="G248" s="849">
        <v>608</v>
      </c>
      <c r="H248" s="849"/>
      <c r="I248" s="849">
        <v>608</v>
      </c>
      <c r="J248" s="849"/>
      <c r="K248" s="849"/>
      <c r="L248" s="849"/>
      <c r="M248" s="849"/>
      <c r="N248" s="849"/>
      <c r="O248" s="849"/>
      <c r="P248" s="837"/>
      <c r="Q248" s="850"/>
    </row>
    <row r="249" spans="1:17" ht="14.4" customHeight="1" x14ac:dyDescent="0.3">
      <c r="A249" s="831" t="s">
        <v>4518</v>
      </c>
      <c r="B249" s="832" t="s">
        <v>4519</v>
      </c>
      <c r="C249" s="832" t="s">
        <v>3269</v>
      </c>
      <c r="D249" s="832" t="s">
        <v>4562</v>
      </c>
      <c r="E249" s="832" t="s">
        <v>4563</v>
      </c>
      <c r="F249" s="849"/>
      <c r="G249" s="849"/>
      <c r="H249" s="849"/>
      <c r="I249" s="849"/>
      <c r="J249" s="849">
        <v>1</v>
      </c>
      <c r="K249" s="849">
        <v>30</v>
      </c>
      <c r="L249" s="849">
        <v>1</v>
      </c>
      <c r="M249" s="849">
        <v>30</v>
      </c>
      <c r="N249" s="849"/>
      <c r="O249" s="849"/>
      <c r="P249" s="837"/>
      <c r="Q249" s="850"/>
    </row>
    <row r="250" spans="1:17" ht="14.4" customHeight="1" x14ac:dyDescent="0.3">
      <c r="A250" s="831" t="s">
        <v>4518</v>
      </c>
      <c r="B250" s="832" t="s">
        <v>4519</v>
      </c>
      <c r="C250" s="832" t="s">
        <v>3269</v>
      </c>
      <c r="D250" s="832" t="s">
        <v>4564</v>
      </c>
      <c r="E250" s="832" t="s">
        <v>4565</v>
      </c>
      <c r="F250" s="849"/>
      <c r="G250" s="849"/>
      <c r="H250" s="849"/>
      <c r="I250" s="849"/>
      <c r="J250" s="849"/>
      <c r="K250" s="849"/>
      <c r="L250" s="849"/>
      <c r="M250" s="849"/>
      <c r="N250" s="849">
        <v>103</v>
      </c>
      <c r="O250" s="849">
        <v>26780</v>
      </c>
      <c r="P250" s="837"/>
      <c r="Q250" s="850">
        <v>260</v>
      </c>
    </row>
    <row r="251" spans="1:17" ht="14.4" customHeight="1" x14ac:dyDescent="0.3">
      <c r="A251" s="831" t="s">
        <v>4566</v>
      </c>
      <c r="B251" s="832" t="s">
        <v>4567</v>
      </c>
      <c r="C251" s="832" t="s">
        <v>3269</v>
      </c>
      <c r="D251" s="832" t="s">
        <v>4568</v>
      </c>
      <c r="E251" s="832" t="s">
        <v>4569</v>
      </c>
      <c r="F251" s="849"/>
      <c r="G251" s="849"/>
      <c r="H251" s="849"/>
      <c r="I251" s="849"/>
      <c r="J251" s="849"/>
      <c r="K251" s="849"/>
      <c r="L251" s="849"/>
      <c r="M251" s="849"/>
      <c r="N251" s="849">
        <v>1</v>
      </c>
      <c r="O251" s="849">
        <v>1483</v>
      </c>
      <c r="P251" s="837"/>
      <c r="Q251" s="850">
        <v>1483</v>
      </c>
    </row>
    <row r="252" spans="1:17" ht="14.4" customHeight="1" x14ac:dyDescent="0.3">
      <c r="A252" s="831" t="s">
        <v>4566</v>
      </c>
      <c r="B252" s="832" t="s">
        <v>4567</v>
      </c>
      <c r="C252" s="832" t="s">
        <v>3269</v>
      </c>
      <c r="D252" s="832" t="s">
        <v>4229</v>
      </c>
      <c r="E252" s="832" t="s">
        <v>4230</v>
      </c>
      <c r="F252" s="849">
        <v>3</v>
      </c>
      <c r="G252" s="849">
        <v>501</v>
      </c>
      <c r="H252" s="849">
        <v>1.4910714285714286</v>
      </c>
      <c r="I252" s="849">
        <v>167</v>
      </c>
      <c r="J252" s="849">
        <v>2</v>
      </c>
      <c r="K252" s="849">
        <v>336</v>
      </c>
      <c r="L252" s="849">
        <v>1</v>
      </c>
      <c r="M252" s="849">
        <v>168</v>
      </c>
      <c r="N252" s="849"/>
      <c r="O252" s="849"/>
      <c r="P252" s="837"/>
      <c r="Q252" s="850"/>
    </row>
    <row r="253" spans="1:17" ht="14.4" customHeight="1" x14ac:dyDescent="0.3">
      <c r="A253" s="831" t="s">
        <v>4566</v>
      </c>
      <c r="B253" s="832" t="s">
        <v>4567</v>
      </c>
      <c r="C253" s="832" t="s">
        <v>3269</v>
      </c>
      <c r="D253" s="832" t="s">
        <v>4570</v>
      </c>
      <c r="E253" s="832" t="s">
        <v>4571</v>
      </c>
      <c r="F253" s="849">
        <v>3</v>
      </c>
      <c r="G253" s="849">
        <v>519</v>
      </c>
      <c r="H253" s="849">
        <v>1.4913793103448276</v>
      </c>
      <c r="I253" s="849">
        <v>173</v>
      </c>
      <c r="J253" s="849">
        <v>2</v>
      </c>
      <c r="K253" s="849">
        <v>348</v>
      </c>
      <c r="L253" s="849">
        <v>1</v>
      </c>
      <c r="M253" s="849">
        <v>174</v>
      </c>
      <c r="N253" s="849"/>
      <c r="O253" s="849"/>
      <c r="P253" s="837"/>
      <c r="Q253" s="850"/>
    </row>
    <row r="254" spans="1:17" ht="14.4" customHeight="1" x14ac:dyDescent="0.3">
      <c r="A254" s="831" t="s">
        <v>4566</v>
      </c>
      <c r="B254" s="832" t="s">
        <v>4567</v>
      </c>
      <c r="C254" s="832" t="s">
        <v>3269</v>
      </c>
      <c r="D254" s="832" t="s">
        <v>4572</v>
      </c>
      <c r="E254" s="832" t="s">
        <v>4573</v>
      </c>
      <c r="F254" s="849">
        <v>1</v>
      </c>
      <c r="G254" s="849">
        <v>676</v>
      </c>
      <c r="H254" s="849"/>
      <c r="I254" s="849">
        <v>676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" customHeight="1" x14ac:dyDescent="0.3">
      <c r="A255" s="831" t="s">
        <v>4566</v>
      </c>
      <c r="B255" s="832" t="s">
        <v>4567</v>
      </c>
      <c r="C255" s="832" t="s">
        <v>3269</v>
      </c>
      <c r="D255" s="832" t="s">
        <v>4163</v>
      </c>
      <c r="E255" s="832" t="s">
        <v>4164</v>
      </c>
      <c r="F255" s="849">
        <v>10</v>
      </c>
      <c r="G255" s="849">
        <v>3490</v>
      </c>
      <c r="H255" s="849">
        <v>1.661904761904762</v>
      </c>
      <c r="I255" s="849">
        <v>349</v>
      </c>
      <c r="J255" s="849">
        <v>6</v>
      </c>
      <c r="K255" s="849">
        <v>2100</v>
      </c>
      <c r="L255" s="849">
        <v>1</v>
      </c>
      <c r="M255" s="849">
        <v>350</v>
      </c>
      <c r="N255" s="849"/>
      <c r="O255" s="849"/>
      <c r="P255" s="837"/>
      <c r="Q255" s="850"/>
    </row>
    <row r="256" spans="1:17" ht="14.4" customHeight="1" x14ac:dyDescent="0.3">
      <c r="A256" s="831" t="s">
        <v>4566</v>
      </c>
      <c r="B256" s="832" t="s">
        <v>4567</v>
      </c>
      <c r="C256" s="832" t="s">
        <v>3269</v>
      </c>
      <c r="D256" s="832" t="s">
        <v>4574</v>
      </c>
      <c r="E256" s="832" t="s">
        <v>4575</v>
      </c>
      <c r="F256" s="849">
        <v>2</v>
      </c>
      <c r="G256" s="849">
        <v>414</v>
      </c>
      <c r="H256" s="849"/>
      <c r="I256" s="849">
        <v>207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" customHeight="1" x14ac:dyDescent="0.3">
      <c r="A257" s="831" t="s">
        <v>4566</v>
      </c>
      <c r="B257" s="832" t="s">
        <v>4567</v>
      </c>
      <c r="C257" s="832" t="s">
        <v>3269</v>
      </c>
      <c r="D257" s="832" t="s">
        <v>4576</v>
      </c>
      <c r="E257" s="832" t="s">
        <v>4577</v>
      </c>
      <c r="F257" s="849">
        <v>1</v>
      </c>
      <c r="G257" s="849">
        <v>39</v>
      </c>
      <c r="H257" s="849">
        <v>0.97499999999999998</v>
      </c>
      <c r="I257" s="849">
        <v>39</v>
      </c>
      <c r="J257" s="849">
        <v>1</v>
      </c>
      <c r="K257" s="849">
        <v>40</v>
      </c>
      <c r="L257" s="849">
        <v>1</v>
      </c>
      <c r="M257" s="849">
        <v>40</v>
      </c>
      <c r="N257" s="849"/>
      <c r="O257" s="849"/>
      <c r="P257" s="837"/>
      <c r="Q257" s="850"/>
    </row>
    <row r="258" spans="1:17" ht="14.4" customHeight="1" x14ac:dyDescent="0.3">
      <c r="A258" s="831" t="s">
        <v>4566</v>
      </c>
      <c r="B258" s="832" t="s">
        <v>4567</v>
      </c>
      <c r="C258" s="832" t="s">
        <v>3269</v>
      </c>
      <c r="D258" s="832" t="s">
        <v>4578</v>
      </c>
      <c r="E258" s="832" t="s">
        <v>4579</v>
      </c>
      <c r="F258" s="849">
        <v>1</v>
      </c>
      <c r="G258" s="849">
        <v>5003</v>
      </c>
      <c r="H258" s="849"/>
      <c r="I258" s="849">
        <v>5003</v>
      </c>
      <c r="J258" s="849"/>
      <c r="K258" s="849"/>
      <c r="L258" s="849"/>
      <c r="M258" s="849"/>
      <c r="N258" s="849"/>
      <c r="O258" s="849"/>
      <c r="P258" s="837"/>
      <c r="Q258" s="850"/>
    </row>
    <row r="259" spans="1:17" ht="14.4" customHeight="1" x14ac:dyDescent="0.3">
      <c r="A259" s="831" t="s">
        <v>4566</v>
      </c>
      <c r="B259" s="832" t="s">
        <v>4567</v>
      </c>
      <c r="C259" s="832" t="s">
        <v>3269</v>
      </c>
      <c r="D259" s="832" t="s">
        <v>4295</v>
      </c>
      <c r="E259" s="832" t="s">
        <v>4296</v>
      </c>
      <c r="F259" s="849">
        <v>3</v>
      </c>
      <c r="G259" s="849">
        <v>510</v>
      </c>
      <c r="H259" s="849">
        <v>1.4912280701754386</v>
      </c>
      <c r="I259" s="849">
        <v>170</v>
      </c>
      <c r="J259" s="849">
        <v>2</v>
      </c>
      <c r="K259" s="849">
        <v>342</v>
      </c>
      <c r="L259" s="849">
        <v>1</v>
      </c>
      <c r="M259" s="849">
        <v>171</v>
      </c>
      <c r="N259" s="849"/>
      <c r="O259" s="849"/>
      <c r="P259" s="837"/>
      <c r="Q259" s="850"/>
    </row>
    <row r="260" spans="1:17" ht="14.4" customHeight="1" x14ac:dyDescent="0.3">
      <c r="A260" s="831" t="s">
        <v>4566</v>
      </c>
      <c r="B260" s="832" t="s">
        <v>4567</v>
      </c>
      <c r="C260" s="832" t="s">
        <v>3269</v>
      </c>
      <c r="D260" s="832" t="s">
        <v>4580</v>
      </c>
      <c r="E260" s="832" t="s">
        <v>4581</v>
      </c>
      <c r="F260" s="849">
        <v>3</v>
      </c>
      <c r="G260" s="849">
        <v>1044</v>
      </c>
      <c r="H260" s="849">
        <v>2.9828571428571427</v>
      </c>
      <c r="I260" s="849">
        <v>348</v>
      </c>
      <c r="J260" s="849">
        <v>1</v>
      </c>
      <c r="K260" s="849">
        <v>350</v>
      </c>
      <c r="L260" s="849">
        <v>1</v>
      </c>
      <c r="M260" s="849">
        <v>350</v>
      </c>
      <c r="N260" s="849"/>
      <c r="O260" s="849"/>
      <c r="P260" s="837"/>
      <c r="Q260" s="850"/>
    </row>
    <row r="261" spans="1:17" ht="14.4" customHeight="1" x14ac:dyDescent="0.3">
      <c r="A261" s="831" t="s">
        <v>4566</v>
      </c>
      <c r="B261" s="832" t="s">
        <v>4567</v>
      </c>
      <c r="C261" s="832" t="s">
        <v>3269</v>
      </c>
      <c r="D261" s="832" t="s">
        <v>4309</v>
      </c>
      <c r="E261" s="832" t="s">
        <v>4310</v>
      </c>
      <c r="F261" s="849">
        <v>3</v>
      </c>
      <c r="G261" s="849">
        <v>519</v>
      </c>
      <c r="H261" s="849">
        <v>1.4913793103448276</v>
      </c>
      <c r="I261" s="849">
        <v>173</v>
      </c>
      <c r="J261" s="849">
        <v>2</v>
      </c>
      <c r="K261" s="849">
        <v>348</v>
      </c>
      <c r="L261" s="849">
        <v>1</v>
      </c>
      <c r="M261" s="849">
        <v>174</v>
      </c>
      <c r="N261" s="849"/>
      <c r="O261" s="849"/>
      <c r="P261" s="837"/>
      <c r="Q261" s="850"/>
    </row>
    <row r="262" spans="1:17" ht="14.4" customHeight="1" x14ac:dyDescent="0.3">
      <c r="A262" s="831" t="s">
        <v>4566</v>
      </c>
      <c r="B262" s="832" t="s">
        <v>4567</v>
      </c>
      <c r="C262" s="832" t="s">
        <v>3269</v>
      </c>
      <c r="D262" s="832" t="s">
        <v>4582</v>
      </c>
      <c r="E262" s="832" t="s">
        <v>4583</v>
      </c>
      <c r="F262" s="849">
        <v>1</v>
      </c>
      <c r="G262" s="849">
        <v>676</v>
      </c>
      <c r="H262" s="849"/>
      <c r="I262" s="849">
        <v>676</v>
      </c>
      <c r="J262" s="849"/>
      <c r="K262" s="849"/>
      <c r="L262" s="849"/>
      <c r="M262" s="849"/>
      <c r="N262" s="849"/>
      <c r="O262" s="849"/>
      <c r="P262" s="837"/>
      <c r="Q262" s="850"/>
    </row>
    <row r="263" spans="1:17" ht="14.4" customHeight="1" thickBot="1" x14ac:dyDescent="0.35">
      <c r="A263" s="839" t="s">
        <v>4566</v>
      </c>
      <c r="B263" s="840" t="s">
        <v>4567</v>
      </c>
      <c r="C263" s="840" t="s">
        <v>3269</v>
      </c>
      <c r="D263" s="840" t="s">
        <v>4584</v>
      </c>
      <c r="E263" s="840" t="s">
        <v>4585</v>
      </c>
      <c r="F263" s="851">
        <v>3</v>
      </c>
      <c r="G263" s="851">
        <v>501</v>
      </c>
      <c r="H263" s="851">
        <v>1.4910714285714286</v>
      </c>
      <c r="I263" s="851">
        <v>167</v>
      </c>
      <c r="J263" s="851">
        <v>2</v>
      </c>
      <c r="K263" s="851">
        <v>336</v>
      </c>
      <c r="L263" s="851">
        <v>1</v>
      </c>
      <c r="M263" s="851">
        <v>168</v>
      </c>
      <c r="N263" s="851"/>
      <c r="O263" s="851"/>
      <c r="P263" s="845"/>
      <c r="Q263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329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3797</v>
      </c>
      <c r="D3" s="193">
        <f>SUBTOTAL(9,D6:D1048576)</f>
        <v>3401</v>
      </c>
      <c r="E3" s="193">
        <f>SUBTOTAL(9,E6:E1048576)</f>
        <v>2733</v>
      </c>
      <c r="F3" s="194">
        <f>IF(OR(E3=0,D3=0),"",E3/D3)</f>
        <v>0.80358718024110554</v>
      </c>
      <c r="G3" s="388">
        <f>SUBTOTAL(9,G6:G1048576)</f>
        <v>3511.0854000000008</v>
      </c>
      <c r="H3" s="389">
        <f>SUBTOTAL(9,H6:H1048576)</f>
        <v>3149.1895</v>
      </c>
      <c r="I3" s="389">
        <f>SUBTOTAL(9,I6:I1048576)</f>
        <v>2664.2574000000009</v>
      </c>
      <c r="J3" s="194">
        <f>IF(OR(I3=0,H3=0),"",I3/H3)</f>
        <v>0.84601368066291371</v>
      </c>
      <c r="K3" s="388">
        <f>SUBTOTAL(9,K6:K1048576)</f>
        <v>132.89500000000001</v>
      </c>
      <c r="L3" s="389">
        <f>SUBTOTAL(9,L6:L1048576)</f>
        <v>119.035</v>
      </c>
      <c r="M3" s="389">
        <f>SUBTOTAL(9,M6:M1048576)</f>
        <v>95.655000000000001</v>
      </c>
      <c r="N3" s="195">
        <f>IF(OR(M3=0,E3=0),"",M3*1000/E3)</f>
        <v>35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294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1018"/>
      <c r="B5" s="1019"/>
      <c r="C5" s="1022">
        <v>2015</v>
      </c>
      <c r="D5" s="1022">
        <v>2016</v>
      </c>
      <c r="E5" s="1022">
        <v>2017</v>
      </c>
      <c r="F5" s="1023" t="s">
        <v>2</v>
      </c>
      <c r="G5" s="1027">
        <v>2015</v>
      </c>
      <c r="H5" s="1022">
        <v>2016</v>
      </c>
      <c r="I5" s="1022">
        <v>2017</v>
      </c>
      <c r="J5" s="1023" t="s">
        <v>2</v>
      </c>
      <c r="K5" s="1027">
        <v>2015</v>
      </c>
      <c r="L5" s="1022">
        <v>2016</v>
      </c>
      <c r="M5" s="1022">
        <v>2017</v>
      </c>
      <c r="N5" s="1028" t="s">
        <v>92</v>
      </c>
    </row>
    <row r="6" spans="1:14" ht="14.4" customHeight="1" thickBot="1" x14ac:dyDescent="0.35">
      <c r="A6" s="1020" t="s">
        <v>3790</v>
      </c>
      <c r="B6" s="1021" t="s">
        <v>4587</v>
      </c>
      <c r="C6" s="1024">
        <v>3797</v>
      </c>
      <c r="D6" s="1025">
        <v>3401</v>
      </c>
      <c r="E6" s="1025">
        <v>2733</v>
      </c>
      <c r="F6" s="1026">
        <v>0.80358718024110554</v>
      </c>
      <c r="G6" s="1024">
        <v>3511.0854000000008</v>
      </c>
      <c r="H6" s="1025">
        <v>3149.1895</v>
      </c>
      <c r="I6" s="1025">
        <v>2664.2574000000009</v>
      </c>
      <c r="J6" s="1026">
        <v>0.84601368066291371</v>
      </c>
      <c r="K6" s="1024">
        <v>132.89500000000001</v>
      </c>
      <c r="L6" s="1025">
        <v>119.035</v>
      </c>
      <c r="M6" s="1025">
        <v>95.655000000000001</v>
      </c>
      <c r="N6" s="1029">
        <v>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2018-01-31T12:29:30Z</dcterms:modified>
</cp:coreProperties>
</file>